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SO 01 - Stavební úpravy" sheetId="2" r:id="rId2"/>
    <sheet name="SO 02 - Elektroinstalace" sheetId="3" r:id="rId3"/>
    <sheet name="SO 03.2 - Rozvody TV" sheetId="4" r:id="rId4"/>
    <sheet name="SO 03.1 - Signalizace" sheetId="5" r:id="rId5"/>
    <sheet name="SO 04 - Vzduchotechnika" sheetId="6" r:id="rId6"/>
    <sheet name="SO 05 - Společné prostory..." sheetId="7" r:id="rId7"/>
    <sheet name="VRN - Ostatní a vedlejší ..." sheetId="8" r:id="rId8"/>
    <sheet name="Pokyny pro vyplnění" sheetId="9" r:id="rId9"/>
  </sheets>
  <definedNames>
    <definedName name="_xlnm._FilterDatabase" localSheetId="1" hidden="1">'SO 01 - Stavební úpravy'!$C$103:$K$573</definedName>
    <definedName name="_xlnm._FilterDatabase" localSheetId="2" hidden="1">'SO 02 - Elektroinstalace'!$C$81:$K$189</definedName>
    <definedName name="_xlnm._FilterDatabase" localSheetId="4" hidden="1">'SO 03.1 - Signalizace'!$C$87:$K$125</definedName>
    <definedName name="_xlnm._FilterDatabase" localSheetId="3" hidden="1">'SO 03.2 - Rozvody TV'!$C$86:$K$105</definedName>
    <definedName name="_xlnm._FilterDatabase" localSheetId="5" hidden="1">'SO 04 - Vzduchotechnika'!$C$80:$K$107</definedName>
    <definedName name="_xlnm._FilterDatabase" localSheetId="6" hidden="1">'SO 05 - Společné prostory...'!$C$86:$K$209</definedName>
    <definedName name="_xlnm._FilterDatabase" localSheetId="7" hidden="1">'VRN - Ostatní a vedlejší ...'!$C$82:$K$103</definedName>
    <definedName name="_xlnm.Print_Area" localSheetId="8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stavby'!$C$42:$AQ$63</definedName>
    <definedName name="_xlnm.Print_Area" localSheetId="1">'SO 01 - Stavební úpravy'!$C$4:$J$39,'SO 01 - Stavební úpravy'!$C$45:$J$85,'SO 01 - Stavební úpravy'!$C$91:$K$573</definedName>
    <definedName name="_xlnm.Print_Area" localSheetId="2">'SO 02 - Elektroinstalace'!$C$4:$J$39,'SO 02 - Elektroinstalace'!$C$45:$J$63,'SO 02 - Elektroinstalace'!$C$69:$K$189</definedName>
    <definedName name="_xlnm.Print_Area" localSheetId="4">'SO 03.1 - Signalizace'!$C$4:$J$41,'SO 03.1 - Signalizace'!$C$47:$J$67,'SO 03.1 - Signalizace'!$C$73:$K$125</definedName>
    <definedName name="_xlnm.Print_Area" localSheetId="3">'SO 03.2 - Rozvody TV'!$C$4:$J$41,'SO 03.2 - Rozvody TV'!$C$47:$J$66,'SO 03.2 - Rozvody TV'!$C$72:$K$105</definedName>
    <definedName name="_xlnm.Print_Area" localSheetId="5">'SO 04 - Vzduchotechnika'!$C$4:$J$39,'SO 04 - Vzduchotechnika'!$C$45:$J$62,'SO 04 - Vzduchotechnika'!$C$68:$K$107</definedName>
    <definedName name="_xlnm.Print_Area" localSheetId="6">'SO 05 - Společné prostory...'!$C$4:$J$39,'SO 05 - Společné prostory...'!$C$45:$J$68,'SO 05 - Společné prostory...'!$C$74:$K$209</definedName>
    <definedName name="_xlnm.Print_Area" localSheetId="7">'VRN - Ostatní a vedlejší ...'!$C$4:$J$39,'VRN - Ostatní a vedlejší ...'!$C$45:$J$64,'VRN - Ostatní a vedlejší ...'!$C$70:$K$103</definedName>
    <definedName name="_xlnm.Print_Titles" localSheetId="0">'Rekapitulace stavby'!$52:$52</definedName>
    <definedName name="_xlnm.Print_Titles" localSheetId="1">'SO 01 - Stavební úpravy'!$103:$103</definedName>
    <definedName name="_xlnm.Print_Titles" localSheetId="2">'SO 02 - Elektroinstalace'!$81:$81</definedName>
    <definedName name="_xlnm.Print_Titles" localSheetId="3">'SO 03.2 - Rozvody TV'!$86:$86</definedName>
    <definedName name="_xlnm.Print_Titles" localSheetId="4">'SO 03.1 - Signalizace'!$87:$87</definedName>
    <definedName name="_xlnm.Print_Titles" localSheetId="5">'SO 04 - Vzduchotechnika'!$80:$80</definedName>
    <definedName name="_xlnm.Print_Titles" localSheetId="6">'SO 05 - Společné prostory...'!$86:$86</definedName>
    <definedName name="_xlnm.Print_Titles" localSheetId="7">'VRN - Ostatní a vedlejší ...'!$82:$82</definedName>
  </definedNames>
  <calcPr calcId="152511"/>
</workbook>
</file>

<file path=xl/sharedStrings.xml><?xml version="1.0" encoding="utf-8"?>
<sst xmlns="http://schemas.openxmlformats.org/spreadsheetml/2006/main" count="8795" uniqueCount="1766">
  <si>
    <t>Export Komplet</t>
  </si>
  <si>
    <t>VZ</t>
  </si>
  <si>
    <t>2.0</t>
  </si>
  <si>
    <t>ZAMOK</t>
  </si>
  <si>
    <t>False</t>
  </si>
  <si>
    <t>{4217ed2d-2eb1-448c-8bd5-d12aa6d6dcb8}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</si>
  <si>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</si>
  <si>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</si>
  <si>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</si>
  <si>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</si>
  <si>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</si>
  <si>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</si>
  <si>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</si>
  <si>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</si>
  <si>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</si>
  <si>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</si>
  <si>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</si>
  <si>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M.Gorkého č.p.562, Stavební úpravy bytu ve 2.NP, Kynšperk nad Ohří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</si>
  <si>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</si>
  <si>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</si>
  <si>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</si>
  <si>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</si>
  <si>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</si>
  <si>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</si>
  <si>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</si>
  <si>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</si>
  <si>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Město Kynšperk nad Ohří,J.A.Komenského 221</t>
  </si>
  <si>
    <t>DIČ:</t>
  </si>
  <si>
    <t>Uchazeč:</t>
  </si>
  <si>
    <t>Vyplň údaj</t>
  </si>
  <si>
    <t>Projektant:</t>
  </si>
  <si>
    <t>Jan Sobotka-3D projekt,Kynšperk nad Ohří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</si>
  <si>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</si>
  <si>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</si>
  <si>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</si>
  <si>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</si>
  <si>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</si>
  <si>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</si>
  <si>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</si>
  <si>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</si>
  <si>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</si>
  <si>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</si>
  <si>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</si>
  <si>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</si>
  <si>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</si>
  <si>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</si>
  <si>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</si>
  <si>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</si>
  <si>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</si>
  <si>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</si>
  <si>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</si>
  <si>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</si>
  <si>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</si>
  <si>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</si>
  <si>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</si>
  <si>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</si>
  <si>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</si>
  <si>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</si>
  <si>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</si>
  <si>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</si>
  <si>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</si>
  <si>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</si>
  <si>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</si>
  <si>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</si>
  <si>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</si>
  <si>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</si>
  <si>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</si>
  <si>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</si>
  <si>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</si>
  <si>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</si>
  <si>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</si>
  <si>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</si>
  <si>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</si>
  <si>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</si>
  <si>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</si>
  <si>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</si>
  <si>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</si>
  <si>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</si>
  <si>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</si>
  <si>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{606d5552-f027-47b0-8cfb-046bc89b3ec6}</t>
  </si>
  <si>
    <t>803 79</t>
  </si>
  <si>
    <t>SO 02</t>
  </si>
  <si>
    <t>Elektroinstalace</t>
  </si>
  <si>
    <t>{095d045a-3228-4106-be64-1aaeb07ebce6}</t>
  </si>
  <si>
    <t>SO 03</t>
  </si>
  <si>
    <t>Elektroinstalace - slaboproud</t>
  </si>
  <si>
    <t>{b0cf8358-fbf2-48d5-9fde-5583f19ff252}</t>
  </si>
  <si>
    <t>SO 03.2</t>
  </si>
  <si>
    <t>Rozvody TV</t>
  </si>
  <si>
    <t>Soupis</t>
  </si>
  <si>
    <t>2</t>
  </si>
  <si>
    <t>{e99da3d6-e128-44c8-8bc0-e29db9c68032}</t>
  </si>
  <si>
    <t>SO 03.1</t>
  </si>
  <si>
    <t>Signalizace</t>
  </si>
  <si>
    <t>{4db0fc94-be72-44ab-9c4f-759c8b57139d}</t>
  </si>
  <si>
    <t>SO 04</t>
  </si>
  <si>
    <t>Vzduchotechnika</t>
  </si>
  <si>
    <t>{31990046-e2d7-4c24-a1b7-078509f0d7bf}</t>
  </si>
  <si>
    <t>SO 05</t>
  </si>
  <si>
    <t>Společné prostory - chodba</t>
  </si>
  <si>
    <t>{69461b69-08b5-4901-bd6a-48adbf3a572d}</t>
  </si>
  <si>
    <t>VRN</t>
  </si>
  <si>
    <t>Ostatní a vedlejší náklady</t>
  </si>
  <si>
    <t>VON</t>
  </si>
  <si>
    <t>{70f7a1bc-6268-4e96-8ea0-f79941ad7124}</t>
  </si>
  <si>
    <t>KRYCÍ LIST SOUPISU PRACÍ</t>
  </si>
  <si>
    <t>Objekt:</t>
  </si>
  <si>
    <t>SO 01 - Stavební úpravy</t>
  </si>
  <si>
    <t>Kynšperk nad Ohří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</si>
  <si>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</si>
  <si>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</si>
  <si>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</si>
  <si>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</si>
  <si>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</si>
  <si>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</si>
  <si>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</si>
  <si>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</si>
  <si>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</si>
  <si>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</si>
  <si>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</si>
  <si>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</si>
  <si>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</si>
  <si>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</si>
  <si>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</si>
  <si>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</si>
  <si>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</si>
  <si>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</si>
  <si>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</si>
  <si>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</si>
  <si>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</si>
  <si>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</si>
  <si>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</si>
  <si>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</si>
  <si>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</si>
  <si>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</si>
  <si>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</si>
  <si>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</si>
  <si>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</si>
  <si>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</si>
  <si>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</si>
  <si>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</si>
  <si>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</si>
  <si>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</si>
  <si>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</si>
  <si>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</si>
  <si>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</si>
  <si>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</si>
  <si>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</si>
  <si>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</si>
  <si>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</si>
  <si>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</si>
  <si>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</si>
  <si>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</si>
  <si>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</si>
  <si>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</si>
  <si>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</si>
  <si>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</si>
  <si>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310237251</t>
  </si>
  <si>
    <t>Zazdívka otvorů pl do 0,25 m2 ve zdivu nadzákladovém cihlami pálenými tl do 450 mm</t>
  </si>
  <si>
    <t>kus</t>
  </si>
  <si>
    <t>CS ÚRS 2021 01</t>
  </si>
  <si>
    <t>4</t>
  </si>
  <si>
    <t>1600798204</t>
  </si>
  <si>
    <t>PP</t>
  </si>
  <si>
    <t>Zazdívka otvorů ve zdivu nadzákladovém cihlami pálenými plochy přes 0,09 m2 do 0,25 m2, ve zdi tl. přes 300 do 450 mm</t>
  </si>
  <si>
    <t>310239211</t>
  </si>
  <si>
    <t>Zazdívka otvorů pl do 4 m2 ve zdivu nadzákladovém cihlami pálenými na MVC</t>
  </si>
  <si>
    <t>m3</t>
  </si>
  <si>
    <t>-1586950477</t>
  </si>
  <si>
    <t>Zazdívka otvorů ve zdivu nadzákladovém cihlami pálenými plochy přes 1 m2 do 4 m2 na maltu vápenocementovou</t>
  </si>
  <si>
    <t>VV</t>
  </si>
  <si>
    <t>0,32*(0,89*2,25+0,88*2,25)</t>
  </si>
  <si>
    <t>317234410</t>
  </si>
  <si>
    <t>Vyzdívka mezi nosníky z cihel pálených na MC</t>
  </si>
  <si>
    <t>-1758105122</t>
  </si>
  <si>
    <t>Vyzdívka mezi nosníky cihlami pálenými na maltu cementovou</t>
  </si>
  <si>
    <t>0,3*0,9*0,2+0,2*0,2*0,9</t>
  </si>
  <si>
    <t>317944321</t>
  </si>
  <si>
    <t>Válcované nosníky do č.12 dodatečně osazované do připravených otvorů</t>
  </si>
  <si>
    <t>t</t>
  </si>
  <si>
    <t>-1772418886</t>
  </si>
  <si>
    <t>Válcované nosníky dodatečně osazované do připravených otvorů bez zazdění hlav do č. 12</t>
  </si>
  <si>
    <t>5</t>
  </si>
  <si>
    <t>319201321</t>
  </si>
  <si>
    <t>Vyrovnání nerovného povrchu zdiva tl do 30 mm maltou</t>
  </si>
  <si>
    <t>m2</t>
  </si>
  <si>
    <t>1736959169</t>
  </si>
  <si>
    <t>Vyrovnání nerovného povrchu vnitřního i vnějšího zdiva bez odsekání vadných cihel, maltou (s dodáním hmot) tl. do 30 mm</t>
  </si>
  <si>
    <t>0,3*(0,9+2,0*2+1,0+2,0*2)+0,17*(0,8+2,0*2)</t>
  </si>
  <si>
    <t>6</t>
  </si>
  <si>
    <t>340238212</t>
  </si>
  <si>
    <t>Zazdívka otvorů pl do 1 m2 v příčkách nebo stěnách z cihel tl přes 100 mm</t>
  </si>
  <si>
    <t>-424580602</t>
  </si>
  <si>
    <t>Zazdívka otvorů v příčkách nebo stěnách cihlami plnými pálenými plochy přes 0,25 m2 do 1 m2 cihlami pálenými, tloušťky přes 100 mm</t>
  </si>
  <si>
    <t>0,42*2,25</t>
  </si>
  <si>
    <t>Vodorovné konstrukce</t>
  </si>
  <si>
    <t>7</t>
  </si>
  <si>
    <t>411388532</t>
  </si>
  <si>
    <t>Zabetonování otvorů pl do 1 m2 v klenbách</t>
  </si>
  <si>
    <t>-235751729</t>
  </si>
  <si>
    <t>Zabetonování otvorů ve stropech nebo v klenbách včetně lešení, bednění, odbednění a výztuže (materiál v ceně) v klenbách cihelných, kamenných nebo betonových</t>
  </si>
  <si>
    <t>8</t>
  </si>
  <si>
    <t>413941121</t>
  </si>
  <si>
    <t>Osazování ocelových válcovaných nosníků stropů I, IE, U, UE nebo L do č.12</t>
  </si>
  <si>
    <t>685204637</t>
  </si>
  <si>
    <t>Osazování ocelových válcových nosníků ve stropech I nebo IE nebo U nebo UE nebo L do č.12 nebo výšky do 120 mm</t>
  </si>
  <si>
    <t>9</t>
  </si>
  <si>
    <t>M</t>
  </si>
  <si>
    <t>13010420</t>
  </si>
  <si>
    <t>úhelník ocelový rovnostranný jakost 11 375 50x50x5mm</t>
  </si>
  <si>
    <t>-763432406</t>
  </si>
  <si>
    <t>0,477*1,08 "Přepočtené koeficientem množství</t>
  </si>
  <si>
    <t>Úpravy povrchů, podlahy a osazování výplní</t>
  </si>
  <si>
    <t>10</t>
  </si>
  <si>
    <t>611311145</t>
  </si>
  <si>
    <t>Vápenná omítka štuková dvouvrstvá vnitřních schodišťových konstrukcí nanášená ručně</t>
  </si>
  <si>
    <t>1643030316</t>
  </si>
  <si>
    <t>Omítka vápenná vnitřních ploch nanášená ručně dvouvrstvá štuková, tloušťky jádrové omítky do 10 mm a tloušťky štuku do 3 mm schodišťových konstrukcí stropů, stěn, ramen nebo nosníků</t>
  </si>
  <si>
    <t>11</t>
  </si>
  <si>
    <t>612142001</t>
  </si>
  <si>
    <t>Potažení vnitřních stěn sklovláknitým pletivem vtlačeným do tenkovrstvé hmoty</t>
  </si>
  <si>
    <t>62035318</t>
  </si>
  <si>
    <t>Potažení vnitřních ploch pletivem v ploše nebo pruzích, na plném podkladu sklovláknitým vtlačením do tmelu stěn</t>
  </si>
  <si>
    <t>12</t>
  </si>
  <si>
    <t>612311131</t>
  </si>
  <si>
    <t>Potažení vnitřních stěn vápenným štukem tloušťky do 3 mm</t>
  </si>
  <si>
    <t>-1937121556</t>
  </si>
  <si>
    <t>Potažení vnitřních ploch štukem tloušťky do 3 mm svislých konstrukcí stěn</t>
  </si>
  <si>
    <t>13</t>
  </si>
  <si>
    <t>612325412</t>
  </si>
  <si>
    <t>Oprava vnitřní vápenocementové hladké omítky stěn v rozsahu plochy do 30%</t>
  </si>
  <si>
    <t>985307591</t>
  </si>
  <si>
    <t>Oprava vápenocementové omítky vnitřních ploch hladké, tloušťky do 20 mm stěn, v rozsahu opravované plochy přes 10 do 30%</t>
  </si>
  <si>
    <t>14</t>
  </si>
  <si>
    <t>612335302</t>
  </si>
  <si>
    <t>Cementová štuková omítka ostění nebo nadpraží</t>
  </si>
  <si>
    <t>-2052774111</t>
  </si>
  <si>
    <t>Cementová omítka ostění nebo nadpraží štuková</t>
  </si>
  <si>
    <t>0,32*(0,8+2,0*2+0,9*2,0*2)</t>
  </si>
  <si>
    <t>612521031</t>
  </si>
  <si>
    <t>Tenkovrstvá silikátová zrnitá tl. 3,0 mm včetně penetrace omítka vnitřních stěn</t>
  </si>
  <si>
    <t>-9464649</t>
  </si>
  <si>
    <t>Omítka tenkovrstvá silikátová vnitřních ploch probarvená, včetně penetrace podkladu zrnitá, tloušťky 3,0 mm svislých konstrukcí stěn v podlaží i na schodišti</t>
  </si>
  <si>
    <t>224</t>
  </si>
  <si>
    <t>622241121</t>
  </si>
  <si>
    <t>Montáž kontaktního zateplení vnějších stěn lepením a mechanickým kotvením desek kalcium-silikátových tl do 120 mm</t>
  </si>
  <si>
    <t>1318835293</t>
  </si>
  <si>
    <t>Montáž kontaktního zateplení lepením a mechanickým kotvením z desek pórobetonových (kalcium-silikátových) na vnější stěny, tloušťky desek přes 80 do 120 mm</t>
  </si>
  <si>
    <t>(4,19+4,668+3,39)*3,3 "vnitřní zateplení iobvodových stěn</t>
  </si>
  <si>
    <t>-1*(0,95*1,9)*4+1*1,9 "odpočty otvorů</t>
  </si>
  <si>
    <t>Součet</t>
  </si>
  <si>
    <t>225</t>
  </si>
  <si>
    <t>63152234</t>
  </si>
  <si>
    <t>deska tepelně izolační minerální kalciumsilikátová λ=0,042 tl 100mm</t>
  </si>
  <si>
    <t>2117253126</t>
  </si>
  <si>
    <t>35,098*1,02 'Přepočtené koeficientem množství</t>
  </si>
  <si>
    <t>19</t>
  </si>
  <si>
    <t>636311111</t>
  </si>
  <si>
    <t>Kladení dlažby z betonových dlaždic 40x40cm na sucho na terče z umělé hmoty o výšce do 25 mm</t>
  </si>
  <si>
    <t>-1139223987</t>
  </si>
  <si>
    <t>Kladení dlažby z betonových dlaždic na sucho na terče z umělé hmoty o rozměru dlažby 40x40 cm, o výšce terče do 25 mm</t>
  </si>
  <si>
    <t>20</t>
  </si>
  <si>
    <t>59245320</t>
  </si>
  <si>
    <t>dlažba plošná betonová 400x400x45mm přírodní</t>
  </si>
  <si>
    <t>702065426</t>
  </si>
  <si>
    <t>61,4*1,02 "Přepočtené koeficientem množství</t>
  </si>
  <si>
    <t>642942611</t>
  </si>
  <si>
    <t>Osazování zárubní nebo rámů dveřních kovových do 2,5 m2 na montážní pěnu</t>
  </si>
  <si>
    <t>-2011261548</t>
  </si>
  <si>
    <t>Osazování zárubní nebo rámů kovových dveřních lisovaných nebo z úhelníků bez dveřních křídel na montážní pěnu, plochy otvoru do 2,5 m2</t>
  </si>
  <si>
    <t>22</t>
  </si>
  <si>
    <t>55331568</t>
  </si>
  <si>
    <t>zárubeň jednokřídlá ocelová pro zdění s protipožární úpravou tl stěny 160-200mm rozměru 900/1970, 2100mm</t>
  </si>
  <si>
    <t>-788455690</t>
  </si>
  <si>
    <t>23</t>
  </si>
  <si>
    <t>55331482</t>
  </si>
  <si>
    <t>zárubeň jednokřídlá ocelová pro zdění tl stěny 75-100mm rozměru 800/1970, 2100mm</t>
  </si>
  <si>
    <t>-1633575176</t>
  </si>
  <si>
    <t>24</t>
  </si>
  <si>
    <t>55331589</t>
  </si>
  <si>
    <t>zárubeň jednokřídlá ocelová pro sádrokartonové příčky tl stěny 75-100mm rozměru 700/1970, 2100mm</t>
  </si>
  <si>
    <t>1272959599</t>
  </si>
  <si>
    <t>25</t>
  </si>
  <si>
    <t>55331590</t>
  </si>
  <si>
    <t>zárubeň jednokřídlá ocelová pro sádrokartonové příčky tl stěny 75-100mm rozměru 800/1970, 2100mm</t>
  </si>
  <si>
    <t>-2083331610</t>
  </si>
  <si>
    <t>Ostatní konstrukce a práce-bourání</t>
  </si>
  <si>
    <t>29</t>
  </si>
  <si>
    <t>949101111</t>
  </si>
  <si>
    <t>Lešení pomocné pro objekty pozemních staveb s lešeňovou podlahou v do 1,9 m zatížení do 150 kg/m2</t>
  </si>
  <si>
    <t>1741967642</t>
  </si>
  <si>
    <t>Lešení pomocné pracovní pro objekty pozemních staveb pro zatížení do 150 kg/m2, o výšce lešeňové podlahy do 1,9 m</t>
  </si>
  <si>
    <t>30</t>
  </si>
  <si>
    <t>952901111</t>
  </si>
  <si>
    <t>Vyčištění budov bytové a občanské výstavby při výšce podlaží do 4 m</t>
  </si>
  <si>
    <t>-671593171</t>
  </si>
  <si>
    <t>Vyčištění budov nebo objektů před předáním do užívání budov bytové nebo občanské výstavby, světlé výšky podlaží do 4 m</t>
  </si>
  <si>
    <t>13,7+1,2+3,1+9,0+3,7+22,00+23,6</t>
  </si>
  <si>
    <t>31</t>
  </si>
  <si>
    <t>953845112</t>
  </si>
  <si>
    <t>Vyvložkování stávajícího komínového tělesa nerezovými vložkami pevnými D do 130 mm v 3 m</t>
  </si>
  <si>
    <t>soubor</t>
  </si>
  <si>
    <t>-757114550</t>
  </si>
  <si>
    <t>Vyvložkování stávajících komínových nebo větracích průduchů nerezovými vložkami pevnými, včetně ukončení komínu komínového tělesa výšky 3 m světlý průměr vložky přes 100 m do 130 mm</t>
  </si>
  <si>
    <t>32</t>
  </si>
  <si>
    <t>953845122</t>
  </si>
  <si>
    <t>Příplatek k vyvložkování komínového průduchu nerezovými vložkami pevnými D do 130 mm ZKD 1m výšky</t>
  </si>
  <si>
    <t>m</t>
  </si>
  <si>
    <t>203167670</t>
  </si>
  <si>
    <t>Vyvložkování stávajících komínových nebo větracích průduchů nerezovými vložkami pevnými, včetně ukončení komínu svislého kouřovodu výšky 3 m Příplatek k cenám za každý další i započatý metr výšky komínového průduchu přes 3 m světlý průměr vložky přes 100 m do 130 mm</t>
  </si>
  <si>
    <t>33</t>
  </si>
  <si>
    <t>953941209</t>
  </si>
  <si>
    <t>Osazování kovových komínových dvířek bez jejich dodání</t>
  </si>
  <si>
    <t>789861046</t>
  </si>
  <si>
    <t>Osazování drobných kovových předmětů se zalitím maltou cementovou, do vysekaných kapes nebo připravených otvorů komínových dvířek</t>
  </si>
  <si>
    <t>34</t>
  </si>
  <si>
    <t>55347559</t>
  </si>
  <si>
    <t>dvířka komínová pozinkovaná s izolací</t>
  </si>
  <si>
    <t>1967649939</t>
  </si>
  <si>
    <t>35</t>
  </si>
  <si>
    <t>965082933</t>
  </si>
  <si>
    <t>Odstranění násypů pod podlahy tl do 200 mm pl přes 2 m2</t>
  </si>
  <si>
    <t>1226035651</t>
  </si>
  <si>
    <t>Odstranění násypu pod podlahami nebo ochranného násypu na střechách tl. do 200 mm, plochy přes 2 m2</t>
  </si>
  <si>
    <t>65,507*0,25</t>
  </si>
  <si>
    <t>36</t>
  </si>
  <si>
    <t>968062455</t>
  </si>
  <si>
    <t>Vybourání dřevěných dveřních zárubní pl do 2 m2</t>
  </si>
  <si>
    <t>1397931578</t>
  </si>
  <si>
    <t>Vybourání dřevěných rámů oken s křídly, dveřních zárubní, vrat, stěn, ostění nebo obkladů dveřních zárubní, plochy do 2 m2</t>
  </si>
  <si>
    <t>0,975*2,25+0,98*2,25+1,0*2,2</t>
  </si>
  <si>
    <t>37</t>
  </si>
  <si>
    <t>968062456</t>
  </si>
  <si>
    <t>Vybourání dřevěných dveřních zárubní pl přes 2 m2</t>
  </si>
  <si>
    <t>2111443406</t>
  </si>
  <si>
    <t>Vybourání dřevěných rámů oken s křídly, dveřních zárubní, vrat, stěn, ostění nebo obkladů dveřních zárubní, plochy přes 2 m2</t>
  </si>
  <si>
    <t>1,32*2,22</t>
  </si>
  <si>
    <t>38</t>
  </si>
  <si>
    <t>968062746</t>
  </si>
  <si>
    <t>Vybourání stěn dřevěných plných, zasklených nebo výkladních pl do 4 m2</t>
  </si>
  <si>
    <t>-1686343392</t>
  </si>
  <si>
    <t>Vybourání dřevěných rámů oken s křídly, dveřních zárubní, vrat, stěn, ostění nebo obkladů stěn plných, zasklených nebo výkladních pevných nebo otevíratelných, plochy do 4 m2</t>
  </si>
  <si>
    <t>1,18*2,88+1,17*2,88</t>
  </si>
  <si>
    <t>39</t>
  </si>
  <si>
    <t>971033331</t>
  </si>
  <si>
    <t>Vybourání otvorů ve zdivu cihelném pl do 0,09 m2 na MVC nebo MV tl do 150 mm</t>
  </si>
  <si>
    <t>-1901274889</t>
  </si>
  <si>
    <t>Vybourání otvorů ve zdivu základovém nebo nadzákladovém z cihel, tvárnic, příčkovek z cihel pálených na maltu vápennou nebo vápenocementovou plochy do 0,09 m2, tl. do 150 mm</t>
  </si>
  <si>
    <t>40</t>
  </si>
  <si>
    <t>971033651</t>
  </si>
  <si>
    <t>Vybourání otvorů ve zdivu cihelném pl do 4 m2 na MVC nebo MV tl do 600 mm</t>
  </si>
  <si>
    <t>-185504012</t>
  </si>
  <si>
    <t>Vybourání otvorů ve zdivu základovém nebo nadzákladovém z cihel, tvárnic, příčkovek z cihel pálených na maltu vápennou nebo vápenocementovou plochy do 4 m2, tl. do 600 mm</t>
  </si>
  <si>
    <t>0,32*0,9*2,1</t>
  </si>
  <si>
    <t>41</t>
  </si>
  <si>
    <t>977331113</t>
  </si>
  <si>
    <t>Frézování hloubky do 30 mm komínového průduchu z cihel plných pálených</t>
  </si>
  <si>
    <t>-230522478</t>
  </si>
  <si>
    <t>Zvětšení komínového průduchu frézováním zdiva z cihel plných pálených maximální hloubky frézování přes 10 do 30 mm</t>
  </si>
  <si>
    <t>42</t>
  </si>
  <si>
    <t>978011141</t>
  </si>
  <si>
    <t>Otlučení vnitřní vápenné nebo vápenocementové omítky stropů v rozsahu do 30 %</t>
  </si>
  <si>
    <t>1639061432</t>
  </si>
  <si>
    <t>Otlučení vápenných nebo vápenocementových omítek vnitřních ploch stropů, v rozsahu přes 10 do 30 %</t>
  </si>
  <si>
    <t>13,7+1,2</t>
  </si>
  <si>
    <t>44</t>
  </si>
  <si>
    <t>978011199</t>
  </si>
  <si>
    <t>Rozebrání kachlových kamen</t>
  </si>
  <si>
    <t>kpl</t>
  </si>
  <si>
    <t>558227095</t>
  </si>
  <si>
    <t>Ostatní bourací práce</t>
  </si>
  <si>
    <t>45</t>
  </si>
  <si>
    <t>978013141</t>
  </si>
  <si>
    <t>Otlučení vnitřní vápenné nebo vápenocementové omítky stěn stěn v rozsahu do 30 %</t>
  </si>
  <si>
    <t>-1231869648</t>
  </si>
  <si>
    <t>Otlučení vápenných nebo vápenocementových omítek vnitřních ploch stěn s vyškrabáním spar, s očištěním zdiva, v rozsahu přes 10 do 30 %</t>
  </si>
  <si>
    <t>3,13*(2,01+3,33+4,68+5,05*2+4,32+5,16*2+1,965+2,65+0,865+0,6)</t>
  </si>
  <si>
    <t>-0,8*2,0*3-0,9*2,0</t>
  </si>
  <si>
    <t>99</t>
  </si>
  <si>
    <t>Přesun hmot</t>
  </si>
  <si>
    <t>47</t>
  </si>
  <si>
    <t>998011002</t>
  </si>
  <si>
    <t>Přesun hmot pro budovy zděné v do 12 m</t>
  </si>
  <si>
    <t>-1344861855</t>
  </si>
  <si>
    <t>Přesun hmot pro budovy občanské výstavby, bydlení, výrobu a služby s nosnou svislou konstrukcí zděnou z cihel, tvárnic nebo kamene vodorovná dopravní vzdálenost do 100 m pro budovy výšky přes 6 do 12 m</t>
  </si>
  <si>
    <t>997</t>
  </si>
  <si>
    <t>Přesun sutě</t>
  </si>
  <si>
    <t>48</t>
  </si>
  <si>
    <t>997013113</t>
  </si>
  <si>
    <t>Vnitrostaveništní doprava suti a vybouraných hmot pro budovy v do 12 m s použitím mechanizace</t>
  </si>
  <si>
    <t>-1527171868</t>
  </si>
  <si>
    <t>Vnitrostaveništní doprava suti a vybouraných hmot vodorovně do 50 m svisle s použitím mechanizace pro budovy a haly výšky přes 9 do 12 m</t>
  </si>
  <si>
    <t>49</t>
  </si>
  <si>
    <t>997013501</t>
  </si>
  <si>
    <t>Odvoz suti a vybouraných hmot na skládku nebo meziskládku do 1 km se složením</t>
  </si>
  <si>
    <t>-940612119</t>
  </si>
  <si>
    <t>Odvoz suti a vybouraných hmot na skládku nebo meziskládku se složením, na vzdálenost do 1 km</t>
  </si>
  <si>
    <t>50</t>
  </si>
  <si>
    <t>997013509</t>
  </si>
  <si>
    <t>Příplatek k odvozu suti a vybouraných hmot na skládku ZKD 1 km přes 1 km</t>
  </si>
  <si>
    <t>-1766417532</t>
  </si>
  <si>
    <t>Odvoz suti a vybouraných hmot na skládku nebo meziskládku se složením, na vzdálenost Příplatek k ceně za každý další i započatý 1 km přes 1 km</t>
  </si>
  <si>
    <t>51</t>
  </si>
  <si>
    <t>997013631</t>
  </si>
  <si>
    <t>Poplatek za uložení na skládce (skládkovné) stavebního odpadu směsného kód odpadu 17 09 04</t>
  </si>
  <si>
    <t>-1572500664</t>
  </si>
  <si>
    <t>Poplatek za uložení stavebního odpadu na skládce (skládkovné) směsného stavebního a demoličního zatříděného do Katalogu odpadů pod kódem 17 09 04</t>
  </si>
  <si>
    <t>PSV</t>
  </si>
  <si>
    <t>Práce a dodávky PSV</t>
  </si>
  <si>
    <t>713</t>
  </si>
  <si>
    <t>Izolace tepelné</t>
  </si>
  <si>
    <t>52</t>
  </si>
  <si>
    <t>713121121</t>
  </si>
  <si>
    <t>Montáž izolace tepelné podlah volně kladenými rohožemi, pásy, dílci, deskami 2 vrstvy</t>
  </si>
  <si>
    <t>16</t>
  </si>
  <si>
    <t>1285605259</t>
  </si>
  <si>
    <t>Montáž tepelné izolace podlah rohožemi, pásy, deskami, dílci, bloky (izolační materiál ve specifikaci) kladenými volně dvouvrstvá</t>
  </si>
  <si>
    <t>61,4*2</t>
  </si>
  <si>
    <t>222</t>
  </si>
  <si>
    <t>60715171</t>
  </si>
  <si>
    <t>deska dřevovláknitá tepelně izolační elastická λ=0,038tl 20mm</t>
  </si>
  <si>
    <t>952787572</t>
  </si>
  <si>
    <t>223</t>
  </si>
  <si>
    <t>61155353</t>
  </si>
  <si>
    <t>podložka pod plovoucí podlahy dřevovláknitá pro kročejový útlum tl 5mm</t>
  </si>
  <si>
    <t>-1281986223</t>
  </si>
  <si>
    <t>55</t>
  </si>
  <si>
    <t>713131141</t>
  </si>
  <si>
    <t>Montáž izolace tepelné stěn a základů lepením celoplošně rohoží, pásů, dílců, desek</t>
  </si>
  <si>
    <t>-887816247</t>
  </si>
  <si>
    <t>Montáž tepelné izolace stěn rohožemi, pásy, deskami, dílci, bloky (izolační materiál ve specifikaci) lepením celoplošně</t>
  </si>
  <si>
    <t>3,13*(2,67+3,33+2,01)</t>
  </si>
  <si>
    <t>56</t>
  </si>
  <si>
    <t>63151519</t>
  </si>
  <si>
    <t>deska tepelně izolační minerální kontaktních fasád podélné vlákno λ=0,036 tl 50mm</t>
  </si>
  <si>
    <t>-1688564571</t>
  </si>
  <si>
    <t>25,071*1,02 "Přepočtené koeficientem množství</t>
  </si>
  <si>
    <t>212</t>
  </si>
  <si>
    <t>998713102</t>
  </si>
  <si>
    <t>Přesun hmot tonážní pro izolace tepelné v objektech v do 12 m</t>
  </si>
  <si>
    <t>-1677902072</t>
  </si>
  <si>
    <t>Přesun hmot pro izolace tepelné stanovený z hmotnosti přesunovaného materiálu vodorovná dopravní vzdálenost do 50 m v objektech výšky přes 6 m do 12 m</t>
  </si>
  <si>
    <t>714</t>
  </si>
  <si>
    <t>Akustická a protiotřesová opatření</t>
  </si>
  <si>
    <t>60</t>
  </si>
  <si>
    <t>714182001</t>
  </si>
  <si>
    <t>Montáž pohltivých vložek Itaver, Rotaflex a jiných volné rohože stropů a stěn</t>
  </si>
  <si>
    <t>483500672</t>
  </si>
  <si>
    <t>Montáž pohltivých a konstrukčních součástí vložek izolačních volně rohoží stropů nebo stěn</t>
  </si>
  <si>
    <t>61</t>
  </si>
  <si>
    <t>63151468</t>
  </si>
  <si>
    <t>deska tepelně izolační minerální plochých střech spodní vrstva 50kPa λ=0,038-0,039 tl 80mm</t>
  </si>
  <si>
    <t>1432760273</t>
  </si>
  <si>
    <t>61,4*1,03 "Přepočtené koeficientem množství</t>
  </si>
  <si>
    <t>62</t>
  </si>
  <si>
    <t>998714102</t>
  </si>
  <si>
    <t>Přesun hmot tonážní pro akustická a protiotřesová opatření v objektech v do 12 m</t>
  </si>
  <si>
    <t>-1110923918</t>
  </si>
  <si>
    <t>Přesun hmot pro akustická a protiotřesová opatření stanovený z hmotnosti přesunovaného materiálu vodorovná dopravní vzdálenost do 50 m v objektech výšky přes 6 do 12 m</t>
  </si>
  <si>
    <t>721</t>
  </si>
  <si>
    <t>Zdravotechnika - vnitřní kanalizace</t>
  </si>
  <si>
    <t>64</t>
  </si>
  <si>
    <t>721174043</t>
  </si>
  <si>
    <t>Potrubí kanalizační z PP připojovací systém HT DN 50</t>
  </si>
  <si>
    <t>498970320</t>
  </si>
  <si>
    <t>Potrubí z trub polypropylenových připojovací DN 50</t>
  </si>
  <si>
    <t>65</t>
  </si>
  <si>
    <t>721174045</t>
  </si>
  <si>
    <t>Potrubí kanalizační z PP připojovací systém HT DN 100</t>
  </si>
  <si>
    <t>1736052463</t>
  </si>
  <si>
    <t>Potrubí z trub polypropylenových připojovací DN 110</t>
  </si>
  <si>
    <t>66</t>
  </si>
  <si>
    <t>721194105</t>
  </si>
  <si>
    <t>Vyvedení a upevnění odpadních výpustek DN 50</t>
  </si>
  <si>
    <t>681107185</t>
  </si>
  <si>
    <t>Vyměření přípojek na potrubí vyvedení a upevnění odpadních výpustek DN 50</t>
  </si>
  <si>
    <t>67</t>
  </si>
  <si>
    <t>721194109</t>
  </si>
  <si>
    <t>Vyvedení a upevnění odpadních výpustek DN 110</t>
  </si>
  <si>
    <t>623669220</t>
  </si>
  <si>
    <t>Vyměření přípojek na potrubí vyvedení a upevnění odpadních výpustek DN 110</t>
  </si>
  <si>
    <t>68</t>
  </si>
  <si>
    <t>721290111</t>
  </si>
  <si>
    <t>Zkouška těsnosti potrubí kanalizace vodou do DN 125</t>
  </si>
  <si>
    <t>854864394</t>
  </si>
  <si>
    <t>Zkouška těsnosti kanalizace v objektech vodou do DN 125</t>
  </si>
  <si>
    <t>7,8+1,59+3,3</t>
  </si>
  <si>
    <t>213</t>
  </si>
  <si>
    <t>998721102</t>
  </si>
  <si>
    <t>Přesun hmot tonážní pro vnitřní kanalizace v objektech v do 12 m</t>
  </si>
  <si>
    <t>-859671612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</si>
  <si>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</si>
  <si>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</si>
  <si>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</si>
  <si>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70</t>
  </si>
  <si>
    <t>722130801</t>
  </si>
  <si>
    <t>Demontáž potrubí ZTI,plyn</t>
  </si>
  <si>
    <t>-587490677</t>
  </si>
  <si>
    <t>Demontáž potrubí z ocelových trubek pozinkovaných závitových do DN 25</t>
  </si>
  <si>
    <t>71</t>
  </si>
  <si>
    <t>722171914</t>
  </si>
  <si>
    <t>Potrubí plastové odříznutí trubky D do 32 mm</t>
  </si>
  <si>
    <t>1401984105</t>
  </si>
  <si>
    <t>Odříznutí trubky nebo tvarovky u rozvodů vody z plastů D přes 25 do 32 mm</t>
  </si>
  <si>
    <t>72</t>
  </si>
  <si>
    <t>722171934</t>
  </si>
  <si>
    <t>Potrubí plastové výměna trub nebo tvarovek D do 32 mm</t>
  </si>
  <si>
    <t>62782155</t>
  </si>
  <si>
    <t>Výměna trubky, tvarovky, vsazení odbočky na rozvodech vody z plastů D přes 25 do 32 mm</t>
  </si>
  <si>
    <t>73</t>
  </si>
  <si>
    <t>28615138</t>
  </si>
  <si>
    <t>trubka vodovodní tlaková PPR řada PN 16 D 32mm dl 4m</t>
  </si>
  <si>
    <t>826665095</t>
  </si>
  <si>
    <t>74</t>
  </si>
  <si>
    <t>722174002</t>
  </si>
  <si>
    <t>Potrubí vodovodní plastové PPR svar polyfuze PN 16 D 20 x 2,8 mm</t>
  </si>
  <si>
    <t>1941889474</t>
  </si>
  <si>
    <t>Potrubí z plastových trubek z polypropylenu PPR svařovaných polyfúzně PN 16 (SDR 7,4) D 20 x 2,8</t>
  </si>
  <si>
    <t>0,2+0,2*2+0,8+1,35*2+0,4*2+1,0*2+4,4+2,8+2*2,0+0,3*2</t>
  </si>
  <si>
    <t>75</t>
  </si>
  <si>
    <t>722179191</t>
  </si>
  <si>
    <t>Příplatek k rozvodu vody z plastů za malý rozsah prací na zakázce do 20 m</t>
  </si>
  <si>
    <t>106205084</t>
  </si>
  <si>
    <t>Příplatek k ceně rozvody vody z plastů za práce malého rozsahu na zakázce do 20 m rozvodu</t>
  </si>
  <si>
    <t>76</t>
  </si>
  <si>
    <t>722179192</t>
  </si>
  <si>
    <t>Příplatek k rozvodu vody z plastů za potrubí do D 32 mm do 15 svarů</t>
  </si>
  <si>
    <t>-2124678721</t>
  </si>
  <si>
    <t>Příplatek k ceně rozvody vody z plastů za práce malého rozsahu na zakázce při průměru trubek do 32 mm, do 15 svarů</t>
  </si>
  <si>
    <t>77</t>
  </si>
  <si>
    <t>722181241</t>
  </si>
  <si>
    <t>Ochrana vodovodního potrubí přilepenými tepelně izolačními trubicemi z PE tl do 20 mm DN do 22 mm</t>
  </si>
  <si>
    <t>-347782412</t>
  </si>
  <si>
    <t>Ochrana potrubí termoizolačními trubicemi z pěnového polyetylenu PE přilepenými v příčných a podélných spojích, tloušťky izolace přes 13 do 20 mm, vnitřního průměru izolace DN do 22 mm</t>
  </si>
  <si>
    <t>78</t>
  </si>
  <si>
    <t>722190401</t>
  </si>
  <si>
    <t>Vyvedení a upevnění výpustku do DN 25</t>
  </si>
  <si>
    <t>-62020162</t>
  </si>
  <si>
    <t>Zřízení přípojek na potrubí vyvedení a upevnění výpustek do DN 25</t>
  </si>
  <si>
    <t>79</t>
  </si>
  <si>
    <t>722270101</t>
  </si>
  <si>
    <t>Sestava vodoměrová závitová G 3/4</t>
  </si>
  <si>
    <t>-1878592030</t>
  </si>
  <si>
    <t>Vodoměrové sestavy závitové G 3/4"</t>
  </si>
  <si>
    <t>80</t>
  </si>
  <si>
    <t>722290215</t>
  </si>
  <si>
    <t>Zkouška těsnosti vodovodního potrubí hrdlového nebo přírubového do DN 100</t>
  </si>
  <si>
    <t>396814666</t>
  </si>
  <si>
    <t>Zkoušky, proplach a desinfekce vodovodního potrubí zkoušky těsnosti vodovodního potrubí hrdlového nebo přírubového do DN 100</t>
  </si>
  <si>
    <t>81</t>
  </si>
  <si>
    <t>722290234</t>
  </si>
  <si>
    <t>Proplach a dezinfekce vodovodního potrubí do DN 80</t>
  </si>
  <si>
    <t>1268564599</t>
  </si>
  <si>
    <t>Zkoušky, proplach a desinfekce vodovodního potrubí proplach a desinfekce vodovodního potrubí do DN 80</t>
  </si>
  <si>
    <t>82</t>
  </si>
  <si>
    <t>998722102</t>
  </si>
  <si>
    <t>Přesun hmot tonážní pro vnitřní vodovod v objektech v do 12 m</t>
  </si>
  <si>
    <t>1858330944</t>
  </si>
  <si>
    <t>Přesun hmot pro vnitřní vodovod stanovený z hmotnosti přesunovaného materiálu vodorovná dopravní vzdálenost do 50 m v objektech výšky přes 6 do 12 m</t>
  </si>
  <si>
    <t>723</t>
  </si>
  <si>
    <t>Zdravotechnika - vnitřní plynovod</t>
  </si>
  <si>
    <t>83</t>
  </si>
  <si>
    <t>723150365</t>
  </si>
  <si>
    <t>Chránička D 38x2,6 mm</t>
  </si>
  <si>
    <t>484422614</t>
  </si>
  <si>
    <t>Potrubí z ocelových trubek hladkých černých spojovaných chráničky Ø 38/2,6</t>
  </si>
  <si>
    <t>84</t>
  </si>
  <si>
    <t>723160204</t>
  </si>
  <si>
    <t>Přípojka k plynoměru spojované na závit bez ochozu G 1</t>
  </si>
  <si>
    <t>-1122221027</t>
  </si>
  <si>
    <t>Přípojky k plynoměrům spojované na závit bez ochozu G 1"</t>
  </si>
  <si>
    <t>85</t>
  </si>
  <si>
    <t>723181012</t>
  </si>
  <si>
    <t>Potrubí měděné polotvrdé spojované lisováním DN 15 ZTI</t>
  </si>
  <si>
    <t>1542225498</t>
  </si>
  <si>
    <t>Potrubí z měděných trubek polotvrdých, spojovaných lisováním Ø 18/1</t>
  </si>
  <si>
    <t>1,3+0,3+1,9+3,0+1,5</t>
  </si>
  <si>
    <t>91</t>
  </si>
  <si>
    <t>723231163</t>
  </si>
  <si>
    <t>Kohout kulový přímý G 3/4 PN 42 do 185°C plnoprůtokový s koulí DADO vnitřní závit těžká řada</t>
  </si>
  <si>
    <t>846774551</t>
  </si>
  <si>
    <t>Armatury se dvěma závity kohouty kulové PN 42 do 185°C plnoprůtokové vnitřní závit těžká řada G 3/4"</t>
  </si>
  <si>
    <t>92</t>
  </si>
  <si>
    <t>723231164</t>
  </si>
  <si>
    <t>Kohout kulový přímý G 1 PN 42 do 185°C plnoprůtokový s koulí DADO vnitřní závit těžká řada</t>
  </si>
  <si>
    <t>322144703</t>
  </si>
  <si>
    <t>Armatury se dvěma závity kohouty kulové PN 42 do 185°C plnoprůtokové vnitřní závit těžká řada G 1"</t>
  </si>
  <si>
    <t>93</t>
  </si>
  <si>
    <t>998723102</t>
  </si>
  <si>
    <t>Přesun hmot tonážní pro vnitřní plynovod v objektech v do 12 m</t>
  </si>
  <si>
    <t>1040935857</t>
  </si>
  <si>
    <t>Přesun hmot pro vnitřní plynovod stanovený z hmotnosti přesunovaného materiálu vodorovná dopravní vzdálenost do 50 m v objektech výšky přes 6 do 12 m</t>
  </si>
  <si>
    <t>725</t>
  </si>
  <si>
    <t>Zdravotechnika - zařizovací předměty</t>
  </si>
  <si>
    <t>94</t>
  </si>
  <si>
    <t>725110811</t>
  </si>
  <si>
    <t>Demontáž klozetů splachovací s nádrží</t>
  </si>
  <si>
    <t>1973783849</t>
  </si>
  <si>
    <t>Demontáž klozetů splachovacích s nádrží nebo tlakovým splachovačem</t>
  </si>
  <si>
    <t>95</t>
  </si>
  <si>
    <t>725112021</t>
  </si>
  <si>
    <t>Klozet keramický závěsný na nosné stěny s hlubokým splachováním odpad vodorovný</t>
  </si>
  <si>
    <t>-1030335386</t>
  </si>
  <si>
    <t>Zařízení záchodů klozety keramické závěsné na nosné stěny s hlubokým splachováním odpad vodorovný</t>
  </si>
  <si>
    <t>96</t>
  </si>
  <si>
    <t>725210821</t>
  </si>
  <si>
    <t>Demontáž umyvadel bez výtokových armatur</t>
  </si>
  <si>
    <t>414799562</t>
  </si>
  <si>
    <t>Demontáž umyvadel bez výtokových armatur umyvadel</t>
  </si>
  <si>
    <t>97</t>
  </si>
  <si>
    <t>725211622</t>
  </si>
  <si>
    <t>Umyvadlo keramické připevněné na stěnu šrouby bílé se sloupem na sifon 550 mm</t>
  </si>
  <si>
    <t>-2087840066</t>
  </si>
  <si>
    <t>Umyvadla keramická bílá bez výtokových armatur připevněná na stěnu šrouby se sloupem, šířka umyvadla 550 mm</t>
  </si>
  <si>
    <t>98</t>
  </si>
  <si>
    <t>725241112</t>
  </si>
  <si>
    <t>Sprchové vaničky akrylátové čtvercové 900x900 mm</t>
  </si>
  <si>
    <t>-204981742</t>
  </si>
  <si>
    <t>Sprchové vaničky, boxy, kouty a zástěny sprchové vaničky akrylátové čtvercové 900x900 mm</t>
  </si>
  <si>
    <t>725244103</t>
  </si>
  <si>
    <t>Dveře sprchové rámové se skleněnou výplní tl. 5 mm otvíravé jednokřídlové do niky na vaničku šířky 900 mm</t>
  </si>
  <si>
    <t>1798456170</t>
  </si>
  <si>
    <t>Sprchové dveře a zástěny dveře sprchové do niky rámové se skleněnou výplní tl. 5 mm otvíravé jednokřídlové, na vaničku šířky 900 mm</t>
  </si>
  <si>
    <t>100</t>
  </si>
  <si>
    <t>725311121</t>
  </si>
  <si>
    <t>Dřez jednoduchý nerezový se zápachovou uzávěrkou s odkapávací plochou 560x480 mm a miskou</t>
  </si>
  <si>
    <t>369427756</t>
  </si>
  <si>
    <t>Dřezy bez výtokových armatur jednoduché se zápachovou uzávěrkou nerezové s odkapávací plochou 560x480 mm a miskou</t>
  </si>
  <si>
    <t>101</t>
  </si>
  <si>
    <t>725610810</t>
  </si>
  <si>
    <t>Demontáž sporáků plynových</t>
  </si>
  <si>
    <t>1337726672</t>
  </si>
  <si>
    <t>Demontáž plynových sporáků normálních nebo kombinovaných</t>
  </si>
  <si>
    <t>102</t>
  </si>
  <si>
    <t>725619101</t>
  </si>
  <si>
    <t>Montáž sporáku na zemní plyn</t>
  </si>
  <si>
    <t>-1271616347</t>
  </si>
  <si>
    <t>Plynové sporáky a vařidlové desky bez regulátoru tlaku montáž sporáků na zemní plyn</t>
  </si>
  <si>
    <t>103</t>
  </si>
  <si>
    <t>54111971</t>
  </si>
  <si>
    <t>sporák plynový</t>
  </si>
  <si>
    <t>2100591774</t>
  </si>
  <si>
    <t>104</t>
  </si>
  <si>
    <t>725650800</t>
  </si>
  <si>
    <t>Demontáž těles otopných skříňových plynových</t>
  </si>
  <si>
    <t>1560317528</t>
  </si>
  <si>
    <t>Demontáž plynových otopných těles skříňových</t>
  </si>
  <si>
    <t>105</t>
  </si>
  <si>
    <t>725820801</t>
  </si>
  <si>
    <t>Demontáž baterie nástěnné do G 3 / 4</t>
  </si>
  <si>
    <t>-744509591</t>
  </si>
  <si>
    <t>Demontáž baterií nástěnných do G 3/4</t>
  </si>
  <si>
    <t>106</t>
  </si>
  <si>
    <t>725821325</t>
  </si>
  <si>
    <t>Baterie dřezová stojánková páková s otáčivým kulatým ústím a délkou ramínka 220 mm</t>
  </si>
  <si>
    <t>1230094012</t>
  </si>
  <si>
    <t>Baterie dřezové stojánkové pákové s otáčivým ústím a délkou ramínka 220 mm</t>
  </si>
  <si>
    <t>107</t>
  </si>
  <si>
    <t>725822611</t>
  </si>
  <si>
    <t>Baterie umyvadlové stojánkové pákové bez výpusti</t>
  </si>
  <si>
    <t>-1055924030</t>
  </si>
  <si>
    <t>108</t>
  </si>
  <si>
    <t>725841311</t>
  </si>
  <si>
    <t>Baterie sprchové nástěnné pákové</t>
  </si>
  <si>
    <t>1456347621</t>
  </si>
  <si>
    <t>109</t>
  </si>
  <si>
    <t>725861102</t>
  </si>
  <si>
    <t>Zápachová uzávěrka pro umyvadla DN 40</t>
  </si>
  <si>
    <t>662947443</t>
  </si>
  <si>
    <t>Zápachové uzávěrky zařizovacích předmětů pro umyvadla DN 40</t>
  </si>
  <si>
    <t>110</t>
  </si>
  <si>
    <t>725862103</t>
  </si>
  <si>
    <t>Zápachová uzávěrka pro dřezy DN 40/50</t>
  </si>
  <si>
    <t>-1373221825</t>
  </si>
  <si>
    <t>Zápachové uzávěrky zařizovacích předmětů pro dřezy DN 40/50</t>
  </si>
  <si>
    <t>111</t>
  </si>
  <si>
    <t>725865322</t>
  </si>
  <si>
    <t>Zápachová uzávěrka sprchových van DN 40/50 s kulovým kloubem na odtoku a přepadovou trubicí</t>
  </si>
  <si>
    <t>-1613275524</t>
  </si>
  <si>
    <t>Zápachové uzávěrky zařizovacích předmětů pro vany sprchových koutů s kulovým kloubem na odtoku DN 40/50 (HL 524) a přepadovou trubicí</t>
  </si>
  <si>
    <t>112</t>
  </si>
  <si>
    <t>725869101</t>
  </si>
  <si>
    <t>Montáž zápachových uzávěrek umyvadlových do DN 40</t>
  </si>
  <si>
    <t>-1351306752</t>
  </si>
  <si>
    <t>Zápachové uzávěrky zařizovacích předmětů montáž zápachových uzávěrek umyvadlových do DN 40</t>
  </si>
  <si>
    <t>113</t>
  </si>
  <si>
    <t>55161841</t>
  </si>
  <si>
    <t>vtok se zápachovou uzávěrkou DN 32</t>
  </si>
  <si>
    <t>-1528832004</t>
  </si>
  <si>
    <t>114</t>
  </si>
  <si>
    <t>998725102</t>
  </si>
  <si>
    <t>Přesun hmot tonážní pro zařizovací předměty v objektech v do 12 m</t>
  </si>
  <si>
    <t>-386197402</t>
  </si>
  <si>
    <t>Přesun hmot pro zařizovací předměty stanovený z hmotnosti přesunovaného materiálu vodorovná dopravní vzdálenost do 50 m v objektech výšky přes 6 do 12 m</t>
  </si>
  <si>
    <t>731</t>
  </si>
  <si>
    <t>Ústřední vytápění - kotelny</t>
  </si>
  <si>
    <t>115</t>
  </si>
  <si>
    <t>731244102</t>
  </si>
  <si>
    <t>Kotel ocelový závěsný na plyn kondenzační o výkonu 3,7-14 kW pro vytápění</t>
  </si>
  <si>
    <t>-292305596</t>
  </si>
  <si>
    <t>Kotle ocelové teplovodní plynové závěsné kondenzační pro vytápění 3,7-14,0 kW</t>
  </si>
  <si>
    <t>116</t>
  </si>
  <si>
    <t>731244491</t>
  </si>
  <si>
    <t>Montáž kotle ocelového závěsného na plyn kondenzačního o výkonu do 14 kW</t>
  </si>
  <si>
    <t>-1059889158</t>
  </si>
  <si>
    <t>Kotle ocelové teplovodní plynové závěsné kondenzační montáž kotlů kondenzačních ostatních typů o výkonu do 14 kW</t>
  </si>
  <si>
    <t>117</t>
  </si>
  <si>
    <t>731249901</t>
  </si>
  <si>
    <t>Odkouření kotle - sestava</t>
  </si>
  <si>
    <t>-957545804</t>
  </si>
  <si>
    <t>118</t>
  </si>
  <si>
    <t>731990001</t>
  </si>
  <si>
    <t>Provozní zkouška</t>
  </si>
  <si>
    <t>h</t>
  </si>
  <si>
    <t>-175901486</t>
  </si>
  <si>
    <t>119</t>
  </si>
  <si>
    <t>998731102</t>
  </si>
  <si>
    <t>Přesun hmot tonážní pro kotelny v objektech v do 12 m</t>
  </si>
  <si>
    <t>1075873660</t>
  </si>
  <si>
    <t>Přesun hmot pro kotelny stanovený z hmotnosti přesunovaného materiálu vodorovná dopravní vzdálenost do 50 m v objektech výšky přes 6 do 12 m</t>
  </si>
  <si>
    <t>733</t>
  </si>
  <si>
    <t>Ústřední vytápění - rozvodné potrubí</t>
  </si>
  <si>
    <t>120</t>
  </si>
  <si>
    <t>733221102</t>
  </si>
  <si>
    <t>Potrubí měděné měkké spojované měkkým pájením D 15x1</t>
  </si>
  <si>
    <t>1832467173</t>
  </si>
  <si>
    <t>Potrubí z trubek měděných měkkých spojovaných měkkým pájením Ø 15/1</t>
  </si>
  <si>
    <t>3,2*2+0,2*4+0,3*4+0,5*2+2,8*2*3+0,8+0,3+1,2*2+1,2*2+2,2*2+0,6*2</t>
  </si>
  <si>
    <t>121</t>
  </si>
  <si>
    <t>733221103</t>
  </si>
  <si>
    <t>Potrubí měděné měkké spojované měkkým pájením D 18x1</t>
  </si>
  <si>
    <t>-2121856381</t>
  </si>
  <si>
    <t>Potrubí z trubek měděných měkkých spojovaných měkkým pájením Ø 18/1</t>
  </si>
  <si>
    <t>2,8*2+4,0*2+0,7*2+0,6*2+0,5*2</t>
  </si>
  <si>
    <t>122</t>
  </si>
  <si>
    <t>733221104</t>
  </si>
  <si>
    <t>Potrubí měděné měkké spojované měkkým pájením D 22x1</t>
  </si>
  <si>
    <t>1151979309</t>
  </si>
  <si>
    <t>Potrubí z trubek měděných měkkých spojovaných měkkým pájením Ø 22/1</t>
  </si>
  <si>
    <t>2,2*2+0,5*2+0,5*2+0,7*2+0,5*2</t>
  </si>
  <si>
    <t>123</t>
  </si>
  <si>
    <t>733224222</t>
  </si>
  <si>
    <t>Příplatek k potrubí měděnému za zhotovení přípojky z trubek měděných D 15x1</t>
  </si>
  <si>
    <t>438806531</t>
  </si>
  <si>
    <t>Potrubí z trubek měděných Příplatek k cenám za zhotovení přípojky z trubek měděných Ø 15/1</t>
  </si>
  <si>
    <t>124</t>
  </si>
  <si>
    <t>733224223</t>
  </si>
  <si>
    <t>Příplatek k potrubí měděnému za zhotovení přípojky z trubek měděných D 18x1</t>
  </si>
  <si>
    <t>695430806</t>
  </si>
  <si>
    <t>Potrubí z trubek měděných Příplatek k cenám za zhotovení přípojky z trubek měděných Ø 18/1</t>
  </si>
  <si>
    <t>125</t>
  </si>
  <si>
    <t>733224224</t>
  </si>
  <si>
    <t>Příplatek k potrubí měděnému za zhotovení přípojky z trubek měděných D 22x1</t>
  </si>
  <si>
    <t>1814851048</t>
  </si>
  <si>
    <t>Potrubí z trubek měděných Příplatek k cenám za zhotovení přípojky z trubek měděných Ø 22/1</t>
  </si>
  <si>
    <t>126</t>
  </si>
  <si>
    <t>733291101</t>
  </si>
  <si>
    <t>Zkoušky těsnosti potrubí z trubek měděných  Ø do 35/1,5</t>
  </si>
  <si>
    <t>-1793047818</t>
  </si>
  <si>
    <t>Zkoušky těsnosti potrubí z trubek měděných Ø do 35/1,5</t>
  </si>
  <si>
    <t>37,7+17,2+8,8</t>
  </si>
  <si>
    <t>127</t>
  </si>
  <si>
    <t>998733102</t>
  </si>
  <si>
    <t>Přesun hmot tonážní pro rozvody potrubí v objektech v do 12 m</t>
  </si>
  <si>
    <t>-809410378</t>
  </si>
  <si>
    <t>Přesun hmot pro rozvody potrubí stanovený z hmotnosti přesunovaného materiálu vodorovná dopravní vzdálenost do 50 m v objektech výšky přes 6 do 12 m</t>
  </si>
  <si>
    <t>734</t>
  </si>
  <si>
    <t>Ústřední vytápění - armatury</t>
  </si>
  <si>
    <t>128</t>
  </si>
  <si>
    <t>734221682</t>
  </si>
  <si>
    <t>Termostatická hlavice kapalinová PN 10 do 110°C otopných těles VK</t>
  </si>
  <si>
    <t>-477364412</t>
  </si>
  <si>
    <t>Ventily regulační závitové hlavice termostatické, pro ovládání ventilů PN 10 do 110°C kapalinové otopných těles VK</t>
  </si>
  <si>
    <t>129</t>
  </si>
  <si>
    <t>734222812</t>
  </si>
  <si>
    <t>Ventil závitový termostatický přímý G 1/2 PN 16 do 110°C s ruční hlavou chromovaný</t>
  </si>
  <si>
    <t>1858671548</t>
  </si>
  <si>
    <t>Ventily regulační závitové termostatické, s hlavicí ručního ovládání PN 16 do 110°C přímé chromované G 1/2</t>
  </si>
  <si>
    <t>130</t>
  </si>
  <si>
    <t>734261233</t>
  </si>
  <si>
    <t>Šroubení topenářské přímé G 1/2 PN 16 do 120°C</t>
  </si>
  <si>
    <t>1255033784</t>
  </si>
  <si>
    <t>Šroubení topenářské PN 16 do 120°C přímé G 1/2</t>
  </si>
  <si>
    <t>131</t>
  </si>
  <si>
    <t>734291243</t>
  </si>
  <si>
    <t>Ostatní armatury filtry závitové PN 16 do 130°C přímé s vnitřními závity G 3/8</t>
  </si>
  <si>
    <t>1446963851</t>
  </si>
  <si>
    <t>132</t>
  </si>
  <si>
    <t>734292714</t>
  </si>
  <si>
    <t>Kohout kulový přímý G 3/4 PN 42 do 185°C vnitřní závit</t>
  </si>
  <si>
    <t>-1776142676</t>
  </si>
  <si>
    <t>Ostatní armatury kulové kohouty PN 42 do 185°C přímé vnitřní závit G 3/4</t>
  </si>
  <si>
    <t>133</t>
  </si>
  <si>
    <t>998734102</t>
  </si>
  <si>
    <t>Přesun hmot tonážní pro armatury v objektech v do 12 m</t>
  </si>
  <si>
    <t>-401940305</t>
  </si>
  <si>
    <t>Přesun hmot pro armatury stanovený z hmotnosti přesunovaného materiálu vodorovná dopravní vzdálenost do 50 m v objektech výšky přes 6 do 12 m</t>
  </si>
  <si>
    <t>735</t>
  </si>
  <si>
    <t>Ústřední vytápění - otopná tělesa</t>
  </si>
  <si>
    <t>134</t>
  </si>
  <si>
    <t>735159110</t>
  </si>
  <si>
    <t>Montáž otopných těles panelových jednořadých mimo těles Korado Radik délky do 1500 mm</t>
  </si>
  <si>
    <t>-549331804</t>
  </si>
  <si>
    <t>Montáž otopných těles panelových jednořadých, stavební délky do 1500 mm</t>
  </si>
  <si>
    <t>135</t>
  </si>
  <si>
    <t>48452932</t>
  </si>
  <si>
    <t>těleso otopné panelové 1 deskové bez přídavné přestupní plochy v 600mm dl 600mm 362W</t>
  </si>
  <si>
    <t>-475653134</t>
  </si>
  <si>
    <t>136</t>
  </si>
  <si>
    <t>735159220</t>
  </si>
  <si>
    <t>Montáž otopných těles panelových dvouřadých mimo těles Korado Radik délky do 1500 mm</t>
  </si>
  <si>
    <t>-1783196150</t>
  </si>
  <si>
    <t>Montáž otopných těles panelových dvouřadých, stavební délky přes 1140 do 1500 mm</t>
  </si>
  <si>
    <t>137</t>
  </si>
  <si>
    <t>48456969</t>
  </si>
  <si>
    <t>těleso otopné panelové 1 deskové 1 přídavná přestupní plocha v 600mm dl 1200mm 1202W</t>
  </si>
  <si>
    <t>-848909698</t>
  </si>
  <si>
    <t>138</t>
  </si>
  <si>
    <t>735159240</t>
  </si>
  <si>
    <t>Montáž otopných těles panelových dvouřadých mimo těles Korado Radik délky do 2820 mm</t>
  </si>
  <si>
    <t>-2057205297</t>
  </si>
  <si>
    <t>Montáž otopných těles panelových dvouřadých, stavební délky přes 1980 do 2820 mm</t>
  </si>
  <si>
    <t>139</t>
  </si>
  <si>
    <t>48457041</t>
  </si>
  <si>
    <t>těleso otopné panelové 1 deskové VK 1 přídavná přestupní plocha v 600mm dl 2300mm 3205W</t>
  </si>
  <si>
    <t>544902890</t>
  </si>
  <si>
    <t>141</t>
  </si>
  <si>
    <t>735164261</t>
  </si>
  <si>
    <t>Otopné těleso trubkové elektrické přímotopné výška/délka 1500/595 mm</t>
  </si>
  <si>
    <t>-1520245723</t>
  </si>
  <si>
    <t>Otopná tělesa trubková přímotopná elektrická na stěnu výšky tělesa 1500 mm, délky 595 mm</t>
  </si>
  <si>
    <t>142</t>
  </si>
  <si>
    <t>998735102</t>
  </si>
  <si>
    <t>Přesun hmot tonážní pro otopná tělesa v objektech v do 12 m</t>
  </si>
  <si>
    <t>-519935888</t>
  </si>
  <si>
    <t>Přesun hmot pro otopná tělesa stanovený z hmotnosti přesunovaného materiálu vodorovná dopravní vzdálenost do 50 m v objektech výšky přes 6 do 12 m</t>
  </si>
  <si>
    <t>762</t>
  </si>
  <si>
    <t>Konstrukce tesařské</t>
  </si>
  <si>
    <t>144</t>
  </si>
  <si>
    <t>762521812</t>
  </si>
  <si>
    <t>Demontáž podlah bez polštářů z prken nebo fošen tloušťky přes 32 mm</t>
  </si>
  <si>
    <t>-967821789</t>
  </si>
  <si>
    <t>Demontáž podlah bez polštářů z prken nebo fošen tl. přes 32 mm</t>
  </si>
  <si>
    <t>3,67*4,95+4,68*5,26+4,32*5,26</t>
  </si>
  <si>
    <t>145</t>
  </si>
  <si>
    <t>762526130</t>
  </si>
  <si>
    <t>Položení polštáře pod podlahy při osové vzdálenosti 100 cm</t>
  </si>
  <si>
    <t>798716420</t>
  </si>
  <si>
    <t>Položení podlah položení polštářů pod podlahy osové vzdálenosti přes 650 do 1000 mm</t>
  </si>
  <si>
    <t>146</t>
  </si>
  <si>
    <t>60512125</t>
  </si>
  <si>
    <t>hranol stavební řezivo průřezu do 120cm2 do dl 6m</t>
  </si>
  <si>
    <t>1426016525</t>
  </si>
  <si>
    <t>0,55*1,08 "Přepočtené koeficientem množství</t>
  </si>
  <si>
    <t>147</t>
  </si>
  <si>
    <t>762595001</t>
  </si>
  <si>
    <t>Spojovací prostředky pro položení dřevěných podlah a zakrytí kanálů</t>
  </si>
  <si>
    <t>1215387486</t>
  </si>
  <si>
    <t>Spojovací prostředky podlah a podkladových konstrukcí hřebíky, vruty</t>
  </si>
  <si>
    <t>148</t>
  </si>
  <si>
    <t>762810016</t>
  </si>
  <si>
    <t>Záklop stropů z desek OSB tl 22 mm na sraz šroubovaných na trámy</t>
  </si>
  <si>
    <t>-769189498</t>
  </si>
  <si>
    <t>Záklop stropů z dřevoštěpkových desek OSB šroubovaných na trámy na sraz, tloušťky desky 22 mm</t>
  </si>
  <si>
    <t>149</t>
  </si>
  <si>
    <t>762811811</t>
  </si>
  <si>
    <t>Demontáž záklopů stropů z hrubých prken tl do 32 mm</t>
  </si>
  <si>
    <t>915384288</t>
  </si>
  <si>
    <t>Demontáž záklopů stropů vrchních a zapuštěných z hrubých prken, tl. do 32 mm</t>
  </si>
  <si>
    <t>150</t>
  </si>
  <si>
    <t>762895000</t>
  </si>
  <si>
    <t>Spojovací prostředky pro montáž záklopu, stropnice a podbíjení</t>
  </si>
  <si>
    <t>754099428</t>
  </si>
  <si>
    <t>Spojovací prostředky záklopu stropů, stropnic, podbíjení hřebíky, svory</t>
  </si>
  <si>
    <t>61,4*0,022</t>
  </si>
  <si>
    <t>151</t>
  </si>
  <si>
    <t>998762102</t>
  </si>
  <si>
    <t>Přesun hmot tonážní pro kce tesařské v objektech v do 12 m</t>
  </si>
  <si>
    <t>-739052229</t>
  </si>
  <si>
    <t>Přesun hmot pro konstrukce tesařské stanovený z hmotnosti přesunovaného materiálu vodorovná dopravní vzdálenost do 50 m v objektech výšky přes 6 do 12 m</t>
  </si>
  <si>
    <t>763</t>
  </si>
  <si>
    <t>Konstrukce suché výstavby</t>
  </si>
  <si>
    <t>152</t>
  </si>
  <si>
    <t>763111331</t>
  </si>
  <si>
    <t>SDK příčka tl 75 mm profil CW+UW 50 desky 1xH2 12,5 TI 50 mm EI 30 Rw 41 dB</t>
  </si>
  <si>
    <t>268629152</t>
  </si>
  <si>
    <t>Příčka ze sádrokartonových desek s nosnou konstrukcí z jednoduchých ocelových profilů UW, CW jednoduše opláštěná deskou impregnovanou H2 tl. 12,5 mm, příčka tl. 75 mm, profil 50, s izolací, EI 30, Rw do 45 dB</t>
  </si>
  <si>
    <t>3,13*(3,39+1,965)-0,8*2,0-0,7*2,0</t>
  </si>
  <si>
    <t>153</t>
  </si>
  <si>
    <t>763121465</t>
  </si>
  <si>
    <t>SDK stěna předsazená tl 75 mm profil CW+UW 50 desky 2xH2DF 12,5 TI 50 mm 50 kg/m3 EI 45</t>
  </si>
  <si>
    <t>266815040</t>
  </si>
  <si>
    <t>Stěna předsazená ze sádrokartonových desek s nosnou konstrukcí z ocelových profilů CW, UW dvojitě opláštěná deskami protipožárními impregnovanými DFH2 tl. 2 x 12,5 mm s izolací, EI 45, stěna tl. 75 mm, profil 50</t>
  </si>
  <si>
    <t>3,13*(2,65+0,075+1,965)</t>
  </si>
  <si>
    <t>154</t>
  </si>
  <si>
    <t>763131511</t>
  </si>
  <si>
    <t>SDK podhled deska 1xA 12,5 bez TI jednovrstvá spodní kce profil CD+UD</t>
  </si>
  <si>
    <t>-793477047</t>
  </si>
  <si>
    <t>Podhled ze sádrokartonových desek jednovrstvá zavěšená spodní konstrukce z ocelových profilů CD, UD jednoduše opláštěná deskou standardní A, tl. 12,5 mm, bez izolace</t>
  </si>
  <si>
    <t>3,1+22,0+23,6</t>
  </si>
  <si>
    <t>155</t>
  </si>
  <si>
    <t>763131571</t>
  </si>
  <si>
    <t>Podhled ze sádrokartonových desek  jednovrstvá zavěšená spodní konstrukce z ocelových profilů CD, UD jednoduše opláštěná deskou impregnovanou protipožární DFH2, tl. 12,5 mm, bez izolace, EI 15</t>
  </si>
  <si>
    <t>-182730722</t>
  </si>
  <si>
    <t>Podhled ze sádrokartonových desek jednovrstvá zavěšená spodní konstrukce z ocelových profilů CD, UD jednoduše opláštěná deskou impregnovanou protipožární DFH2, tl. 12,5 mm, bez izolace, EI 15</t>
  </si>
  <si>
    <t>9,0+3,7</t>
  </si>
  <si>
    <t>156</t>
  </si>
  <si>
    <t>763153401</t>
  </si>
  <si>
    <t>SDK podlaha z desek tl 2x12,5 mm sponkovaných a slepených</t>
  </si>
  <si>
    <t>1375593503</t>
  </si>
  <si>
    <t>Podlaha ze sádrokartonových desek ze dvou desek sponkovaných (šroubovaných) a slepených tmelem tl. 2x12,5 mm podlaha tl. 25 mm</t>
  </si>
  <si>
    <t>157</t>
  </si>
  <si>
    <t>998763302</t>
  </si>
  <si>
    <t>Přesun hmot tonážní pro sádrokartonové konstrukce v objektech v do 12 m</t>
  </si>
  <si>
    <t>-1941111797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</si>
  <si>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</si>
  <si>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766</t>
  </si>
  <si>
    <t>Konstrukce truhlářské</t>
  </si>
  <si>
    <t>158</t>
  </si>
  <si>
    <t>766211200</t>
  </si>
  <si>
    <t>Montáž madel schodišťových dřevených nebo verzalitových průběžných</t>
  </si>
  <si>
    <t>2082736381</t>
  </si>
  <si>
    <t>Montáž madel schodišťových dřevěných průběžných</t>
  </si>
  <si>
    <t>2,5+3,8*2</t>
  </si>
  <si>
    <t>159</t>
  </si>
  <si>
    <t>05217100</t>
  </si>
  <si>
    <t>madlo bukové D 42mm</t>
  </si>
  <si>
    <t>1553730881</t>
  </si>
  <si>
    <t>160</t>
  </si>
  <si>
    <t>766441822</t>
  </si>
  <si>
    <t>Demontáž parapetních desek dřevěných nebo plastových šířky přes 30 cm délky přes 1,0 m</t>
  </si>
  <si>
    <t>-85103686</t>
  </si>
  <si>
    <t>Demontáž parapetních desek dřevěných nebo plastových šířky přes 300 mm délky přes 1 m</t>
  </si>
  <si>
    <t>161</t>
  </si>
  <si>
    <t>766660001</t>
  </si>
  <si>
    <t>Montáž dveřních křídel otvíravých 1křídlových š do 0,8 m do ocelové zárubně</t>
  </si>
  <si>
    <t>-1655443087</t>
  </si>
  <si>
    <t>Montáž dveřních křídel dřevěných nebo plastových otevíravých do ocelové zárubně povrchově upravených jednokřídlových, šířky do 800 mm</t>
  </si>
  <si>
    <t>218</t>
  </si>
  <si>
    <t>61162001</t>
  </si>
  <si>
    <t>dveře jednokřídlé dřevotřískové povrch dýhovaný plné 700x1970-2100mm</t>
  </si>
  <si>
    <t>-204412431</t>
  </si>
  <si>
    <t>219</t>
  </si>
  <si>
    <t>61162002</t>
  </si>
  <si>
    <t>dveře jednokřídlé dřevotřískové povrch dýhovaný plné 800x1970-2100mm</t>
  </si>
  <si>
    <t>-856206224</t>
  </si>
  <si>
    <t>220</t>
  </si>
  <si>
    <t>61162006</t>
  </si>
  <si>
    <t>dveře jednokřídlé dřevotřískové povrch dýhovaný prosklené 800x1970-2100mm</t>
  </si>
  <si>
    <t>-987754615</t>
  </si>
  <si>
    <t>165</t>
  </si>
  <si>
    <t>766660022</t>
  </si>
  <si>
    <t>Montáž dveřních křídel otvíravých 1křídlových š přes 0,8 m požárních do ocelové zárubně</t>
  </si>
  <si>
    <t>1921915021</t>
  </si>
  <si>
    <t>Montáž dveřních křídel dřevěných nebo plastových otevíravých do ocelové zárubně protipožárních jednokřídlových, šířky přes 800 mm</t>
  </si>
  <si>
    <t>166</t>
  </si>
  <si>
    <t>61165314</t>
  </si>
  <si>
    <t>dveře jednokřídlé dřevotřískové protipožární EI (EW) 30 D3 povrch laminátový plné 900x1970-2100mm</t>
  </si>
  <si>
    <t>-414620296</t>
  </si>
  <si>
    <t>167</t>
  </si>
  <si>
    <t>766660729</t>
  </si>
  <si>
    <t>Montáž dveřního interiérového kování - štítku s klikou</t>
  </si>
  <si>
    <t>-1998359048</t>
  </si>
  <si>
    <t>Montáž dveřních doplňků dveřního kování interiérového štítku s klikou</t>
  </si>
  <si>
    <t>168</t>
  </si>
  <si>
    <t>54914102</t>
  </si>
  <si>
    <t>kování dveřní bezpečnostní, knoflík-klika R 802 /O Cr</t>
  </si>
  <si>
    <t>-56675538</t>
  </si>
  <si>
    <t>169</t>
  </si>
  <si>
    <t>54914622</t>
  </si>
  <si>
    <t>kování dveřní vrchní klika včetně štítu a montážního materiálu BB 72 matný nikl</t>
  </si>
  <si>
    <t>2061685140</t>
  </si>
  <si>
    <t>170</t>
  </si>
  <si>
    <t>766694122</t>
  </si>
  <si>
    <t>Montáž parapetních dřevěných nebo plastových šířky přes 30 cm délky do 1,6 m</t>
  </si>
  <si>
    <t>-297915812</t>
  </si>
  <si>
    <t>Montáž ostatních truhlářských konstrukcí parapetních desek dřevěných nebo plastových šířky přes 300 mm, délky přes 1000 do 1600 mm</t>
  </si>
  <si>
    <t>171</t>
  </si>
  <si>
    <t>60794105</t>
  </si>
  <si>
    <t>parapet dřevotřískový vnitřní povrch laminátový š 400mm</t>
  </si>
  <si>
    <t>-1367873174</t>
  </si>
  <si>
    <t>172</t>
  </si>
  <si>
    <t>766694123</t>
  </si>
  <si>
    <t>Montáž parapetních dřevěných nebo plastových šířky přes 30 cm délky do 2,6 m</t>
  </si>
  <si>
    <t>1738150216</t>
  </si>
  <si>
    <t>Montáž ostatních truhlářských konstrukcí parapetních desek dřevěných nebo plastových šířky přes 300 mm, délky přes 1600 do 2600 mm</t>
  </si>
  <si>
    <t>173</t>
  </si>
  <si>
    <t>766695212</t>
  </si>
  <si>
    <t>Montáž truhlářských prahů dveří 1křídlových šířky do 10 cm</t>
  </si>
  <si>
    <t>-935773362</t>
  </si>
  <si>
    <t>Montáž ostatních truhlářských konstrukcí prahů dveří jednokřídlových, šířky do 100 mm</t>
  </si>
  <si>
    <t>174</t>
  </si>
  <si>
    <t>61187136</t>
  </si>
  <si>
    <t>práh dveřní dřevěný dubový tl 20mm dl 720mm š 100mm</t>
  </si>
  <si>
    <t>1827274280</t>
  </si>
  <si>
    <t>175</t>
  </si>
  <si>
    <t>61187156</t>
  </si>
  <si>
    <t>práh dveřní dřevěný dubový tl 20mm dl 820mm š 100mm</t>
  </si>
  <si>
    <t>2130251763</t>
  </si>
  <si>
    <t>176</t>
  </si>
  <si>
    <t>61187176</t>
  </si>
  <si>
    <t>práh dveřní dřevěný dubový tl 20mm dl 920mm š 100mm</t>
  </si>
  <si>
    <t>-161270217</t>
  </si>
  <si>
    <t>177</t>
  </si>
  <si>
    <t>61510101</t>
  </si>
  <si>
    <t>skříň dřevěná vysoká úzká 1950x805x396mm</t>
  </si>
  <si>
    <t>-1309679678</t>
  </si>
  <si>
    <t>178</t>
  </si>
  <si>
    <t>766811116</t>
  </si>
  <si>
    <t>Montáž korpusu kuchyňských skříněk spodních na nožičky šířky do 1200 mm</t>
  </si>
  <si>
    <t>97993189</t>
  </si>
  <si>
    <t>Montáž kuchyňských linek korpusu spodních skříněk na nožičky (včetně vyrovnání), šířky jednoho dílu přes 600 do 1200 mm</t>
  </si>
  <si>
    <t>179</t>
  </si>
  <si>
    <t>766811144</t>
  </si>
  <si>
    <t>Příplatek k montáži kuchyňských skříněk spodních za usazení vestavěné digestoře</t>
  </si>
  <si>
    <t>-1092883499</t>
  </si>
  <si>
    <t>Montáž kuchyňských linek korpusu horních skříněk Příplatek k ceně za usazení vestavěných spotřebičů digestoře</t>
  </si>
  <si>
    <t>180</t>
  </si>
  <si>
    <t>766811152</t>
  </si>
  <si>
    <t>Montáž korpusu kuchyňských skříněk horních na stěnu šířky do 1200 mm</t>
  </si>
  <si>
    <t>-1967969294</t>
  </si>
  <si>
    <t>Montáž kuchyňských linek korpusu horních skříněk šroubovaných na stěnu, šířky jednoho dílu přes 600 do 1200 mm</t>
  </si>
  <si>
    <t>181</t>
  </si>
  <si>
    <t>766811212</t>
  </si>
  <si>
    <t>Montáž kuchyňské pracovní desky bez výřezu délky do 2000 mm</t>
  </si>
  <si>
    <t>-1887334460</t>
  </si>
  <si>
    <t>Montáž kuchyňských linek pracovní desky bez výřezu, délky jednoho dílu přes 1000 do 2000 mm</t>
  </si>
  <si>
    <t>182</t>
  </si>
  <si>
    <t>766811221</t>
  </si>
  <si>
    <t>Příplatek k montáži kuchyňské pracovní desky za vyřezání otvoru</t>
  </si>
  <si>
    <t>1018238765</t>
  </si>
  <si>
    <t>Montáž kuchyňských linek pracovní desky Příplatek k ceně za vyřezání otvoru (včetně zaměření)</t>
  </si>
  <si>
    <t>183</t>
  </si>
  <si>
    <t>766811223</t>
  </si>
  <si>
    <t>Příplatek k montáži kuchyňské pracovní desky za usazení dřezu</t>
  </si>
  <si>
    <t>1060756751</t>
  </si>
  <si>
    <t>Montáž kuchyňských linek pracovní desky Příplatek k ceně za usazení dřezu (včetně silikonu)</t>
  </si>
  <si>
    <t>184</t>
  </si>
  <si>
    <t>76681001R</t>
  </si>
  <si>
    <t>Kuchyňská linka vč.pracovní desky</t>
  </si>
  <si>
    <t>specifikace</t>
  </si>
  <si>
    <t>-1948689271</t>
  </si>
  <si>
    <t>217</t>
  </si>
  <si>
    <t>998766102</t>
  </si>
  <si>
    <t>Přesun hmot tonážní pro konstrukce truhlářské v objektech v do 12 m</t>
  </si>
  <si>
    <t>-1608874308</t>
  </si>
  <si>
    <t>Přesun hmot pro konstrukce truhlářské stanovený z hmotnosti přesunovaného materiálu vodorovná dopravní vzdálenost do 50 m v objektech výšky přes 6 do 12 m</t>
  </si>
  <si>
    <t>771</t>
  </si>
  <si>
    <t>Podlahy z dlaždic</t>
  </si>
  <si>
    <t>214</t>
  </si>
  <si>
    <t>771121011</t>
  </si>
  <si>
    <t>Nátěr penetrační na podlahu</t>
  </si>
  <si>
    <t>843658557</t>
  </si>
  <si>
    <t>Příprava podkladu před provedením dlažby nátěr penetrační na podlahu</t>
  </si>
  <si>
    <t>186</t>
  </si>
  <si>
    <t>771471112</t>
  </si>
  <si>
    <t>Montáž soklíků z dlaždic keramických rovných do malty v do 90 mm</t>
  </si>
  <si>
    <t>CS ÚRS 2016 01</t>
  </si>
  <si>
    <t>200451950</t>
  </si>
  <si>
    <t>Montáž soklů z dlaždic keramických kladených do malty rovných, výšky přes 65 do 90 mm</t>
  </si>
  <si>
    <t>2,67+2,01*2+0,86*2+1,36*2+1,5*2+1,965*2+2,65*2+3,39*2</t>
  </si>
  <si>
    <t>216</t>
  </si>
  <si>
    <t>59761281</t>
  </si>
  <si>
    <t>sokl s položlábkem-dlažba keramická slinutá hladká do interiéru i exteriéru 300x80mm</t>
  </si>
  <si>
    <t>-1097336567</t>
  </si>
  <si>
    <t>30,140/0,3</t>
  </si>
  <si>
    <t>188</t>
  </si>
  <si>
    <t>771571115</t>
  </si>
  <si>
    <t>Montáž podlah z keramických dlaždic režných hladkých do malty do 22 ks/m2</t>
  </si>
  <si>
    <t>1206419548</t>
  </si>
  <si>
    <t>Montáž podlah z dlaždic keramických kladených do malty kladených do malty hladkých přes 19 do 22 ks/ m2</t>
  </si>
  <si>
    <t>3,1+9,0+3,7</t>
  </si>
  <si>
    <t>215</t>
  </si>
  <si>
    <t>59761071</t>
  </si>
  <si>
    <t>obklad keramický hladký přes 12 do 19ks/m2</t>
  </si>
  <si>
    <t>541745122</t>
  </si>
  <si>
    <t>15,8*1,1 "Přepočtené koeficientem množství</t>
  </si>
  <si>
    <t>190</t>
  </si>
  <si>
    <t>771571131</t>
  </si>
  <si>
    <t>Montáž podlah z keramických dlaždic protiskluzných do malty do 50 ks/m2</t>
  </si>
  <si>
    <t>-319942555</t>
  </si>
  <si>
    <t>Montáž podlah z dlaždic keramických kladených do malty kladených do malty protiskluzných nebo reliefních do 50 ks/ m2</t>
  </si>
  <si>
    <t>5,2+1,2</t>
  </si>
  <si>
    <t>191</t>
  </si>
  <si>
    <t>59761406</t>
  </si>
  <si>
    <t>dlažba keramická slinutá protiskluzná do interiéru i exteriéru pro vysoké mechanické namáhání přes 22 do 25ks/m2</t>
  </si>
  <si>
    <t>1486486054</t>
  </si>
  <si>
    <t>6,4*1,1 "Přepočtené koeficientem množství</t>
  </si>
  <si>
    <t>192</t>
  </si>
  <si>
    <t>771571810</t>
  </si>
  <si>
    <t>Demontáž podlah z dlaždic keramických kladených do malty</t>
  </si>
  <si>
    <t>-1956841220</t>
  </si>
  <si>
    <t>1,36*0,86+2,67*2,07</t>
  </si>
  <si>
    <t>193</t>
  </si>
  <si>
    <t>771577151</t>
  </si>
  <si>
    <t>Příplatek k montáži podlah keramických do malty za plochu do 5 m2</t>
  </si>
  <si>
    <t>1458999284</t>
  </si>
  <si>
    <t>Montáž podlah z dlaždic keramických kladených do malty Příplatek k cenám za plochu do 5 m2 jednotlivě</t>
  </si>
  <si>
    <t>195</t>
  </si>
  <si>
    <t>771591222</t>
  </si>
  <si>
    <t>Izolace podlah fólií celoplošně lepená s parotěsnou zábranou</t>
  </si>
  <si>
    <t>938793774</t>
  </si>
  <si>
    <t>Izolace podlahy pod dlažbu fólií v pásech celoplošně lepená s parotěsnou zábranou</t>
  </si>
  <si>
    <t>196</t>
  </si>
  <si>
    <t>998771102</t>
  </si>
  <si>
    <t>Přesun hmot tonážní pro podlahy z dlaždic v objektech v do 12 m</t>
  </si>
  <si>
    <t>1147038656</t>
  </si>
  <si>
    <t>Přesun hmot pro podlahy z dlaždic stanovený z hmotnosti přesunovaného materiálu vodorovná dopravní vzdálenost do 50 m v objektech výšky přes 6 do 12 m</t>
  </si>
  <si>
    <t>781</t>
  </si>
  <si>
    <t>Dokončovací práce - obklady</t>
  </si>
  <si>
    <t>197</t>
  </si>
  <si>
    <t>781473114</t>
  </si>
  <si>
    <t>Montáž obkladů vnitřních keramických hladkých do 22 ks/m2 lepených standardním lepidlem</t>
  </si>
  <si>
    <t>1961645233</t>
  </si>
  <si>
    <t>Montáž obkladů vnitřních stěn z dlaždic keramických lepených standardním lepidlem hladkých přes 19 do 22 ks/m2</t>
  </si>
  <si>
    <t>2,1*(1,915*2+1,965*2+0,16*2)-0,7*2,0+1,0*(2,65+1,915)</t>
  </si>
  <si>
    <t>198</t>
  </si>
  <si>
    <t>59761001</t>
  </si>
  <si>
    <t>obklad velkoformátový keramický hladký přes 4 do 6ks/m2</t>
  </si>
  <si>
    <t>319829885</t>
  </si>
  <si>
    <t>20,133*1,04 "Přepočtené koeficientem množství</t>
  </si>
  <si>
    <t>199</t>
  </si>
  <si>
    <t>781493111</t>
  </si>
  <si>
    <t>Plastové profily rohové lepené standardním lepidlem</t>
  </si>
  <si>
    <t>-1507359541</t>
  </si>
  <si>
    <t>Obklad - dokončující práce profily ukončovací lepené standardním lepidlem rohové</t>
  </si>
  <si>
    <t>200</t>
  </si>
  <si>
    <t>781493611</t>
  </si>
  <si>
    <t>Montáž vanových plastových dvířek s rámem lepených</t>
  </si>
  <si>
    <t>-1348851351</t>
  </si>
  <si>
    <t>Ostatní prvky montáž vanových dvířek plastových lepených s rámem</t>
  </si>
  <si>
    <t>201</t>
  </si>
  <si>
    <t>551675700</t>
  </si>
  <si>
    <t>dvířka plastová krycí pro armaturu z PH T3622 300x300 mm</t>
  </si>
  <si>
    <t>1844619405</t>
  </si>
  <si>
    <t>příslušenství k vanám, umyvadlům, klozetům - jiné dvířka plastová krycí pro armaturu z PH T 3622     300 x 300 mm</t>
  </si>
  <si>
    <t>202</t>
  </si>
  <si>
    <t>781495111</t>
  </si>
  <si>
    <t>Penetrace podkladu vnitřních obkladů</t>
  </si>
  <si>
    <t>1413250709</t>
  </si>
  <si>
    <t>Ostatní prvky ostatní práce penetrace podkladu</t>
  </si>
  <si>
    <t>998781102</t>
  </si>
  <si>
    <t>Přesun hmot tonážní pro obklady keramické v objektech v do 12 m</t>
  </si>
  <si>
    <t>-762175501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</si>
  <si>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</si>
  <si>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</si>
  <si>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</si>
  <si>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204</t>
  </si>
  <si>
    <t>783783321</t>
  </si>
  <si>
    <t>Nátěry tesařských konstrukcí proti dřevokazným houbám, hmyzu a plísním sanační</t>
  </si>
  <si>
    <t>893820596</t>
  </si>
  <si>
    <t>Nátěry tesařských konstrukcí protihnilobné, protiplísňové a protipožární proti dřevokazným houbám, hmyzu a plísním sanační</t>
  </si>
  <si>
    <t>(0,28*2+0,17)*(5,05*6+5,16*5)+(0,28*2+0,13)*(3,67*5)+61,4</t>
  </si>
  <si>
    <t>(0,06+0,08)*2*114,6</t>
  </si>
  <si>
    <t>205</t>
  </si>
  <si>
    <t>783801201</t>
  </si>
  <si>
    <t>Obroušení omítek před provedením nátěru</t>
  </si>
  <si>
    <t>1545375426</t>
  </si>
  <si>
    <t>Příprava podkladu omítek před provedením nátěru obroušení</t>
  </si>
  <si>
    <t>206</t>
  </si>
  <si>
    <t>783823135</t>
  </si>
  <si>
    <t>Penetrační silikonový nátěr hladkých, tenkovrstvých zrnitých a štukových omítek</t>
  </si>
  <si>
    <t>1200686343</t>
  </si>
  <si>
    <t>Penetrační nátěr omítek hladkých omítek hladkých, zrnitých tenkovrstvých nebo štukových stupně členitosti 1 a 2 silikonový</t>
  </si>
  <si>
    <t>207</t>
  </si>
  <si>
    <t>783827125</t>
  </si>
  <si>
    <t>Krycí jednonásobný silikonový nátěr omítek stupně členitosti 1 a 2</t>
  </si>
  <si>
    <t>734367969</t>
  </si>
  <si>
    <t>Krycí (ochranný ) nátěr omítek jednonásobný hladkých omítek hladkých, zrnitých tenkovrstvých nebo štukových stupně členitosti 1 a 2 silikonový</t>
  </si>
  <si>
    <t>208</t>
  </si>
  <si>
    <t>783999001</t>
  </si>
  <si>
    <t>Ostatní nátěry celkem</t>
  </si>
  <si>
    <t>658662143</t>
  </si>
  <si>
    <t>Nátěry celkem</t>
  </si>
  <si>
    <t>784</t>
  </si>
  <si>
    <t>Dokončovací práce - malby</t>
  </si>
  <si>
    <t>209</t>
  </si>
  <si>
    <t>784181111</t>
  </si>
  <si>
    <t>Základní silikátová jednonásobná penetrace podkladu v místnostech výšky do 3,80m</t>
  </si>
  <si>
    <t>-2119280556</t>
  </si>
  <si>
    <t>Penetrace podkladu jednonásobná základní silikátová bezbarvá v místnostech výšky do 3,80 m</t>
  </si>
  <si>
    <t>25,071+127,829+30,347+13,761*2+14,68+48,7+12,7</t>
  </si>
  <si>
    <t>210</t>
  </si>
  <si>
    <t>784211101</t>
  </si>
  <si>
    <t>Dvojnásobné bílé malby ze směsí za mokra výborně otěruvzdorných v místnostech výšky do 3,80 m</t>
  </si>
  <si>
    <t>-1207825039</t>
  </si>
  <si>
    <t>Malby z malířských směsí otěruvzdorných za mokra dvojnásobné, bílé za mokra otěruvzdorné výborně v místnostech výšky do 3,80 m</t>
  </si>
  <si>
    <t>211</t>
  </si>
  <si>
    <t>784211161</t>
  </si>
  <si>
    <t>Příplatek k cenám 2x maleb ze směsí za mokra otěruvzdorných za barevnou malbu v světlém odstínu</t>
  </si>
  <si>
    <t>1850278764</t>
  </si>
  <si>
    <t>Malby z malířských směsí otěruvzdorných za mokra Příplatek k cenám dvojnásobných maleb za provádění barevné malby tónované na tónovacích automatech, v odstínu světlém</t>
  </si>
  <si>
    <t>SO 02 - Elektroinstalace</t>
  </si>
  <si>
    <t>Město Kynšperk nad Ohří</t>
  </si>
  <si>
    <t>Jan Sobotka,Kynšperk nad Ohří</t>
  </si>
  <si>
    <t>M - Práce a dodávky M</t>
  </si>
  <si>
    <t xml:space="preserve">    21-M - Elektromontáže</t>
  </si>
  <si>
    <t>HZS - Hodinové zúčtovací sazby</t>
  </si>
  <si>
    <t>Práce a dodávky M</t>
  </si>
  <si>
    <t>21-M</t>
  </si>
  <si>
    <t>Elektromontáže</t>
  </si>
  <si>
    <t>210010301</t>
  </si>
  <si>
    <t>ks</t>
  </si>
  <si>
    <t>R-specifikace</t>
  </si>
  <si>
    <t>1991317959</t>
  </si>
  <si>
    <t>Montáž krabice KU 68/2 - 1901</t>
  </si>
  <si>
    <t>345002486</t>
  </si>
  <si>
    <t>256</t>
  </si>
  <si>
    <t>872380128</t>
  </si>
  <si>
    <t>Krabice KU 68/2</t>
  </si>
  <si>
    <t>210010313</t>
  </si>
  <si>
    <t>979206923</t>
  </si>
  <si>
    <t>Montáž krabice KU 68/2 - 1903</t>
  </si>
  <si>
    <t>345002459</t>
  </si>
  <si>
    <t>1058741574</t>
  </si>
  <si>
    <t>Krabice KU 68/2 - 1903</t>
  </si>
  <si>
    <t>210010502</t>
  </si>
  <si>
    <t>-1583474876</t>
  </si>
  <si>
    <t>Montáž svorky EKL 0 přístrojová pr. 2.5 mm</t>
  </si>
  <si>
    <t>345003930</t>
  </si>
  <si>
    <t>1569306712</t>
  </si>
  <si>
    <t>Svorka EKL 0 přístrojová pr. 2.5 mm</t>
  </si>
  <si>
    <t>210110041</t>
  </si>
  <si>
    <t>-1082386004</t>
  </si>
  <si>
    <t>Montáž - Tělo TANGO 3558-A01340 spínače č.1</t>
  </si>
  <si>
    <t>345001694</t>
  </si>
  <si>
    <t>-1370781557</t>
  </si>
  <si>
    <t>Tělo TANGO 3558-A01340 spínače č.1</t>
  </si>
  <si>
    <t>210110043</t>
  </si>
  <si>
    <t>521723936</t>
  </si>
  <si>
    <t>Montáž - Tělo TANGO 3558-A05340 spínače č.5</t>
  </si>
  <si>
    <t>345001890</t>
  </si>
  <si>
    <t>635300907</t>
  </si>
  <si>
    <t>Tělo TANGO 3558-A05340 spínače č.5</t>
  </si>
  <si>
    <t>210110046</t>
  </si>
  <si>
    <t>464584242</t>
  </si>
  <si>
    <t>Montáž - Tělo TANGO 3558-A06340 spínače č.6</t>
  </si>
  <si>
    <t>345001677</t>
  </si>
  <si>
    <t>1856483945</t>
  </si>
  <si>
    <t>Tělo TANGO 3558-A06340 spínače č.6</t>
  </si>
  <si>
    <t>345001250</t>
  </si>
  <si>
    <t>1687979369</t>
  </si>
  <si>
    <t>Ovladač TANGO 3558A-A651 B spínače</t>
  </si>
  <si>
    <t>345001301</t>
  </si>
  <si>
    <t>-498587549</t>
  </si>
  <si>
    <t>Ovladač TANGO 3558A-A652 B spínače dvoj</t>
  </si>
  <si>
    <t>345001891</t>
  </si>
  <si>
    <t>-405946784</t>
  </si>
  <si>
    <t>Rámeček TANGO 3901A-B10B</t>
  </si>
  <si>
    <t>345001959</t>
  </si>
  <si>
    <t>-1780448347</t>
  </si>
  <si>
    <t>Rámeček TANGO 3901A-B20B dvojitý</t>
  </si>
  <si>
    <t>17</t>
  </si>
  <si>
    <t>210111012</t>
  </si>
  <si>
    <t>1872737234</t>
  </si>
  <si>
    <t>Montáž - Dvojzásuvka TANGO 5513A-C02357 B komplet</t>
  </si>
  <si>
    <t>18</t>
  </si>
  <si>
    <t>345003752</t>
  </si>
  <si>
    <t>1149752866</t>
  </si>
  <si>
    <t>Dvojzásuvka TANGO 5513A-C02357 B komplet</t>
  </si>
  <si>
    <t>210111013</t>
  </si>
  <si>
    <t>1214260036</t>
  </si>
  <si>
    <t>Montáž - Zásuvka TANGO 5519A-A02357 B bezšroub.</t>
  </si>
  <si>
    <t>004224</t>
  </si>
  <si>
    <t>1804911234</t>
  </si>
  <si>
    <t>Zásuvka TANGO 5519A-A02357 B bezšroub.</t>
  </si>
  <si>
    <t>210140652</t>
  </si>
  <si>
    <t>1340708631</t>
  </si>
  <si>
    <t>Montáž detektoru JA-80S kouře</t>
  </si>
  <si>
    <t>358001465</t>
  </si>
  <si>
    <t>-831855330</t>
  </si>
  <si>
    <t>Detektor JA-80S kouře</t>
  </si>
  <si>
    <t>210140653</t>
  </si>
  <si>
    <t>-1749121200</t>
  </si>
  <si>
    <t>Montáž termostatu AURATON 2000 ( EUR 091 )</t>
  </si>
  <si>
    <t>358001313</t>
  </si>
  <si>
    <t>1292751654</t>
  </si>
  <si>
    <t>Termostat AURATON 2000 ( EUR 091 )</t>
  </si>
  <si>
    <t>27</t>
  </si>
  <si>
    <t>210190003</t>
  </si>
  <si>
    <t>773243137</t>
  </si>
  <si>
    <t>Montáž rozvodnice RB1</t>
  </si>
  <si>
    <t>28</t>
  </si>
  <si>
    <t>357001238</t>
  </si>
  <si>
    <t>-1788435963</t>
  </si>
  <si>
    <t>Rozvodnice RB1</t>
  </si>
  <si>
    <t>210201010</t>
  </si>
  <si>
    <t>893627740</t>
  </si>
  <si>
    <t>Montáž svítidla na chodbu a schodiště, 100W, IP20</t>
  </si>
  <si>
    <t>348002337</t>
  </si>
  <si>
    <t>-1443313374</t>
  </si>
  <si>
    <t>Svítidlo na chodbu a schodiště, 100W, IP20</t>
  </si>
  <si>
    <t>210201013</t>
  </si>
  <si>
    <t>-1308143606</t>
  </si>
  <si>
    <t>Montáž svítidla stropní úsporné 26W, IP20</t>
  </si>
  <si>
    <t>357001464</t>
  </si>
  <si>
    <t>1120854864</t>
  </si>
  <si>
    <t>Svítidlo stropní úsporné 26W, IP20</t>
  </si>
  <si>
    <t>210201014</t>
  </si>
  <si>
    <t>-2043572399</t>
  </si>
  <si>
    <t>Montáž svítidla stropní úsporné 2x26W, IP20</t>
  </si>
  <si>
    <t>358001462</t>
  </si>
  <si>
    <t>-1889695206</t>
  </si>
  <si>
    <t>Svítidlo stropní úsporné 2x26W, IP20</t>
  </si>
  <si>
    <t>210201017</t>
  </si>
  <si>
    <t>-736887313</t>
  </si>
  <si>
    <t>Montáž svítidla nástěnné úsporné 26W, IP20, tř.II</t>
  </si>
  <si>
    <t>358001466</t>
  </si>
  <si>
    <t>1687024319</t>
  </si>
  <si>
    <t>Svítidlo nástěnné úsporné 26W, IP20, tř.II</t>
  </si>
  <si>
    <t>210201018</t>
  </si>
  <si>
    <t>-813690718</t>
  </si>
  <si>
    <t>Montáž svítidla nástěnné žárovkové 60W, IP2</t>
  </si>
  <si>
    <t>348002336</t>
  </si>
  <si>
    <t>-33386509</t>
  </si>
  <si>
    <t>Svítidlo nástěnné žárovkové 60W, IP20</t>
  </si>
  <si>
    <t>210220452</t>
  </si>
  <si>
    <t>-2035472932</t>
  </si>
  <si>
    <t>Montáž CY 4 zž (H07V-U)</t>
  </si>
  <si>
    <t>341000922</t>
  </si>
  <si>
    <t>-253669370</t>
  </si>
  <si>
    <t>CY 4 zž (H07V-U)</t>
  </si>
  <si>
    <t>210220453</t>
  </si>
  <si>
    <t>-1208844358</t>
  </si>
  <si>
    <t>Montáž CY 6 zž (H07V-U)</t>
  </si>
  <si>
    <t>341000870</t>
  </si>
  <si>
    <t>1141067375</t>
  </si>
  <si>
    <t>CY 6 zž (H07V-U)</t>
  </si>
  <si>
    <t>43</t>
  </si>
  <si>
    <t>210810045</t>
  </si>
  <si>
    <t>1911145098</t>
  </si>
  <si>
    <t>Montáž CYKY 3J 1,5 (3Cx 1,5)</t>
  </si>
  <si>
    <t>341000103</t>
  </si>
  <si>
    <t>1117321465</t>
  </si>
  <si>
    <t>CYKY 3J 1,5 (3Cx 1,5)</t>
  </si>
  <si>
    <t>210810046</t>
  </si>
  <si>
    <t>293979051</t>
  </si>
  <si>
    <t>Montáž CYKY 3J 2,5 (3Cx 2,5)</t>
  </si>
  <si>
    <t>46</t>
  </si>
  <si>
    <t>341000102</t>
  </si>
  <si>
    <t>-1850232549</t>
  </si>
  <si>
    <t>CYKY 3J 2,5 (3Cx 2,5)</t>
  </si>
  <si>
    <t>210810047</t>
  </si>
  <si>
    <t>1061364312</t>
  </si>
  <si>
    <t>Montáž CYKY 3O 1,5 (3Ax 1,5)</t>
  </si>
  <si>
    <t>341000100</t>
  </si>
  <si>
    <t>-993162932</t>
  </si>
  <si>
    <t>CYKY 3O 1,5 (3Ax 1,5)</t>
  </si>
  <si>
    <t>210810054</t>
  </si>
  <si>
    <t>671703117</t>
  </si>
  <si>
    <t>Montáž CYKY 4J 10</t>
  </si>
  <si>
    <t>341000104</t>
  </si>
  <si>
    <t>-1100450255</t>
  </si>
  <si>
    <t>CYKY 4J 10 (4Bx 10)</t>
  </si>
  <si>
    <t>210810055</t>
  </si>
  <si>
    <t>-836664630</t>
  </si>
  <si>
    <t>Montáž CYKY 5J 1,5 (5Cx 1,5)</t>
  </si>
  <si>
    <t>341000108</t>
  </si>
  <si>
    <t>1307681293</t>
  </si>
  <si>
    <t>CYKY 5J 6 (5Cx 6)</t>
  </si>
  <si>
    <t>HZS</t>
  </si>
  <si>
    <t>Hodinové zúčtovací sazby</t>
  </si>
  <si>
    <t>53</t>
  </si>
  <si>
    <t>HZS1292</t>
  </si>
  <si>
    <t>Hodinová zúčtovací sazba stavební dělník</t>
  </si>
  <si>
    <t>hod</t>
  </si>
  <si>
    <t>CS ÚRS 2020 01</t>
  </si>
  <si>
    <t>512</t>
  </si>
  <si>
    <t>2050123445</t>
  </si>
  <si>
    <t>Hodinové zúčtovací sazby profesí HSV zemní a pomocné práce stavební dělník</t>
  </si>
  <si>
    <t>54</t>
  </si>
  <si>
    <t>HZS4211</t>
  </si>
  <si>
    <t>Hodinová zúčtovací sazba revizní technik</t>
  </si>
  <si>
    <t>204019489</t>
  </si>
  <si>
    <t>Hodinové zúčtovací sazby ostatních profesí revizní a kontrolní činnost revizní technik</t>
  </si>
  <si>
    <t>SO 03 - Elektroinstalace - slaboproud</t>
  </si>
  <si>
    <t>Soupis:</t>
  </si>
  <si>
    <t>SO 03.2 - Rozvody TV</t>
  </si>
  <si>
    <t xml:space="preserve">    2 - Zakládání</t>
  </si>
  <si>
    <t>Zakládání</t>
  </si>
  <si>
    <t>210010003</t>
  </si>
  <si>
    <t xml:space="preserve">Montáž trubky 2323/LPE-1 LPE pr.23 </t>
  </si>
  <si>
    <t>-825833870</t>
  </si>
  <si>
    <t>345003457</t>
  </si>
  <si>
    <t>845576307</t>
  </si>
  <si>
    <t xml:space="preserve">Trubka 2323/LPE-1 LPE pr.23 </t>
  </si>
  <si>
    <t>210111032</t>
  </si>
  <si>
    <t>-660665172</t>
  </si>
  <si>
    <t>Montáž TANGO EU3303 TV/R/SAT zásuvky</t>
  </si>
  <si>
    <t>382000414</t>
  </si>
  <si>
    <t>1586512530</t>
  </si>
  <si>
    <t>Kryt TANGO 5011A-A00300 B zásuvky TV/R</t>
  </si>
  <si>
    <t>-1873735873</t>
  </si>
  <si>
    <t xml:space="preserve">Rámeček TANGO 3901A-B10B                     </t>
  </si>
  <si>
    <t>345001738</t>
  </si>
  <si>
    <t>1192715941</t>
  </si>
  <si>
    <t xml:space="preserve">Tělo TANGO EU3303 TV/R/SAT zásuvky           </t>
  </si>
  <si>
    <t>341000006</t>
  </si>
  <si>
    <t>-776778274</t>
  </si>
  <si>
    <t xml:space="preserve">Montáž AY 2,5 drát protahovací </t>
  </si>
  <si>
    <t>-1060908644</t>
  </si>
  <si>
    <t xml:space="preserve">AY 2,5 drát protahovací                      </t>
  </si>
  <si>
    <t>SO 03.1 - Signalizace</t>
  </si>
  <si>
    <t>210010011</t>
  </si>
  <si>
    <t>625124395</t>
  </si>
  <si>
    <t xml:space="preserve">Montáž trubky 2316/LPE-1 LPE pr.16 </t>
  </si>
  <si>
    <t>345002658</t>
  </si>
  <si>
    <t>-249778393</t>
  </si>
  <si>
    <t xml:space="preserve">Trubka 2316/LPE-1 LPE pr.16 </t>
  </si>
  <si>
    <t>398413717</t>
  </si>
  <si>
    <t>-1876063255</t>
  </si>
  <si>
    <t>Krabice KU 68/2 - 1902</t>
  </si>
  <si>
    <t>210010311</t>
  </si>
  <si>
    <t>1120443571</t>
  </si>
  <si>
    <t>Montáž Krabice KU 68/2 - 1902</t>
  </si>
  <si>
    <t>345001816</t>
  </si>
  <si>
    <t>1029949111</t>
  </si>
  <si>
    <t>210120451</t>
  </si>
  <si>
    <t>665011441</t>
  </si>
  <si>
    <t>Montáž SYKFY 5x2x0,5</t>
  </si>
  <si>
    <t>34100872</t>
  </si>
  <si>
    <t>813031801</t>
  </si>
  <si>
    <t>SYKFY 5x2x0,5</t>
  </si>
  <si>
    <t>210140651</t>
  </si>
  <si>
    <t>2108081770</t>
  </si>
  <si>
    <t>Montáž Zvonku FISCHER s miskou bílá/šedá</t>
  </si>
  <si>
    <t>382000358</t>
  </si>
  <si>
    <t>-1517683451</t>
  </si>
  <si>
    <t>Zvonek FISCHER s miskou bílá/šedá</t>
  </si>
  <si>
    <t>210170032</t>
  </si>
  <si>
    <t>-2686686</t>
  </si>
  <si>
    <t>montáž trafa LEGRAND 04225 230V/12-8V zvonkové</t>
  </si>
  <si>
    <t>345004608</t>
  </si>
  <si>
    <t>-862620252</t>
  </si>
  <si>
    <t>Trafo LEGRAND 04225 230V/12-8V zvonkové</t>
  </si>
  <si>
    <t>220320231</t>
  </si>
  <si>
    <t>-48689687</t>
  </si>
  <si>
    <t>Montáž tlačítka 4FK46102 zvonkové</t>
  </si>
  <si>
    <t>345000872</t>
  </si>
  <si>
    <t>-95172888</t>
  </si>
  <si>
    <t>Tlačítko 4FK46102 zvonkové</t>
  </si>
  <si>
    <t>HZS1301</t>
  </si>
  <si>
    <t>Hodinová zúčtovací sazba zedník</t>
  </si>
  <si>
    <t>-1170318602</t>
  </si>
  <si>
    <t>Hodinové zúčtovací sazby profesí HSV provádění konstrukcí zedník</t>
  </si>
  <si>
    <t>HZS2232</t>
  </si>
  <si>
    <t>Hodinová zúčtovací sazba topenář odborný</t>
  </si>
  <si>
    <t>193088278</t>
  </si>
  <si>
    <t>Hodinové zúčtovací sazby profesí PSV provádění stavebních instalací elektrikář odborný</t>
  </si>
  <si>
    <t>-1515904959</t>
  </si>
  <si>
    <t>SO 04 - Vzduchotechnika</t>
  </si>
  <si>
    <t xml:space="preserve">    751 - Vzduchotechnika</t>
  </si>
  <si>
    <t>751</t>
  </si>
  <si>
    <t>751211</t>
  </si>
  <si>
    <t>16619619</t>
  </si>
  <si>
    <t>Montáž VZT zažízení</t>
  </si>
  <si>
    <t>75121</t>
  </si>
  <si>
    <t>1088322366</t>
  </si>
  <si>
    <t>Ventilátor diagonální, Mixvent TD 350/160, 130 m3/h, 230 V</t>
  </si>
  <si>
    <t>75121A</t>
  </si>
  <si>
    <t>1486409847</t>
  </si>
  <si>
    <t>Rychloupínací spona - pružná manžeta VBM 160</t>
  </si>
  <si>
    <t>75122</t>
  </si>
  <si>
    <t>972718544</t>
  </si>
  <si>
    <t>Tlumič hluku do kruhového potrubí, MTS 160/1000</t>
  </si>
  <si>
    <t>75123</t>
  </si>
  <si>
    <t>1020381196</t>
  </si>
  <si>
    <t>Výfukový kus šikmý VKS 160</t>
  </si>
  <si>
    <t>75124</t>
  </si>
  <si>
    <t>-1200770810</t>
  </si>
  <si>
    <t>Zpětná klapka těsná do kruhového potrubí RSK 160 ED</t>
  </si>
  <si>
    <t>75125</t>
  </si>
  <si>
    <t>1374676725</t>
  </si>
  <si>
    <t>PLastový talířový ventil IT 150</t>
  </si>
  <si>
    <t>75127</t>
  </si>
  <si>
    <t>-263844478</t>
  </si>
  <si>
    <t>Poloohebná hadice hliníková DN 160</t>
  </si>
  <si>
    <t>75129</t>
  </si>
  <si>
    <t>1146462647</t>
  </si>
  <si>
    <t>Kruhové potrubí Spiro DN 160, vč tvarovek</t>
  </si>
  <si>
    <t>751214</t>
  </si>
  <si>
    <t>1151094681</t>
  </si>
  <si>
    <t>Montážní a spojovací materiál</t>
  </si>
  <si>
    <t>751212</t>
  </si>
  <si>
    <t>-1806596526</t>
  </si>
  <si>
    <t>Zregulování a spuštění zařízení, provozní zkoušky</t>
  </si>
  <si>
    <t>751213</t>
  </si>
  <si>
    <t>1995862047</t>
  </si>
  <si>
    <t>SO 05 - Společné prostory - chodba</t>
  </si>
  <si>
    <t>276499993</t>
  </si>
  <si>
    <t>stropy</t>
  </si>
  <si>
    <t>3,45*1,15+1,78*2,6+1,3*4,5 "spodní chodba</t>
  </si>
  <si>
    <t>2,55*5,2 "schodiště + chodba v patře</t>
  </si>
  <si>
    <t>1,36*0,86 "kumbál v mezipatře</t>
  </si>
  <si>
    <t>Mezisoučet</t>
  </si>
  <si>
    <t>stěny</t>
  </si>
  <si>
    <t>(2*1,15+5,23+3,45+2*4,77+1,45)*3,7 "spodní chodba</t>
  </si>
  <si>
    <t>(2*5,2+2*2,55) "schodiště + chodba v patře</t>
  </si>
  <si>
    <t>(1,36*2*0,86*2)*3,7 "kumbál v mezipatře</t>
  </si>
  <si>
    <t>-1418913821</t>
  </si>
  <si>
    <t>783101201</t>
  </si>
  <si>
    <t>Hrubé obroušení podkladu truhlářských konstrukcí před provedením nátěru</t>
  </si>
  <si>
    <t>-251670728</t>
  </si>
  <si>
    <t>Příprava podkladu truhlářských konstrukcí před provedením nátěru broušení smirkovým papírem nebo plátnem hrubé</t>
  </si>
  <si>
    <t>nátěr dveří</t>
  </si>
  <si>
    <t>(1*2*2) "sklep</t>
  </si>
  <si>
    <t>(1,15*1,8*2)*2" špajz přízemí + patro</t>
  </si>
  <si>
    <t>0,6*2*2 " kumbál v mezipatře</t>
  </si>
  <si>
    <t>783117101</t>
  </si>
  <si>
    <t>Krycí jednonásobný syntetický nátěr truhlářských konstrukcí</t>
  </si>
  <si>
    <t>911006727</t>
  </si>
  <si>
    <t>Krycí nátěr truhlářských konstrukcí jednonásobný syntetický</t>
  </si>
  <si>
    <t>783132111</t>
  </si>
  <si>
    <t>Lokální tmelení truhlářských konstrukcí včetně přebroušení epoxidovým tmelem plochy do 30%</t>
  </si>
  <si>
    <t>-65128785</t>
  </si>
  <si>
    <t>Tmelení truhlářských konstrukcí lokální, včetně přebroušení tmelených míst rozsahu přes 10 do 30% plochy, tmelem epoxidovým</t>
  </si>
  <si>
    <t>784121001</t>
  </si>
  <si>
    <t>Oškrabání malby v mísnostech výšky do 3,80 m</t>
  </si>
  <si>
    <t>-1948384471</t>
  </si>
  <si>
    <t>Oškrabání malby v místnostech výšky do 3,80 m</t>
  </si>
  <si>
    <t>1848296173</t>
  </si>
  <si>
    <t>-673158180</t>
  </si>
  <si>
    <t>-1393437527</t>
  </si>
  <si>
    <t>-1119019252</t>
  </si>
  <si>
    <t>-1068567347</t>
  </si>
  <si>
    <t>-2006780511</t>
  </si>
  <si>
    <t>-1507860477</t>
  </si>
  <si>
    <t>-549997369</t>
  </si>
  <si>
    <t>1768831344</t>
  </si>
  <si>
    <t>553789310</t>
  </si>
  <si>
    <t>971142406</t>
  </si>
  <si>
    <t>552922421</t>
  </si>
  <si>
    <t>-1290611977</t>
  </si>
  <si>
    <t>541050911</t>
  </si>
  <si>
    <t>215733794</t>
  </si>
  <si>
    <t>210593215</t>
  </si>
  <si>
    <t>VRN - Ostatní a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</si>
  <si>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</si>
  <si>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</si>
  <si>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</si>
  <si>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</si>
  <si>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</si>
  <si>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VRN3</t>
  </si>
  <si>
    <t>Zařízení staveniště</t>
  </si>
  <si>
    <t>032002000</t>
  </si>
  <si>
    <t>Vybavení staveniště</t>
  </si>
  <si>
    <t>Kč</t>
  </si>
  <si>
    <t>1024</t>
  </si>
  <si>
    <t>-1853373013</t>
  </si>
  <si>
    <t>Hlavní tituly průvodních činností a nákladů zařízení staveniště vybavení staveniště</t>
  </si>
  <si>
    <t>034002000</t>
  </si>
  <si>
    <t>Zabezpečení staveniště</t>
  </si>
  <si>
    <t>-1169309130</t>
  </si>
  <si>
    <t>Hlavní tituly průvodních činností a nákladů zařízení staveniště zabezpečení staveniště</t>
  </si>
  <si>
    <t>VRN4</t>
  </si>
  <si>
    <t>Inženýrská činnost</t>
  </si>
  <si>
    <t>041002000</t>
  </si>
  <si>
    <t>Dozory</t>
  </si>
  <si>
    <t>-880523664</t>
  </si>
  <si>
    <t>Hlavní tituly průvodních činností a nákladů inženýrská činnost dozory</t>
  </si>
  <si>
    <t>041403000</t>
  </si>
  <si>
    <t>Koordinátor BOZP na staveništi</t>
  </si>
  <si>
    <t>132508213</t>
  </si>
  <si>
    <t>Inženýrská činnost dozory koordinátor BOZP na staveništi</t>
  </si>
  <si>
    <t>044002000</t>
  </si>
  <si>
    <t>Revize</t>
  </si>
  <si>
    <t>543197398</t>
  </si>
  <si>
    <t>Hlavní tituly průvodních činností a nákladů inženýrská činnost revize</t>
  </si>
  <si>
    <t>045002000</t>
  </si>
  <si>
    <t>Kompletační a koordinační činnost</t>
  </si>
  <si>
    <t>-2014758738</t>
  </si>
  <si>
    <t>Hlavní tituly průvodních činností a nákladů inženýrská činnost kompletační a koordinační činnost</t>
  </si>
  <si>
    <t>049002000</t>
  </si>
  <si>
    <t>Ostatní inženýrská činnost</t>
  </si>
  <si>
    <t>374182626</t>
  </si>
  <si>
    <t>Hlavní tituly průvodních činností a nákladů inženýrská činnost ostatní inženýrská činnost</t>
  </si>
  <si>
    <t>VRN9</t>
  </si>
  <si>
    <t>Ostatní náklady</t>
  </si>
  <si>
    <t>091003000</t>
  </si>
  <si>
    <t>Protipožární vybavení (hasičské přístroje,požární hlásiče)</t>
  </si>
  <si>
    <t>…</t>
  </si>
  <si>
    <t>-1406199745</t>
  </si>
  <si>
    <t>Ostatní náklady související s objektem bez rozlišení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</si>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</sst>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7">
      <selection activeCell="AQ16" sqref="AQ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3" t="s">
        <v>14</v>
      </c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  <c r="AP5" s="24"/>
      <c r="AQ5" s="24"/>
      <c r="AR5" s="22"/>
      <c r="BE5" s="360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5" t="s">
        <v>17</v>
      </c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24"/>
      <c r="AQ6" s="24"/>
      <c r="AR6" s="22"/>
      <c r="BE6" s="361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1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29</v>
      </c>
      <c r="AO8" s="24"/>
      <c r="AP8" s="24"/>
      <c r="AQ8" s="24"/>
      <c r="AR8" s="22"/>
      <c r="BE8" s="361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1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19</v>
      </c>
      <c r="AO10" s="24"/>
      <c r="AP10" s="24"/>
      <c r="AQ10" s="24"/>
      <c r="AR10" s="22"/>
      <c r="BE10" s="361"/>
      <c r="BS10" s="19" t="s">
        <v>6</v>
      </c>
    </row>
    <row r="11" spans="2:71" s="1" customFormat="1" ht="18.4" customHeight="1">
      <c r="B11" s="23"/>
      <c r="C11" s="24"/>
      <c r="D11" s="24"/>
      <c r="E11" s="29" t="s">
        <v>26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61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1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29</v>
      </c>
      <c r="AO13" s="24"/>
      <c r="AP13" s="24"/>
      <c r="AQ13" s="24"/>
      <c r="AR13" s="22"/>
      <c r="BE13" s="361"/>
      <c r="BS13" s="19" t="s">
        <v>6</v>
      </c>
    </row>
    <row r="14" spans="2:71" ht="12.75">
      <c r="B14" s="23"/>
      <c r="C14" s="24"/>
      <c r="D14" s="24"/>
      <c r="E14" s="366" t="s">
        <v>29</v>
      </c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61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1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19</v>
      </c>
      <c r="AO16" s="24"/>
      <c r="AP16" s="24"/>
      <c r="AQ16" s="24"/>
      <c r="AR16" s="22"/>
      <c r="BE16" s="361"/>
      <c r="BS16" s="19" t="s">
        <v>4</v>
      </c>
    </row>
    <row r="17" spans="2:71" s="1" customFormat="1" ht="18.4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61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1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19</v>
      </c>
      <c r="AO19" s="24"/>
      <c r="AP19" s="24"/>
      <c r="AQ19" s="24"/>
      <c r="AR19" s="22"/>
      <c r="BE19" s="361"/>
      <c r="BS19" s="19" t="s">
        <v>6</v>
      </c>
    </row>
    <row r="20" spans="2:71" s="1" customFormat="1" ht="18.4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61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1"/>
    </row>
    <row r="22" spans="2:57" s="1" customFormat="1" ht="12" customHeight="1">
      <c r="B22" s="23"/>
      <c r="C22" s="24"/>
      <c r="D22" s="31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1"/>
    </row>
    <row r="23" spans="2:57" s="1" customFormat="1" ht="47.25" customHeight="1">
      <c r="B23" s="23"/>
      <c r="C23" s="24"/>
      <c r="D23" s="24"/>
      <c r="E23" s="368" t="s">
        <v>35</v>
      </c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24"/>
      <c r="AP23" s="24"/>
      <c r="AQ23" s="24"/>
      <c r="AR23" s="22"/>
      <c r="BE23" s="361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1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1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9">
        <f>ROUND(AG54,2)</f>
        <v>0</v>
      </c>
      <c r="AL26" s="370"/>
      <c r="AM26" s="370"/>
      <c r="AN26" s="370"/>
      <c r="AO26" s="370"/>
      <c r="AP26" s="38"/>
      <c r="AQ26" s="38"/>
      <c r="AR26" s="41"/>
      <c r="BE26" s="361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1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1" t="s">
        <v>37</v>
      </c>
      <c r="M28" s="371"/>
      <c r="N28" s="371"/>
      <c r="O28" s="371"/>
      <c r="P28" s="371"/>
      <c r="Q28" s="38"/>
      <c r="R28" s="38"/>
      <c r="S28" s="38"/>
      <c r="T28" s="38"/>
      <c r="U28" s="38"/>
      <c r="V28" s="38"/>
      <c r="W28" s="371" t="s">
        <v>38</v>
      </c>
      <c r="X28" s="371"/>
      <c r="Y28" s="371"/>
      <c r="Z28" s="371"/>
      <c r="AA28" s="371"/>
      <c r="AB28" s="371"/>
      <c r="AC28" s="371"/>
      <c r="AD28" s="371"/>
      <c r="AE28" s="371"/>
      <c r="AF28" s="38"/>
      <c r="AG28" s="38"/>
      <c r="AH28" s="38"/>
      <c r="AI28" s="38"/>
      <c r="AJ28" s="38"/>
      <c r="AK28" s="371" t="s">
        <v>39</v>
      </c>
      <c r="AL28" s="371"/>
      <c r="AM28" s="371"/>
      <c r="AN28" s="371"/>
      <c r="AO28" s="371"/>
      <c r="AP28" s="38"/>
      <c r="AQ28" s="38"/>
      <c r="AR28" s="41"/>
      <c r="BE28" s="361"/>
    </row>
    <row r="29" spans="2:57" s="3" customFormat="1" ht="14.45" customHeight="1">
      <c r="B29" s="42"/>
      <c r="C29" s="43"/>
      <c r="D29" s="31" t="s">
        <v>40</v>
      </c>
      <c r="E29" s="43"/>
      <c r="F29" s="31" t="s">
        <v>41</v>
      </c>
      <c r="G29" s="43"/>
      <c r="H29" s="43"/>
      <c r="I29" s="43"/>
      <c r="J29" s="43"/>
      <c r="K29" s="43"/>
      <c r="L29" s="374">
        <v>0.21</v>
      </c>
      <c r="M29" s="373"/>
      <c r="N29" s="373"/>
      <c r="O29" s="373"/>
      <c r="P29" s="373"/>
      <c r="Q29" s="43"/>
      <c r="R29" s="43"/>
      <c r="S29" s="43"/>
      <c r="T29" s="43"/>
      <c r="U29" s="43"/>
      <c r="V29" s="43"/>
      <c r="W29" s="372">
        <f>ROUND(AZ54,2)</f>
        <v>0</v>
      </c>
      <c r="X29" s="373"/>
      <c r="Y29" s="373"/>
      <c r="Z29" s="373"/>
      <c r="AA29" s="373"/>
      <c r="AB29" s="373"/>
      <c r="AC29" s="373"/>
      <c r="AD29" s="373"/>
      <c r="AE29" s="373"/>
      <c r="AF29" s="43"/>
      <c r="AG29" s="43"/>
      <c r="AH29" s="43"/>
      <c r="AI29" s="43"/>
      <c r="AJ29" s="43"/>
      <c r="AK29" s="372">
        <f>ROUND(AV54,2)</f>
        <v>0</v>
      </c>
      <c r="AL29" s="373"/>
      <c r="AM29" s="373"/>
      <c r="AN29" s="373"/>
      <c r="AO29" s="373"/>
      <c r="AP29" s="43"/>
      <c r="AQ29" s="43"/>
      <c r="AR29" s="44"/>
      <c r="BE29" s="362"/>
    </row>
    <row r="30" spans="2:57" s="3" customFormat="1" ht="14.45" customHeight="1">
      <c r="B30" s="42"/>
      <c r="C30" s="43"/>
      <c r="D30" s="43"/>
      <c r="E30" s="43"/>
      <c r="F30" s="31" t="s">
        <v>42</v>
      </c>
      <c r="G30" s="43"/>
      <c r="H30" s="43"/>
      <c r="I30" s="43"/>
      <c r="J30" s="43"/>
      <c r="K30" s="43"/>
      <c r="L30" s="374">
        <v>0.15</v>
      </c>
      <c r="M30" s="373"/>
      <c r="N30" s="373"/>
      <c r="O30" s="373"/>
      <c r="P30" s="373"/>
      <c r="Q30" s="43"/>
      <c r="R30" s="43"/>
      <c r="S30" s="43"/>
      <c r="T30" s="43"/>
      <c r="U30" s="43"/>
      <c r="V30" s="43"/>
      <c r="W30" s="372">
        <f>ROUND(BA54,2)</f>
        <v>0</v>
      </c>
      <c r="X30" s="373"/>
      <c r="Y30" s="373"/>
      <c r="Z30" s="373"/>
      <c r="AA30" s="373"/>
      <c r="AB30" s="373"/>
      <c r="AC30" s="373"/>
      <c r="AD30" s="373"/>
      <c r="AE30" s="373"/>
      <c r="AF30" s="43"/>
      <c r="AG30" s="43"/>
      <c r="AH30" s="43"/>
      <c r="AI30" s="43"/>
      <c r="AJ30" s="43"/>
      <c r="AK30" s="372">
        <f>ROUND(AW54,2)</f>
        <v>0</v>
      </c>
      <c r="AL30" s="373"/>
      <c r="AM30" s="373"/>
      <c r="AN30" s="373"/>
      <c r="AO30" s="373"/>
      <c r="AP30" s="43"/>
      <c r="AQ30" s="43"/>
      <c r="AR30" s="44"/>
      <c r="BE30" s="362"/>
    </row>
    <row r="31" spans="2:57" s="3" customFormat="1" ht="14.45" customHeight="1" hidden="1">
      <c r="B31" s="42"/>
      <c r="C31" s="43"/>
      <c r="D31" s="43"/>
      <c r="E31" s="43"/>
      <c r="F31" s="31" t="s">
        <v>43</v>
      </c>
      <c r="G31" s="43"/>
      <c r="H31" s="43"/>
      <c r="I31" s="43"/>
      <c r="J31" s="43"/>
      <c r="K31" s="43"/>
      <c r="L31" s="374">
        <v>0.21</v>
      </c>
      <c r="M31" s="373"/>
      <c r="N31" s="373"/>
      <c r="O31" s="373"/>
      <c r="P31" s="373"/>
      <c r="Q31" s="43"/>
      <c r="R31" s="43"/>
      <c r="S31" s="43"/>
      <c r="T31" s="43"/>
      <c r="U31" s="43"/>
      <c r="V31" s="43"/>
      <c r="W31" s="372">
        <f>ROUND(BB54,2)</f>
        <v>0</v>
      </c>
      <c r="X31" s="373"/>
      <c r="Y31" s="373"/>
      <c r="Z31" s="373"/>
      <c r="AA31" s="373"/>
      <c r="AB31" s="373"/>
      <c r="AC31" s="373"/>
      <c r="AD31" s="373"/>
      <c r="AE31" s="373"/>
      <c r="AF31" s="43"/>
      <c r="AG31" s="43"/>
      <c r="AH31" s="43"/>
      <c r="AI31" s="43"/>
      <c r="AJ31" s="43"/>
      <c r="AK31" s="372">
        <v>0</v>
      </c>
      <c r="AL31" s="373"/>
      <c r="AM31" s="373"/>
      <c r="AN31" s="373"/>
      <c r="AO31" s="373"/>
      <c r="AP31" s="43"/>
      <c r="AQ31" s="43"/>
      <c r="AR31" s="44"/>
      <c r="BE31" s="362"/>
    </row>
    <row r="32" spans="2:57" s="3" customFormat="1" ht="14.45" customHeight="1" hidden="1">
      <c r="B32" s="42"/>
      <c r="C32" s="43"/>
      <c r="D32" s="43"/>
      <c r="E32" s="43"/>
      <c r="F32" s="31" t="s">
        <v>44</v>
      </c>
      <c r="G32" s="43"/>
      <c r="H32" s="43"/>
      <c r="I32" s="43"/>
      <c r="J32" s="43"/>
      <c r="K32" s="43"/>
      <c r="L32" s="374">
        <v>0.15</v>
      </c>
      <c r="M32" s="373"/>
      <c r="N32" s="373"/>
      <c r="O32" s="373"/>
      <c r="P32" s="373"/>
      <c r="Q32" s="43"/>
      <c r="R32" s="43"/>
      <c r="S32" s="43"/>
      <c r="T32" s="43"/>
      <c r="U32" s="43"/>
      <c r="V32" s="43"/>
      <c r="W32" s="372">
        <f>ROUND(BC54,2)</f>
        <v>0</v>
      </c>
      <c r="X32" s="373"/>
      <c r="Y32" s="373"/>
      <c r="Z32" s="373"/>
      <c r="AA32" s="373"/>
      <c r="AB32" s="373"/>
      <c r="AC32" s="373"/>
      <c r="AD32" s="373"/>
      <c r="AE32" s="373"/>
      <c r="AF32" s="43"/>
      <c r="AG32" s="43"/>
      <c r="AH32" s="43"/>
      <c r="AI32" s="43"/>
      <c r="AJ32" s="43"/>
      <c r="AK32" s="372">
        <v>0</v>
      </c>
      <c r="AL32" s="373"/>
      <c r="AM32" s="373"/>
      <c r="AN32" s="373"/>
      <c r="AO32" s="373"/>
      <c r="AP32" s="43"/>
      <c r="AQ32" s="43"/>
      <c r="AR32" s="44"/>
      <c r="BE32" s="362"/>
    </row>
    <row r="33" spans="2:44" s="3" customFormat="1" ht="14.45" customHeight="1" hidden="1">
      <c r="B33" s="42"/>
      <c r="C33" s="43"/>
      <c r="D33" s="43"/>
      <c r="E33" s="43"/>
      <c r="F33" s="31" t="s">
        <v>45</v>
      </c>
      <c r="G33" s="43"/>
      <c r="H33" s="43"/>
      <c r="I33" s="43"/>
      <c r="J33" s="43"/>
      <c r="K33" s="43"/>
      <c r="L33" s="374">
        <v>0</v>
      </c>
      <c r="M33" s="373"/>
      <c r="N33" s="373"/>
      <c r="O33" s="373"/>
      <c r="P33" s="373"/>
      <c r="Q33" s="43"/>
      <c r="R33" s="43"/>
      <c r="S33" s="43"/>
      <c r="T33" s="43"/>
      <c r="U33" s="43"/>
      <c r="V33" s="43"/>
      <c r="W33" s="372">
        <f>ROUND(BD54,2)</f>
        <v>0</v>
      </c>
      <c r="X33" s="373"/>
      <c r="Y33" s="373"/>
      <c r="Z33" s="373"/>
      <c r="AA33" s="373"/>
      <c r="AB33" s="373"/>
      <c r="AC33" s="373"/>
      <c r="AD33" s="373"/>
      <c r="AE33" s="373"/>
      <c r="AF33" s="43"/>
      <c r="AG33" s="43"/>
      <c r="AH33" s="43"/>
      <c r="AI33" s="43"/>
      <c r="AJ33" s="43"/>
      <c r="AK33" s="372">
        <v>0</v>
      </c>
      <c r="AL33" s="373"/>
      <c r="AM33" s="373"/>
      <c r="AN33" s="373"/>
      <c r="AO33" s="373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378" t="s">
        <v>48</v>
      </c>
      <c r="Y35" s="376"/>
      <c r="Z35" s="376"/>
      <c r="AA35" s="376"/>
      <c r="AB35" s="376"/>
      <c r="AC35" s="47"/>
      <c r="AD35" s="47"/>
      <c r="AE35" s="47"/>
      <c r="AF35" s="47"/>
      <c r="AG35" s="47"/>
      <c r="AH35" s="47"/>
      <c r="AI35" s="47"/>
      <c r="AJ35" s="47"/>
      <c r="AK35" s="375">
        <f>SUM(AK26:AK33)</f>
        <v>0</v>
      </c>
      <c r="AL35" s="376"/>
      <c r="AM35" s="376"/>
      <c r="AN35" s="376"/>
      <c r="AO35" s="377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2021-4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6" t="str">
        <f>K6</f>
        <v>M.Gorkého č.p.562, Stavební úpravy bytu ve 2.NP, Kynšperk nad Ohří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8" t="str">
        <f>IF(AN8="","",AN8)</f>
        <v>Vyplň údaj</v>
      </c>
      <c r="AN47" s="33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Kynšperk nad Ohří,J.A.Komenského 221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39" t="str">
        <f>IF(E17="","",E17)</f>
        <v>Jan Sobotka-3D projekt,Kynšperk nad Ohří</v>
      </c>
      <c r="AN49" s="340"/>
      <c r="AO49" s="340"/>
      <c r="AP49" s="340"/>
      <c r="AQ49" s="38"/>
      <c r="AR49" s="41"/>
      <c r="AS49" s="341" t="s">
        <v>50</v>
      </c>
      <c r="AT49" s="34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339" t="str">
        <f>IF(E20="","",E20)</f>
        <v xml:space="preserve"> </v>
      </c>
      <c r="AN50" s="340"/>
      <c r="AO50" s="340"/>
      <c r="AP50" s="340"/>
      <c r="AQ50" s="38"/>
      <c r="AR50" s="41"/>
      <c r="AS50" s="343"/>
      <c r="AT50" s="34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5"/>
      <c r="AT51" s="34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7" t="s">
        <v>51</v>
      </c>
      <c r="D52" s="348"/>
      <c r="E52" s="348"/>
      <c r="F52" s="348"/>
      <c r="G52" s="348"/>
      <c r="H52" s="68"/>
      <c r="I52" s="350" t="s">
        <v>52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9" t="s">
        <v>53</v>
      </c>
      <c r="AH52" s="348"/>
      <c r="AI52" s="348"/>
      <c r="AJ52" s="348"/>
      <c r="AK52" s="348"/>
      <c r="AL52" s="348"/>
      <c r="AM52" s="348"/>
      <c r="AN52" s="350" t="s">
        <v>54</v>
      </c>
      <c r="AO52" s="348"/>
      <c r="AP52" s="348"/>
      <c r="AQ52" s="69" t="s">
        <v>55</v>
      </c>
      <c r="AR52" s="41"/>
      <c r="AS52" s="70" t="s">
        <v>56</v>
      </c>
      <c r="AT52" s="71" t="s">
        <v>57</v>
      </c>
      <c r="AU52" s="71" t="s">
        <v>58</v>
      </c>
      <c r="AV52" s="71" t="s">
        <v>59</v>
      </c>
      <c r="AW52" s="71" t="s">
        <v>60</v>
      </c>
      <c r="AX52" s="71" t="s">
        <v>61</v>
      </c>
      <c r="AY52" s="71" t="s">
        <v>62</v>
      </c>
      <c r="AZ52" s="71" t="s">
        <v>63</v>
      </c>
      <c r="BA52" s="71" t="s">
        <v>64</v>
      </c>
      <c r="BB52" s="71" t="s">
        <v>65</v>
      </c>
      <c r="BC52" s="71" t="s">
        <v>66</v>
      </c>
      <c r="BD52" s="72" t="s">
        <v>67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68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8">
        <f>ROUND(AG55+AG56+AG57+SUM(AG60:AG62),2)</f>
        <v>0</v>
      </c>
      <c r="AH54" s="358"/>
      <c r="AI54" s="358"/>
      <c r="AJ54" s="358"/>
      <c r="AK54" s="358"/>
      <c r="AL54" s="358"/>
      <c r="AM54" s="358"/>
      <c r="AN54" s="359">
        <f aca="true" t="shared" si="0" ref="AN54:AN62">SUM(AG54,AT54)</f>
        <v>0</v>
      </c>
      <c r="AO54" s="359"/>
      <c r="AP54" s="359"/>
      <c r="AQ54" s="80" t="s">
        <v>19</v>
      </c>
      <c r="AR54" s="81"/>
      <c r="AS54" s="82">
        <f>ROUND(AS55+AS56+AS57+SUM(AS60:AS62),2)</f>
        <v>0</v>
      </c>
      <c r="AT54" s="83">
        <f aca="true" t="shared" si="1" ref="AT54:AT62">ROUND(SUM(AV54:AW54),2)</f>
        <v>0</v>
      </c>
      <c r="AU54" s="84">
        <f>ROUND(AU55+AU56+AU57+SUM(AU60:AU62),5)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ROUND(AZ55+AZ56+AZ57+SUM(AZ60:AZ62),2)</f>
        <v>0</v>
      </c>
      <c r="BA54" s="83">
        <f>ROUND(BA55+BA56+BA57+SUM(BA60:BA62),2)</f>
        <v>0</v>
      </c>
      <c r="BB54" s="83">
        <f>ROUND(BB55+BB56+BB57+SUM(BB60:BB62),2)</f>
        <v>0</v>
      </c>
      <c r="BC54" s="83">
        <f>ROUND(BC55+BC56+BC57+SUM(BC60:BC62),2)</f>
        <v>0</v>
      </c>
      <c r="BD54" s="85">
        <f>ROUND(BD55+BD56+BD57+SUM(BD60:BD62),2)</f>
        <v>0</v>
      </c>
      <c r="BS54" s="86" t="s">
        <v>69</v>
      </c>
      <c r="BT54" s="86" t="s">
        <v>70</v>
      </c>
      <c r="BU54" s="87" t="s">
        <v>71</v>
      </c>
      <c r="BV54" s="86" t="s">
        <v>72</v>
      </c>
      <c r="BW54" s="86" t="s">
        <v>5</v>
      </c>
      <c r="BX54" s="86" t="s">
        <v>73</v>
      </c>
      <c r="CL54" s="86" t="s">
        <v>19</v>
      </c>
    </row>
    <row r="55" spans="1:91" s="7" customFormat="1" ht="16.5" customHeight="1">
      <c r="A55" s="88" t="s">
        <v>74</v>
      </c>
      <c r="B55" s="89"/>
      <c r="C55" s="90"/>
      <c r="D55" s="351" t="s">
        <v>75</v>
      </c>
      <c r="E55" s="351"/>
      <c r="F55" s="351"/>
      <c r="G55" s="351"/>
      <c r="H55" s="351"/>
      <c r="I55" s="91"/>
      <c r="J55" s="351" t="s">
        <v>76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2">
        <f>'SO 01 - Stavební úpravy'!J30</f>
        <v>0</v>
      </c>
      <c r="AH55" s="353"/>
      <c r="AI55" s="353"/>
      <c r="AJ55" s="353"/>
      <c r="AK55" s="353"/>
      <c r="AL55" s="353"/>
      <c r="AM55" s="353"/>
      <c r="AN55" s="352">
        <f t="shared" si="0"/>
        <v>0</v>
      </c>
      <c r="AO55" s="353"/>
      <c r="AP55" s="353"/>
      <c r="AQ55" s="92" t="s">
        <v>77</v>
      </c>
      <c r="AR55" s="93"/>
      <c r="AS55" s="94">
        <v>0</v>
      </c>
      <c r="AT55" s="95">
        <f t="shared" si="1"/>
        <v>0</v>
      </c>
      <c r="AU55" s="96">
        <f>'SO 01 - Stavební úpravy'!P104</f>
        <v>0</v>
      </c>
      <c r="AV55" s="95">
        <f>'SO 01 - Stavební úpravy'!J33</f>
        <v>0</v>
      </c>
      <c r="AW55" s="95">
        <f>'SO 01 - Stavební úpravy'!J34</f>
        <v>0</v>
      </c>
      <c r="AX55" s="95">
        <f>'SO 01 - Stavební úpravy'!J35</f>
        <v>0</v>
      </c>
      <c r="AY55" s="95">
        <f>'SO 01 - Stavební úpravy'!J36</f>
        <v>0</v>
      </c>
      <c r="AZ55" s="95">
        <f>'SO 01 - Stavební úpravy'!F33</f>
        <v>0</v>
      </c>
      <c r="BA55" s="95">
        <f>'SO 01 - Stavební úpravy'!F34</f>
        <v>0</v>
      </c>
      <c r="BB55" s="95">
        <f>'SO 01 - Stavební úpravy'!F35</f>
        <v>0</v>
      </c>
      <c r="BC55" s="95">
        <f>'SO 01 - Stavební úpravy'!F36</f>
        <v>0</v>
      </c>
      <c r="BD55" s="97">
        <f>'SO 01 - Stavební úpravy'!F37</f>
        <v>0</v>
      </c>
      <c r="BT55" s="98" t="s">
        <v>78</v>
      </c>
      <c r="BV55" s="98" t="s">
        <v>72</v>
      </c>
      <c r="BW55" s="98" t="s">
        <v>79</v>
      </c>
      <c r="BX55" s="98" t="s">
        <v>5</v>
      </c>
      <c r="CL55" s="98" t="s">
        <v>80</v>
      </c>
      <c r="CM55" s="98" t="s">
        <v>78</v>
      </c>
    </row>
    <row r="56" spans="1:91" s="7" customFormat="1" ht="16.5" customHeight="1">
      <c r="A56" s="88" t="s">
        <v>74</v>
      </c>
      <c r="B56" s="89"/>
      <c r="C56" s="90"/>
      <c r="D56" s="351" t="s">
        <v>81</v>
      </c>
      <c r="E56" s="351"/>
      <c r="F56" s="351"/>
      <c r="G56" s="351"/>
      <c r="H56" s="351"/>
      <c r="I56" s="91"/>
      <c r="J56" s="351" t="s">
        <v>82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52">
        <f>'SO 02 - Elektroinstalace'!J30</f>
        <v>0</v>
      </c>
      <c r="AH56" s="353"/>
      <c r="AI56" s="353"/>
      <c r="AJ56" s="353"/>
      <c r="AK56" s="353"/>
      <c r="AL56" s="353"/>
      <c r="AM56" s="353"/>
      <c r="AN56" s="352">
        <f t="shared" si="0"/>
        <v>0</v>
      </c>
      <c r="AO56" s="353"/>
      <c r="AP56" s="353"/>
      <c r="AQ56" s="92" t="s">
        <v>77</v>
      </c>
      <c r="AR56" s="93"/>
      <c r="AS56" s="94">
        <v>0</v>
      </c>
      <c r="AT56" s="95">
        <f t="shared" si="1"/>
        <v>0</v>
      </c>
      <c r="AU56" s="96">
        <f>'SO 02 - Elektroinstalace'!P82</f>
        <v>0</v>
      </c>
      <c r="AV56" s="95">
        <f>'SO 02 - Elektroinstalace'!J33</f>
        <v>0</v>
      </c>
      <c r="AW56" s="95">
        <f>'SO 02 - Elektroinstalace'!J34</f>
        <v>0</v>
      </c>
      <c r="AX56" s="95">
        <f>'SO 02 - Elektroinstalace'!J35</f>
        <v>0</v>
      </c>
      <c r="AY56" s="95">
        <f>'SO 02 - Elektroinstalace'!J36</f>
        <v>0</v>
      </c>
      <c r="AZ56" s="95">
        <f>'SO 02 - Elektroinstalace'!F33</f>
        <v>0</v>
      </c>
      <c r="BA56" s="95">
        <f>'SO 02 - Elektroinstalace'!F34</f>
        <v>0</v>
      </c>
      <c r="BB56" s="95">
        <f>'SO 02 - Elektroinstalace'!F35</f>
        <v>0</v>
      </c>
      <c r="BC56" s="95">
        <f>'SO 02 - Elektroinstalace'!F36</f>
        <v>0</v>
      </c>
      <c r="BD56" s="97">
        <f>'SO 02 - Elektroinstalace'!F37</f>
        <v>0</v>
      </c>
      <c r="BT56" s="98" t="s">
        <v>78</v>
      </c>
      <c r="BV56" s="98" t="s">
        <v>72</v>
      </c>
      <c r="BW56" s="98" t="s">
        <v>83</v>
      </c>
      <c r="BX56" s="98" t="s">
        <v>5</v>
      </c>
      <c r="CL56" s="98" t="s">
        <v>19</v>
      </c>
      <c r="CM56" s="98" t="s">
        <v>78</v>
      </c>
    </row>
    <row r="57" spans="2:91" s="7" customFormat="1" ht="16.5" customHeight="1">
      <c r="B57" s="89"/>
      <c r="C57" s="90"/>
      <c r="D57" s="351" t="s">
        <v>84</v>
      </c>
      <c r="E57" s="351"/>
      <c r="F57" s="351"/>
      <c r="G57" s="351"/>
      <c r="H57" s="351"/>
      <c r="I57" s="91"/>
      <c r="J57" s="351" t="s">
        <v>85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4">
        <f>ROUND(SUM(AG58:AG59),2)</f>
        <v>0</v>
      </c>
      <c r="AH57" s="353"/>
      <c r="AI57" s="353"/>
      <c r="AJ57" s="353"/>
      <c r="AK57" s="353"/>
      <c r="AL57" s="353"/>
      <c r="AM57" s="353"/>
      <c r="AN57" s="352">
        <f t="shared" si="0"/>
        <v>0</v>
      </c>
      <c r="AO57" s="353"/>
      <c r="AP57" s="353"/>
      <c r="AQ57" s="92" t="s">
        <v>77</v>
      </c>
      <c r="AR57" s="93"/>
      <c r="AS57" s="94">
        <f>ROUND(SUM(AS58:AS59),2)</f>
        <v>0</v>
      </c>
      <c r="AT57" s="95">
        <f t="shared" si="1"/>
        <v>0</v>
      </c>
      <c r="AU57" s="96">
        <f>ROUND(SUM(AU58:AU59),5)</f>
        <v>0</v>
      </c>
      <c r="AV57" s="95">
        <f>ROUND(AZ57*L29,2)</f>
        <v>0</v>
      </c>
      <c r="AW57" s="95">
        <f>ROUND(BA57*L30,2)</f>
        <v>0</v>
      </c>
      <c r="AX57" s="95">
        <f>ROUND(BB57*L29,2)</f>
        <v>0</v>
      </c>
      <c r="AY57" s="95">
        <f>ROUND(BC57*L30,2)</f>
        <v>0</v>
      </c>
      <c r="AZ57" s="95">
        <f>ROUND(SUM(AZ58:AZ59),2)</f>
        <v>0</v>
      </c>
      <c r="BA57" s="95">
        <f>ROUND(SUM(BA58:BA59),2)</f>
        <v>0</v>
      </c>
      <c r="BB57" s="95">
        <f>ROUND(SUM(BB58:BB59),2)</f>
        <v>0</v>
      </c>
      <c r="BC57" s="95">
        <f>ROUND(SUM(BC58:BC59),2)</f>
        <v>0</v>
      </c>
      <c r="BD57" s="97">
        <f>ROUND(SUM(BD58:BD59),2)</f>
        <v>0</v>
      </c>
      <c r="BS57" s="98" t="s">
        <v>69</v>
      </c>
      <c r="BT57" s="98" t="s">
        <v>78</v>
      </c>
      <c r="BU57" s="98" t="s">
        <v>71</v>
      </c>
      <c r="BV57" s="98" t="s">
        <v>72</v>
      </c>
      <c r="BW57" s="98" t="s">
        <v>86</v>
      </c>
      <c r="BX57" s="98" t="s">
        <v>5</v>
      </c>
      <c r="CL57" s="98" t="s">
        <v>19</v>
      </c>
      <c r="CM57" s="98" t="s">
        <v>78</v>
      </c>
    </row>
    <row r="58" spans="1:90" s="4" customFormat="1" ht="16.5" customHeight="1">
      <c r="A58" s="88" t="s">
        <v>74</v>
      </c>
      <c r="B58" s="53"/>
      <c r="C58" s="99"/>
      <c r="D58" s="99"/>
      <c r="E58" s="357" t="s">
        <v>87</v>
      </c>
      <c r="F58" s="357"/>
      <c r="G58" s="357"/>
      <c r="H58" s="357"/>
      <c r="I58" s="357"/>
      <c r="J58" s="99"/>
      <c r="K58" s="357" t="s">
        <v>88</v>
      </c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5">
        <f>'SO 03.2 - Rozvody TV'!J32</f>
        <v>0</v>
      </c>
      <c r="AH58" s="356"/>
      <c r="AI58" s="356"/>
      <c r="AJ58" s="356"/>
      <c r="AK58" s="356"/>
      <c r="AL58" s="356"/>
      <c r="AM58" s="356"/>
      <c r="AN58" s="355">
        <f t="shared" si="0"/>
        <v>0</v>
      </c>
      <c r="AO58" s="356"/>
      <c r="AP58" s="356"/>
      <c r="AQ58" s="100" t="s">
        <v>89</v>
      </c>
      <c r="AR58" s="55"/>
      <c r="AS58" s="101">
        <v>0</v>
      </c>
      <c r="AT58" s="102">
        <f t="shared" si="1"/>
        <v>0</v>
      </c>
      <c r="AU58" s="103">
        <f>'SO 03.2 - Rozvody TV'!P87</f>
        <v>0</v>
      </c>
      <c r="AV58" s="102">
        <f>'SO 03.2 - Rozvody TV'!J35</f>
        <v>0</v>
      </c>
      <c r="AW58" s="102">
        <f>'SO 03.2 - Rozvody TV'!J36</f>
        <v>0</v>
      </c>
      <c r="AX58" s="102">
        <f>'SO 03.2 - Rozvody TV'!J37</f>
        <v>0</v>
      </c>
      <c r="AY58" s="102">
        <f>'SO 03.2 - Rozvody TV'!J38</f>
        <v>0</v>
      </c>
      <c r="AZ58" s="102">
        <f>'SO 03.2 - Rozvody TV'!F35</f>
        <v>0</v>
      </c>
      <c r="BA58" s="102">
        <f>'SO 03.2 - Rozvody TV'!F36</f>
        <v>0</v>
      </c>
      <c r="BB58" s="102">
        <f>'SO 03.2 - Rozvody TV'!F37</f>
        <v>0</v>
      </c>
      <c r="BC58" s="102">
        <f>'SO 03.2 - Rozvody TV'!F38</f>
        <v>0</v>
      </c>
      <c r="BD58" s="104">
        <f>'SO 03.2 - Rozvody TV'!F39</f>
        <v>0</v>
      </c>
      <c r="BT58" s="105" t="s">
        <v>90</v>
      </c>
      <c r="BV58" s="105" t="s">
        <v>72</v>
      </c>
      <c r="BW58" s="105" t="s">
        <v>91</v>
      </c>
      <c r="BX58" s="105" t="s">
        <v>86</v>
      </c>
      <c r="CL58" s="105" t="s">
        <v>19</v>
      </c>
    </row>
    <row r="59" spans="1:90" s="4" customFormat="1" ht="16.5" customHeight="1">
      <c r="A59" s="88" t="s">
        <v>74</v>
      </c>
      <c r="B59" s="53"/>
      <c r="C59" s="99"/>
      <c r="D59" s="99"/>
      <c r="E59" s="357" t="s">
        <v>92</v>
      </c>
      <c r="F59" s="357"/>
      <c r="G59" s="357"/>
      <c r="H59" s="357"/>
      <c r="I59" s="357"/>
      <c r="J59" s="99"/>
      <c r="K59" s="357" t="s">
        <v>93</v>
      </c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5">
        <f>'SO 03.1 - Signalizace'!J32</f>
        <v>0</v>
      </c>
      <c r="AH59" s="356"/>
      <c r="AI59" s="356"/>
      <c r="AJ59" s="356"/>
      <c r="AK59" s="356"/>
      <c r="AL59" s="356"/>
      <c r="AM59" s="356"/>
      <c r="AN59" s="355">
        <f t="shared" si="0"/>
        <v>0</v>
      </c>
      <c r="AO59" s="356"/>
      <c r="AP59" s="356"/>
      <c r="AQ59" s="100" t="s">
        <v>89</v>
      </c>
      <c r="AR59" s="55"/>
      <c r="AS59" s="101">
        <v>0</v>
      </c>
      <c r="AT59" s="102">
        <f t="shared" si="1"/>
        <v>0</v>
      </c>
      <c r="AU59" s="103">
        <f>'SO 03.1 - Signalizace'!P88</f>
        <v>0</v>
      </c>
      <c r="AV59" s="102">
        <f>'SO 03.1 - Signalizace'!J35</f>
        <v>0</v>
      </c>
      <c r="AW59" s="102">
        <f>'SO 03.1 - Signalizace'!J36</f>
        <v>0</v>
      </c>
      <c r="AX59" s="102">
        <f>'SO 03.1 - Signalizace'!J37</f>
        <v>0</v>
      </c>
      <c r="AY59" s="102">
        <f>'SO 03.1 - Signalizace'!J38</f>
        <v>0</v>
      </c>
      <c r="AZ59" s="102">
        <f>'SO 03.1 - Signalizace'!F35</f>
        <v>0</v>
      </c>
      <c r="BA59" s="102">
        <f>'SO 03.1 - Signalizace'!F36</f>
        <v>0</v>
      </c>
      <c r="BB59" s="102">
        <f>'SO 03.1 - Signalizace'!F37</f>
        <v>0</v>
      </c>
      <c r="BC59" s="102">
        <f>'SO 03.1 - Signalizace'!F38</f>
        <v>0</v>
      </c>
      <c r="BD59" s="104">
        <f>'SO 03.1 - Signalizace'!F39</f>
        <v>0</v>
      </c>
      <c r="BT59" s="105" t="s">
        <v>90</v>
      </c>
      <c r="BV59" s="105" t="s">
        <v>72</v>
      </c>
      <c r="BW59" s="105" t="s">
        <v>94</v>
      </c>
      <c r="BX59" s="105" t="s">
        <v>86</v>
      </c>
      <c r="CL59" s="105" t="s">
        <v>19</v>
      </c>
    </row>
    <row r="60" spans="1:91" s="7" customFormat="1" ht="16.5" customHeight="1">
      <c r="A60" s="88" t="s">
        <v>74</v>
      </c>
      <c r="B60" s="89"/>
      <c r="C60" s="90"/>
      <c r="D60" s="351" t="s">
        <v>95</v>
      </c>
      <c r="E60" s="351"/>
      <c r="F60" s="351"/>
      <c r="G60" s="351"/>
      <c r="H60" s="351"/>
      <c r="I60" s="91"/>
      <c r="J60" s="351" t="s">
        <v>96</v>
      </c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2">
        <f>'SO 04 - Vzduchotechnika'!J30</f>
        <v>0</v>
      </c>
      <c r="AH60" s="353"/>
      <c r="AI60" s="353"/>
      <c r="AJ60" s="353"/>
      <c r="AK60" s="353"/>
      <c r="AL60" s="353"/>
      <c r="AM60" s="353"/>
      <c r="AN60" s="352">
        <f t="shared" si="0"/>
        <v>0</v>
      </c>
      <c r="AO60" s="353"/>
      <c r="AP60" s="353"/>
      <c r="AQ60" s="92" t="s">
        <v>77</v>
      </c>
      <c r="AR60" s="93"/>
      <c r="AS60" s="94">
        <v>0</v>
      </c>
      <c r="AT60" s="95">
        <f t="shared" si="1"/>
        <v>0</v>
      </c>
      <c r="AU60" s="96">
        <f>'SO 04 - Vzduchotechnika'!P81</f>
        <v>0</v>
      </c>
      <c r="AV60" s="95">
        <f>'SO 04 - Vzduchotechnika'!J33</f>
        <v>0</v>
      </c>
      <c r="AW60" s="95">
        <f>'SO 04 - Vzduchotechnika'!J34</f>
        <v>0</v>
      </c>
      <c r="AX60" s="95">
        <f>'SO 04 - Vzduchotechnika'!J35</f>
        <v>0</v>
      </c>
      <c r="AY60" s="95">
        <f>'SO 04 - Vzduchotechnika'!J36</f>
        <v>0</v>
      </c>
      <c r="AZ60" s="95">
        <f>'SO 04 - Vzduchotechnika'!F33</f>
        <v>0</v>
      </c>
      <c r="BA60" s="95">
        <f>'SO 04 - Vzduchotechnika'!F34</f>
        <v>0</v>
      </c>
      <c r="BB60" s="95">
        <f>'SO 04 - Vzduchotechnika'!F35</f>
        <v>0</v>
      </c>
      <c r="BC60" s="95">
        <f>'SO 04 - Vzduchotechnika'!F36</f>
        <v>0</v>
      </c>
      <c r="BD60" s="97">
        <f>'SO 04 - Vzduchotechnika'!F37</f>
        <v>0</v>
      </c>
      <c r="BT60" s="98" t="s">
        <v>78</v>
      </c>
      <c r="BV60" s="98" t="s">
        <v>72</v>
      </c>
      <c r="BW60" s="98" t="s">
        <v>97</v>
      </c>
      <c r="BX60" s="98" t="s">
        <v>5</v>
      </c>
      <c r="CL60" s="98" t="s">
        <v>19</v>
      </c>
      <c r="CM60" s="98" t="s">
        <v>78</v>
      </c>
    </row>
    <row r="61" spans="1:91" s="7" customFormat="1" ht="16.5" customHeight="1">
      <c r="A61" s="88" t="s">
        <v>74</v>
      </c>
      <c r="B61" s="89"/>
      <c r="C61" s="90"/>
      <c r="D61" s="351" t="s">
        <v>98</v>
      </c>
      <c r="E61" s="351"/>
      <c r="F61" s="351"/>
      <c r="G61" s="351"/>
      <c r="H61" s="351"/>
      <c r="I61" s="91"/>
      <c r="J61" s="351" t="s">
        <v>99</v>
      </c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2">
        <f>'SO 05 - Společné prostory...'!J30</f>
        <v>0</v>
      </c>
      <c r="AH61" s="353"/>
      <c r="AI61" s="353"/>
      <c r="AJ61" s="353"/>
      <c r="AK61" s="353"/>
      <c r="AL61" s="353"/>
      <c r="AM61" s="353"/>
      <c r="AN61" s="352">
        <f t="shared" si="0"/>
        <v>0</v>
      </c>
      <c r="AO61" s="353"/>
      <c r="AP61" s="353"/>
      <c r="AQ61" s="92" t="s">
        <v>77</v>
      </c>
      <c r="AR61" s="93"/>
      <c r="AS61" s="94">
        <v>0</v>
      </c>
      <c r="AT61" s="95">
        <f t="shared" si="1"/>
        <v>0</v>
      </c>
      <c r="AU61" s="96">
        <f>'SO 05 - Společné prostory...'!P87</f>
        <v>0</v>
      </c>
      <c r="AV61" s="95">
        <f>'SO 05 - Společné prostory...'!J33</f>
        <v>0</v>
      </c>
      <c r="AW61" s="95">
        <f>'SO 05 - Společné prostory...'!J34</f>
        <v>0</v>
      </c>
      <c r="AX61" s="95">
        <f>'SO 05 - Společné prostory...'!J35</f>
        <v>0</v>
      </c>
      <c r="AY61" s="95">
        <f>'SO 05 - Společné prostory...'!J36</f>
        <v>0</v>
      </c>
      <c r="AZ61" s="95">
        <f>'SO 05 - Společné prostory...'!F33</f>
        <v>0</v>
      </c>
      <c r="BA61" s="95">
        <f>'SO 05 - Společné prostory...'!F34</f>
        <v>0</v>
      </c>
      <c r="BB61" s="95">
        <f>'SO 05 - Společné prostory...'!F35</f>
        <v>0</v>
      </c>
      <c r="BC61" s="95">
        <f>'SO 05 - Společné prostory...'!F36</f>
        <v>0</v>
      </c>
      <c r="BD61" s="97">
        <f>'SO 05 - Společné prostory...'!F37</f>
        <v>0</v>
      </c>
      <c r="BT61" s="98" t="s">
        <v>78</v>
      </c>
      <c r="BV61" s="98" t="s">
        <v>72</v>
      </c>
      <c r="BW61" s="98" t="s">
        <v>100</v>
      </c>
      <c r="BX61" s="98" t="s">
        <v>5</v>
      </c>
      <c r="CL61" s="98" t="s">
        <v>19</v>
      </c>
      <c r="CM61" s="98" t="s">
        <v>78</v>
      </c>
    </row>
    <row r="62" spans="1:91" s="7" customFormat="1" ht="16.5" customHeight="1">
      <c r="A62" s="88" t="s">
        <v>74</v>
      </c>
      <c r="B62" s="89"/>
      <c r="C62" s="90"/>
      <c r="D62" s="351" t="s">
        <v>101</v>
      </c>
      <c r="E62" s="351"/>
      <c r="F62" s="351"/>
      <c r="G62" s="351"/>
      <c r="H62" s="351"/>
      <c r="I62" s="91"/>
      <c r="J62" s="351" t="s">
        <v>102</v>
      </c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2">
        <f>'VRN - Ostatní a vedlejší ...'!J30</f>
        <v>0</v>
      </c>
      <c r="AH62" s="353"/>
      <c r="AI62" s="353"/>
      <c r="AJ62" s="353"/>
      <c r="AK62" s="353"/>
      <c r="AL62" s="353"/>
      <c r="AM62" s="353"/>
      <c r="AN62" s="352">
        <f t="shared" si="0"/>
        <v>0</v>
      </c>
      <c r="AO62" s="353"/>
      <c r="AP62" s="353"/>
      <c r="AQ62" s="92" t="s">
        <v>103</v>
      </c>
      <c r="AR62" s="93"/>
      <c r="AS62" s="106">
        <v>0</v>
      </c>
      <c r="AT62" s="107">
        <f t="shared" si="1"/>
        <v>0</v>
      </c>
      <c r="AU62" s="108">
        <f>'VRN - Ostatní a vedlejší ...'!P83</f>
        <v>0</v>
      </c>
      <c r="AV62" s="107">
        <f>'VRN - Ostatní a vedlejší ...'!J33</f>
        <v>0</v>
      </c>
      <c r="AW62" s="107">
        <f>'VRN - Ostatní a vedlejší ...'!J34</f>
        <v>0</v>
      </c>
      <c r="AX62" s="107">
        <f>'VRN - Ostatní a vedlejší ...'!J35</f>
        <v>0</v>
      </c>
      <c r="AY62" s="107">
        <f>'VRN - Ostatní a vedlejší ...'!J36</f>
        <v>0</v>
      </c>
      <c r="AZ62" s="107">
        <f>'VRN - Ostatní a vedlejší ...'!F33</f>
        <v>0</v>
      </c>
      <c r="BA62" s="107">
        <f>'VRN - Ostatní a vedlejší ...'!F34</f>
        <v>0</v>
      </c>
      <c r="BB62" s="107">
        <f>'VRN - Ostatní a vedlejší ...'!F35</f>
        <v>0</v>
      </c>
      <c r="BC62" s="107">
        <f>'VRN - Ostatní a vedlejší ...'!F36</f>
        <v>0</v>
      </c>
      <c r="BD62" s="109">
        <f>'VRN - Ostatní a vedlejší ...'!F37</f>
        <v>0</v>
      </c>
      <c r="BT62" s="98" t="s">
        <v>78</v>
      </c>
      <c r="BV62" s="98" t="s">
        <v>72</v>
      </c>
      <c r="BW62" s="98" t="s">
        <v>104</v>
      </c>
      <c r="BX62" s="98" t="s">
        <v>5</v>
      </c>
      <c r="CL62" s="98" t="s">
        <v>19</v>
      </c>
      <c r="CM62" s="98" t="s">
        <v>78</v>
      </c>
    </row>
    <row r="63" spans="1:57" s="2" customFormat="1" ht="30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41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</sheetData>
  <sheetProtection algorithmName="SHA-512" hashValue="uapooIDpPIMnF/ZZq7GtuM6GvszYIVBjYSRprLP0qljVYdVwXiUzHwukWevZV6UlvqTo/4ftZYM1PvtzErgJIg==" saltValue="nHcw5DdU7dxdYQ2cBLGxcysMBnuVIsfMpIGQyUmm/jmdpBaWMZ0Up6QouDNEwxnm1BMUl/lY65htZAt3IKAuOw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2:AP62"/>
    <mergeCell ref="AG62:AM62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01 - Stavební úpravy'!C2" display="/"/>
    <hyperlink ref="A56" location="'SO 02 - Elektroinstalace'!C2" display="/"/>
    <hyperlink ref="A58" location="'SO 03.2 - Rozvody TV'!C2" display="/"/>
    <hyperlink ref="A59" location="'SO 03.1 - Signalizace'!C2" display="/"/>
    <hyperlink ref="A60" location="'SO 04 - Vzduchotechnika'!C2" display="/"/>
    <hyperlink ref="A61" location="'SO 05 - Společné prostory...'!C2" display="/"/>
    <hyperlink ref="A62" location="'VR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79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14" t="s">
        <v>106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107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80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108</v>
      </c>
      <c r="G12" s="36"/>
      <c r="H12" s="36"/>
      <c r="I12" s="114" t="s">
        <v>23</v>
      </c>
      <c r="J12" s="116" t="str">
        <f>'Rekapitulace stavby'!AN8</f>
        <v>Vyplň údaj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19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26</v>
      </c>
      <c r="F15" s="36"/>
      <c r="G15" s="36"/>
      <c r="H15" s="36"/>
      <c r="I15" s="114" t="s">
        <v>27</v>
      </c>
      <c r="J15" s="105" t="s">
        <v>19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31</v>
      </c>
      <c r="F21" s="36"/>
      <c r="G21" s="36"/>
      <c r="H21" s="36"/>
      <c r="I21" s="114" t="s">
        <v>27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34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86" t="s">
        <v>19</v>
      </c>
      <c r="F27" s="386"/>
      <c r="G27" s="386"/>
      <c r="H27" s="38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36</v>
      </c>
      <c r="E30" s="36"/>
      <c r="F30" s="36"/>
      <c r="G30" s="36"/>
      <c r="H30" s="36"/>
      <c r="I30" s="36"/>
      <c r="J30" s="122">
        <f>ROUND(J104,2)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38</v>
      </c>
      <c r="G32" s="36"/>
      <c r="H32" s="36"/>
      <c r="I32" s="123" t="s">
        <v>37</v>
      </c>
      <c r="J32" s="123" t="s">
        <v>39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40</v>
      </c>
      <c r="E33" s="114" t="s">
        <v>41</v>
      </c>
      <c r="F33" s="125">
        <f>ROUND((SUM(BE104:BE573)),2)</f>
        <v>0</v>
      </c>
      <c r="G33" s="36"/>
      <c r="H33" s="36"/>
      <c r="I33" s="126">
        <v>0.21</v>
      </c>
      <c r="J33" s="125">
        <f>ROUND(((SUM(BE104:BE573))*I33),2)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42</v>
      </c>
      <c r="F34" s="125">
        <f>ROUND((SUM(BF104:BF573)),2)</f>
        <v>0</v>
      </c>
      <c r="G34" s="36"/>
      <c r="H34" s="36"/>
      <c r="I34" s="126">
        <v>0.15</v>
      </c>
      <c r="J34" s="125">
        <f>ROUND(((SUM(BF104:BF573))*I34),2)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43</v>
      </c>
      <c r="F35" s="125">
        <f>ROUND((SUM(BG104:BG573)),2)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44</v>
      </c>
      <c r="F36" s="125">
        <f>ROUND((SUM(BH104:BH573)),2)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ROUND((SUM(BI104:BI573)),2)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M.Gorkého č.p.562, Stavební úpravy bytu ve 2.NP, Kynšperk nad Ohří</v>
      </c>
      <c r="F48" s="388"/>
      <c r="G48" s="388"/>
      <c r="H48" s="38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SO 01 - Stavební úpravy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Kynšperk nad Ohří</v>
      </c>
      <c r="G52" s="38"/>
      <c r="H52" s="38"/>
      <c r="I52" s="31" t="s">
        <v>23</v>
      </c>
      <c r="J52" s="61" t="str">
        <f>IF(J12="","",J12)</f>
        <v>Vyplň údaj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>Město Kynšperk nad Ohří,J.A.Komenského 221</v>
      </c>
      <c r="G54" s="38"/>
      <c r="H54" s="38"/>
      <c r="I54" s="31" t="s">
        <v>30</v>
      </c>
      <c r="J54" s="34" t="str">
        <f>E21</f>
        <v>Jan Sobotka-3D projekt,Kynšperk nad Ohří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110</v>
      </c>
      <c r="D57" s="139"/>
      <c r="E57" s="139"/>
      <c r="F57" s="139"/>
      <c r="G57" s="139"/>
      <c r="H57" s="139"/>
      <c r="I57" s="139"/>
      <c r="J57" s="140" t="s">
        <v>111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68</v>
      </c>
      <c r="D59" s="38"/>
      <c r="E59" s="38"/>
      <c r="F59" s="38"/>
      <c r="G59" s="38"/>
      <c r="H59" s="38"/>
      <c r="I59" s="38"/>
      <c r="J59" s="79">
        <f>J104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4.95" customHeight="1">
      <c r="B60" s="142"/>
      <c r="C60" s="143"/>
      <c r="D60" s="144" t="s">
        <v>113</v>
      </c>
      <c r="E60" s="145"/>
      <c r="F60" s="145"/>
      <c r="G60" s="145"/>
      <c r="H60" s="145"/>
      <c r="I60" s="145"/>
      <c r="J60" s="146">
        <f>J105</f>
        <v>0</v>
      </c>
      <c r="K60" s="143"/>
      <c r="L60" s="147"/>
    </row>
    <row r="61" spans="2:12" s="10" customFormat="1" ht="19.9" customHeight="1">
      <c r="B61" s="148"/>
      <c r="C61" s="99"/>
      <c r="D61" s="149" t="s">
        <v>114</v>
      </c>
      <c r="E61" s="150"/>
      <c r="F61" s="150"/>
      <c r="G61" s="150"/>
      <c r="H61" s="150"/>
      <c r="I61" s="150"/>
      <c r="J61" s="151">
        <f>J106</f>
        <v>0</v>
      </c>
      <c r="K61" s="99"/>
      <c r="L61" s="152"/>
    </row>
    <row r="62" spans="2:12" s="10" customFormat="1" ht="19.9" customHeight="1">
      <c r="B62" s="148"/>
      <c r="C62" s="99"/>
      <c r="D62" s="149" t="s">
        <v>115</v>
      </c>
      <c r="E62" s="150"/>
      <c r="F62" s="150"/>
      <c r="G62" s="150"/>
      <c r="H62" s="150"/>
      <c r="I62" s="150"/>
      <c r="J62" s="151">
        <f>J123</f>
        <v>0</v>
      </c>
      <c r="K62" s="99"/>
      <c r="L62" s="152"/>
    </row>
    <row r="63" spans="2:12" s="10" customFormat="1" ht="19.9" customHeight="1">
      <c r="B63" s="148"/>
      <c r="C63" s="99"/>
      <c r="D63" s="149" t="s">
        <v>116</v>
      </c>
      <c r="E63" s="150"/>
      <c r="F63" s="150"/>
      <c r="G63" s="150"/>
      <c r="H63" s="150"/>
      <c r="I63" s="150"/>
      <c r="J63" s="151">
        <f>J131</f>
        <v>0</v>
      </c>
      <c r="K63" s="99"/>
      <c r="L63" s="152"/>
    </row>
    <row r="64" spans="2:12" s="10" customFormat="1" ht="19.9" customHeight="1">
      <c r="B64" s="148"/>
      <c r="C64" s="99"/>
      <c r="D64" s="149" t="s">
        <v>117</v>
      </c>
      <c r="E64" s="150"/>
      <c r="F64" s="150"/>
      <c r="G64" s="150"/>
      <c r="H64" s="150"/>
      <c r="I64" s="150"/>
      <c r="J64" s="151">
        <f>J168</f>
        <v>0</v>
      </c>
      <c r="K64" s="99"/>
      <c r="L64" s="152"/>
    </row>
    <row r="65" spans="2:12" s="10" customFormat="1" ht="14.85" customHeight="1">
      <c r="B65" s="148"/>
      <c r="C65" s="99"/>
      <c r="D65" s="149" t="s">
        <v>118</v>
      </c>
      <c r="E65" s="150"/>
      <c r="F65" s="150"/>
      <c r="G65" s="150"/>
      <c r="H65" s="150"/>
      <c r="I65" s="150"/>
      <c r="J65" s="151">
        <f>J210</f>
        <v>0</v>
      </c>
      <c r="K65" s="99"/>
      <c r="L65" s="152"/>
    </row>
    <row r="66" spans="2:12" s="10" customFormat="1" ht="19.9" customHeight="1">
      <c r="B66" s="148"/>
      <c r="C66" s="99"/>
      <c r="D66" s="149" t="s">
        <v>119</v>
      </c>
      <c r="E66" s="150"/>
      <c r="F66" s="150"/>
      <c r="G66" s="150"/>
      <c r="H66" s="150"/>
      <c r="I66" s="150"/>
      <c r="J66" s="151">
        <f>J213</f>
        <v>0</v>
      </c>
      <c r="K66" s="99"/>
      <c r="L66" s="152"/>
    </row>
    <row r="67" spans="2:12" s="9" customFormat="1" ht="24.95" customHeight="1">
      <c r="B67" s="142"/>
      <c r="C67" s="143"/>
      <c r="D67" s="144" t="s">
        <v>120</v>
      </c>
      <c r="E67" s="145"/>
      <c r="F67" s="145"/>
      <c r="G67" s="145"/>
      <c r="H67" s="145"/>
      <c r="I67" s="145"/>
      <c r="J67" s="146">
        <f>J222</f>
        <v>0</v>
      </c>
      <c r="K67" s="143"/>
      <c r="L67" s="147"/>
    </row>
    <row r="68" spans="2:12" s="10" customFormat="1" ht="19.9" customHeight="1">
      <c r="B68" s="148"/>
      <c r="C68" s="99"/>
      <c r="D68" s="149" t="s">
        <v>121</v>
      </c>
      <c r="E68" s="150"/>
      <c r="F68" s="150"/>
      <c r="G68" s="150"/>
      <c r="H68" s="150"/>
      <c r="I68" s="150"/>
      <c r="J68" s="151">
        <f>J223</f>
        <v>0</v>
      </c>
      <c r="K68" s="99"/>
      <c r="L68" s="152"/>
    </row>
    <row r="69" spans="2:12" s="10" customFormat="1" ht="19.9" customHeight="1">
      <c r="B69" s="148"/>
      <c r="C69" s="99"/>
      <c r="D69" s="149" t="s">
        <v>122</v>
      </c>
      <c r="E69" s="150"/>
      <c r="F69" s="150"/>
      <c r="G69" s="150"/>
      <c r="H69" s="150"/>
      <c r="I69" s="150"/>
      <c r="J69" s="151">
        <f>J239</f>
        <v>0</v>
      </c>
      <c r="K69" s="99"/>
      <c r="L69" s="152"/>
    </row>
    <row r="70" spans="2:12" s="10" customFormat="1" ht="19.9" customHeight="1">
      <c r="B70" s="148"/>
      <c r="C70" s="99"/>
      <c r="D70" s="149" t="s">
        <v>123</v>
      </c>
      <c r="E70" s="150"/>
      <c r="F70" s="150"/>
      <c r="G70" s="150"/>
      <c r="H70" s="150"/>
      <c r="I70" s="150"/>
      <c r="J70" s="151">
        <f>J247</f>
        <v>0</v>
      </c>
      <c r="K70" s="99"/>
      <c r="L70" s="152"/>
    </row>
    <row r="71" spans="2:12" s="10" customFormat="1" ht="19.9" customHeight="1">
      <c r="B71" s="148"/>
      <c r="C71" s="99"/>
      <c r="D71" s="149" t="s">
        <v>124</v>
      </c>
      <c r="E71" s="150"/>
      <c r="F71" s="150"/>
      <c r="G71" s="150"/>
      <c r="H71" s="150"/>
      <c r="I71" s="150"/>
      <c r="J71" s="151">
        <f>J261</f>
        <v>0</v>
      </c>
      <c r="K71" s="99"/>
      <c r="L71" s="152"/>
    </row>
    <row r="72" spans="2:12" s="10" customFormat="1" ht="19.9" customHeight="1">
      <c r="B72" s="148"/>
      <c r="C72" s="99"/>
      <c r="D72" s="149" t="s">
        <v>125</v>
      </c>
      <c r="E72" s="150"/>
      <c r="F72" s="150"/>
      <c r="G72" s="150"/>
      <c r="H72" s="150"/>
      <c r="I72" s="150"/>
      <c r="J72" s="151">
        <f>J289</f>
        <v>0</v>
      </c>
      <c r="K72" s="99"/>
      <c r="L72" s="152"/>
    </row>
    <row r="73" spans="2:12" s="10" customFormat="1" ht="19.9" customHeight="1">
      <c r="B73" s="148"/>
      <c r="C73" s="99"/>
      <c r="D73" s="149" t="s">
        <v>126</v>
      </c>
      <c r="E73" s="150"/>
      <c r="F73" s="150"/>
      <c r="G73" s="150"/>
      <c r="H73" s="150"/>
      <c r="I73" s="150"/>
      <c r="J73" s="151">
        <f>J303</f>
        <v>0</v>
      </c>
      <c r="K73" s="99"/>
      <c r="L73" s="152"/>
    </row>
    <row r="74" spans="2:12" s="10" customFormat="1" ht="19.9" customHeight="1">
      <c r="B74" s="148"/>
      <c r="C74" s="99"/>
      <c r="D74" s="149" t="s">
        <v>127</v>
      </c>
      <c r="E74" s="150"/>
      <c r="F74" s="150"/>
      <c r="G74" s="150"/>
      <c r="H74" s="150"/>
      <c r="I74" s="150"/>
      <c r="J74" s="151">
        <f>J346</f>
        <v>0</v>
      </c>
      <c r="K74" s="99"/>
      <c r="L74" s="152"/>
    </row>
    <row r="75" spans="2:12" s="10" customFormat="1" ht="19.9" customHeight="1">
      <c r="B75" s="148"/>
      <c r="C75" s="99"/>
      <c r="D75" s="149" t="s">
        <v>128</v>
      </c>
      <c r="E75" s="150"/>
      <c r="F75" s="150"/>
      <c r="G75" s="150"/>
      <c r="H75" s="150"/>
      <c r="I75" s="150"/>
      <c r="J75" s="151">
        <f>J357</f>
        <v>0</v>
      </c>
      <c r="K75" s="99"/>
      <c r="L75" s="152"/>
    </row>
    <row r="76" spans="2:12" s="10" customFormat="1" ht="19.9" customHeight="1">
      <c r="B76" s="148"/>
      <c r="C76" s="99"/>
      <c r="D76" s="149" t="s">
        <v>129</v>
      </c>
      <c r="E76" s="150"/>
      <c r="F76" s="150"/>
      <c r="G76" s="150"/>
      <c r="H76" s="150"/>
      <c r="I76" s="150"/>
      <c r="J76" s="151">
        <f>J380</f>
        <v>0</v>
      </c>
      <c r="K76" s="99"/>
      <c r="L76" s="152"/>
    </row>
    <row r="77" spans="2:12" s="10" customFormat="1" ht="19.9" customHeight="1">
      <c r="B77" s="148"/>
      <c r="C77" s="99"/>
      <c r="D77" s="149" t="s">
        <v>130</v>
      </c>
      <c r="E77" s="150"/>
      <c r="F77" s="150"/>
      <c r="G77" s="150"/>
      <c r="H77" s="150"/>
      <c r="I77" s="150"/>
      <c r="J77" s="151">
        <f>J393</f>
        <v>0</v>
      </c>
      <c r="K77" s="99"/>
      <c r="L77" s="152"/>
    </row>
    <row r="78" spans="2:12" s="10" customFormat="1" ht="19.9" customHeight="1">
      <c r="B78" s="148"/>
      <c r="C78" s="99"/>
      <c r="D78" s="149" t="s">
        <v>131</v>
      </c>
      <c r="E78" s="150"/>
      <c r="F78" s="150"/>
      <c r="G78" s="150"/>
      <c r="H78" s="150"/>
      <c r="I78" s="150"/>
      <c r="J78" s="151">
        <f>J410</f>
        <v>0</v>
      </c>
      <c r="K78" s="99"/>
      <c r="L78" s="152"/>
    </row>
    <row r="79" spans="2:12" s="10" customFormat="1" ht="19.9" customHeight="1">
      <c r="B79" s="148"/>
      <c r="C79" s="99"/>
      <c r="D79" s="149" t="s">
        <v>132</v>
      </c>
      <c r="E79" s="150"/>
      <c r="F79" s="150"/>
      <c r="G79" s="150"/>
      <c r="H79" s="150"/>
      <c r="I79" s="150"/>
      <c r="J79" s="151">
        <f>J430</f>
        <v>0</v>
      </c>
      <c r="K79" s="99"/>
      <c r="L79" s="152"/>
    </row>
    <row r="80" spans="2:12" s="10" customFormat="1" ht="19.9" customHeight="1">
      <c r="B80" s="148"/>
      <c r="C80" s="99"/>
      <c r="D80" s="149" t="s">
        <v>133</v>
      </c>
      <c r="E80" s="150"/>
      <c r="F80" s="150"/>
      <c r="G80" s="150"/>
      <c r="H80" s="150"/>
      <c r="I80" s="150"/>
      <c r="J80" s="151">
        <f>J447</f>
        <v>0</v>
      </c>
      <c r="K80" s="99"/>
      <c r="L80" s="152"/>
    </row>
    <row r="81" spans="2:12" s="10" customFormat="1" ht="19.9" customHeight="1">
      <c r="B81" s="148"/>
      <c r="C81" s="99"/>
      <c r="D81" s="149" t="s">
        <v>134</v>
      </c>
      <c r="E81" s="150"/>
      <c r="F81" s="150"/>
      <c r="G81" s="150"/>
      <c r="H81" s="150"/>
      <c r="I81" s="150"/>
      <c r="J81" s="151">
        <f>J505</f>
        <v>0</v>
      </c>
      <c r="K81" s="99"/>
      <c r="L81" s="152"/>
    </row>
    <row r="82" spans="2:12" s="10" customFormat="1" ht="19.9" customHeight="1">
      <c r="B82" s="148"/>
      <c r="C82" s="99"/>
      <c r="D82" s="149" t="s">
        <v>135</v>
      </c>
      <c r="E82" s="150"/>
      <c r="F82" s="150"/>
      <c r="G82" s="150"/>
      <c r="H82" s="150"/>
      <c r="I82" s="150"/>
      <c r="J82" s="151">
        <f>J535</f>
        <v>0</v>
      </c>
      <c r="K82" s="99"/>
      <c r="L82" s="152"/>
    </row>
    <row r="83" spans="2:12" s="10" customFormat="1" ht="19.9" customHeight="1">
      <c r="B83" s="148"/>
      <c r="C83" s="99"/>
      <c r="D83" s="149" t="s">
        <v>136</v>
      </c>
      <c r="E83" s="150"/>
      <c r="F83" s="150"/>
      <c r="G83" s="150"/>
      <c r="H83" s="150"/>
      <c r="I83" s="150"/>
      <c r="J83" s="151">
        <f>J552</f>
        <v>0</v>
      </c>
      <c r="K83" s="99"/>
      <c r="L83" s="152"/>
    </row>
    <row r="84" spans="2:12" s="10" customFormat="1" ht="19.9" customHeight="1">
      <c r="B84" s="148"/>
      <c r="C84" s="99"/>
      <c r="D84" s="149" t="s">
        <v>137</v>
      </c>
      <c r="E84" s="150"/>
      <c r="F84" s="150"/>
      <c r="G84" s="150"/>
      <c r="H84" s="150"/>
      <c r="I84" s="150"/>
      <c r="J84" s="151">
        <f>J566</f>
        <v>0</v>
      </c>
      <c r="K84" s="99"/>
      <c r="L84" s="152"/>
    </row>
    <row r="85" spans="1:31" s="2" customFormat="1" ht="21.7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90" spans="1:31" s="2" customFormat="1" ht="6.95" customHeight="1">
      <c r="A90" s="36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4.95" customHeight="1">
      <c r="A91" s="36"/>
      <c r="B91" s="37"/>
      <c r="C91" s="25" t="s">
        <v>138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2" customHeight="1">
      <c r="A93" s="36"/>
      <c r="B93" s="37"/>
      <c r="C93" s="31" t="s">
        <v>16</v>
      </c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6.5" customHeight="1">
      <c r="A94" s="36"/>
      <c r="B94" s="37"/>
      <c r="C94" s="38"/>
      <c r="D94" s="38"/>
      <c r="E94" s="387" t="str">
        <f>E7</f>
        <v>M.Gorkého č.p.562, Stavební úpravy bytu ve 2.NP, Kynšperk nad Ohří</v>
      </c>
      <c r="F94" s="388"/>
      <c r="G94" s="388"/>
      <c r="H94" s="38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106</v>
      </c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6.5" customHeight="1">
      <c r="A96" s="36"/>
      <c r="B96" s="37"/>
      <c r="C96" s="38"/>
      <c r="D96" s="38"/>
      <c r="E96" s="336" t="str">
        <f>E9</f>
        <v>SO 01 - Stavební úpravy</v>
      </c>
      <c r="F96" s="389"/>
      <c r="G96" s="389"/>
      <c r="H96" s="389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6.95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21</v>
      </c>
      <c r="D98" s="38"/>
      <c r="E98" s="38"/>
      <c r="F98" s="29" t="str">
        <f>F12</f>
        <v>Kynšperk nad Ohří</v>
      </c>
      <c r="G98" s="38"/>
      <c r="H98" s="38"/>
      <c r="I98" s="31" t="s">
        <v>23</v>
      </c>
      <c r="J98" s="61" t="str">
        <f>IF(J12="","",J12)</f>
        <v>Vyplň údaj</v>
      </c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40.15" customHeight="1">
      <c r="A100" s="36"/>
      <c r="B100" s="37"/>
      <c r="C100" s="31" t="s">
        <v>24</v>
      </c>
      <c r="D100" s="38"/>
      <c r="E100" s="38"/>
      <c r="F100" s="29" t="str">
        <f>E15</f>
        <v>Město Kynšperk nad Ohří,J.A.Komenského 221</v>
      </c>
      <c r="G100" s="38"/>
      <c r="H100" s="38"/>
      <c r="I100" s="31" t="s">
        <v>30</v>
      </c>
      <c r="J100" s="34" t="str">
        <f>E21</f>
        <v>Jan Sobotka-3D projekt,Kynšperk nad Ohří</v>
      </c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5.2" customHeight="1">
      <c r="A101" s="36"/>
      <c r="B101" s="37"/>
      <c r="C101" s="31" t="s">
        <v>28</v>
      </c>
      <c r="D101" s="38"/>
      <c r="E101" s="38"/>
      <c r="F101" s="29" t="str">
        <f>IF(E18="","",E18)</f>
        <v>Vyplň údaj</v>
      </c>
      <c r="G101" s="38"/>
      <c r="H101" s="38"/>
      <c r="I101" s="31" t="s">
        <v>33</v>
      </c>
      <c r="J101" s="34" t="str">
        <f>E24</f>
        <v xml:space="preserve"> 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0.3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11" customFormat="1" ht="29.25" customHeight="1">
      <c r="A103" s="153"/>
      <c r="B103" s="154"/>
      <c r="C103" s="155" t="s">
        <v>139</v>
      </c>
      <c r="D103" s="156" t="s">
        <v>55</v>
      </c>
      <c r="E103" s="156" t="s">
        <v>51</v>
      </c>
      <c r="F103" s="156" t="s">
        <v>52</v>
      </c>
      <c r="G103" s="156" t="s">
        <v>140</v>
      </c>
      <c r="H103" s="156" t="s">
        <v>141</v>
      </c>
      <c r="I103" s="156" t="s">
        <v>142</v>
      </c>
      <c r="J103" s="156" t="s">
        <v>111</v>
      </c>
      <c r="K103" s="157" t="s">
        <v>143</v>
      </c>
      <c r="L103" s="158"/>
      <c r="M103" s="70" t="s">
        <v>19</v>
      </c>
      <c r="N103" s="71" t="s">
        <v>40</v>
      </c>
      <c r="O103" s="71" t="s">
        <v>144</v>
      </c>
      <c r="P103" s="71" t="s">
        <v>145</v>
      </c>
      <c r="Q103" s="71" t="s">
        <v>146</v>
      </c>
      <c r="R103" s="71" t="s">
        <v>147</v>
      </c>
      <c r="S103" s="71" t="s">
        <v>148</v>
      </c>
      <c r="T103" s="72" t="s">
        <v>149</v>
      </c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</row>
    <row r="104" spans="1:63" s="2" customFormat="1" ht="22.9" customHeight="1">
      <c r="A104" s="36"/>
      <c r="B104" s="37"/>
      <c r="C104" s="77" t="s">
        <v>150</v>
      </c>
      <c r="D104" s="38"/>
      <c r="E104" s="38"/>
      <c r="F104" s="38"/>
      <c r="G104" s="38"/>
      <c r="H104" s="38"/>
      <c r="I104" s="38"/>
      <c r="J104" s="159">
        <f>BK104</f>
        <v>0</v>
      </c>
      <c r="K104" s="38"/>
      <c r="L104" s="41"/>
      <c r="M104" s="73"/>
      <c r="N104" s="160"/>
      <c r="O104" s="74"/>
      <c r="P104" s="161">
        <f>P105+P222</f>
        <v>0</v>
      </c>
      <c r="Q104" s="74"/>
      <c r="R104" s="161">
        <f>R105+R222</f>
        <v>25.911596279999998</v>
      </c>
      <c r="S104" s="74"/>
      <c r="T104" s="162">
        <f>T105+T222</f>
        <v>29.93501348999999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69</v>
      </c>
      <c r="AU104" s="19" t="s">
        <v>112</v>
      </c>
      <c r="BK104" s="163">
        <f>BK105+BK222</f>
        <v>0</v>
      </c>
    </row>
    <row r="105" spans="2:63" s="12" customFormat="1" ht="25.9" customHeight="1">
      <c r="B105" s="164"/>
      <c r="C105" s="165"/>
      <c r="D105" s="166" t="s">
        <v>69</v>
      </c>
      <c r="E105" s="167" t="s">
        <v>151</v>
      </c>
      <c r="F105" s="167" t="s">
        <v>152</v>
      </c>
      <c r="G105" s="165"/>
      <c r="H105" s="165"/>
      <c r="I105" s="168"/>
      <c r="J105" s="169">
        <f>BK105</f>
        <v>0</v>
      </c>
      <c r="K105" s="165"/>
      <c r="L105" s="170"/>
      <c r="M105" s="171"/>
      <c r="N105" s="172"/>
      <c r="O105" s="172"/>
      <c r="P105" s="173">
        <f>P106+P123+P131+P168+P213</f>
        <v>0</v>
      </c>
      <c r="Q105" s="172"/>
      <c r="R105" s="173">
        <f>R106+R123+R131+R168+R213</f>
        <v>17.53724625</v>
      </c>
      <c r="S105" s="172"/>
      <c r="T105" s="174">
        <f>T106+T123+T131+T168+T213</f>
        <v>26.68876799999999</v>
      </c>
      <c r="AR105" s="175" t="s">
        <v>78</v>
      </c>
      <c r="AT105" s="176" t="s">
        <v>69</v>
      </c>
      <c r="AU105" s="176" t="s">
        <v>70</v>
      </c>
      <c r="AY105" s="175" t="s">
        <v>153</v>
      </c>
      <c r="BK105" s="177">
        <f>BK106+BK123+BK131+BK168+BK213</f>
        <v>0</v>
      </c>
    </row>
    <row r="106" spans="2:63" s="12" customFormat="1" ht="22.9" customHeight="1">
      <c r="B106" s="164"/>
      <c r="C106" s="165"/>
      <c r="D106" s="166" t="s">
        <v>69</v>
      </c>
      <c r="E106" s="178" t="s">
        <v>154</v>
      </c>
      <c r="F106" s="178" t="s">
        <v>155</v>
      </c>
      <c r="G106" s="165"/>
      <c r="H106" s="165"/>
      <c r="I106" s="168"/>
      <c r="J106" s="179">
        <f>BK106</f>
        <v>0</v>
      </c>
      <c r="K106" s="165"/>
      <c r="L106" s="170"/>
      <c r="M106" s="171"/>
      <c r="N106" s="172"/>
      <c r="O106" s="172"/>
      <c r="P106" s="173">
        <f>SUM(P107:P122)</f>
        <v>0</v>
      </c>
      <c r="Q106" s="172"/>
      <c r="R106" s="173">
        <f>SUM(R107:R122)</f>
        <v>3.31239207</v>
      </c>
      <c r="S106" s="172"/>
      <c r="T106" s="174">
        <f>SUM(T107:T122)</f>
        <v>0</v>
      </c>
      <c r="AR106" s="175" t="s">
        <v>78</v>
      </c>
      <c r="AT106" s="176" t="s">
        <v>69</v>
      </c>
      <c r="AU106" s="176" t="s">
        <v>78</v>
      </c>
      <c r="AY106" s="175" t="s">
        <v>153</v>
      </c>
      <c r="BK106" s="177">
        <f>SUM(BK107:BK122)</f>
        <v>0</v>
      </c>
    </row>
    <row r="107" spans="1:65" s="2" customFormat="1" ht="14.45" customHeight="1">
      <c r="A107" s="36"/>
      <c r="B107" s="37"/>
      <c r="C107" s="180" t="s">
        <v>78</v>
      </c>
      <c r="D107" s="180" t="s">
        <v>156</v>
      </c>
      <c r="E107" s="181" t="s">
        <v>157</v>
      </c>
      <c r="F107" s="182" t="s">
        <v>158</v>
      </c>
      <c r="G107" s="183" t="s">
        <v>159</v>
      </c>
      <c r="H107" s="184">
        <v>2</v>
      </c>
      <c r="I107" s="185"/>
      <c r="J107" s="186">
        <f>ROUND(I107*H107,2)</f>
        <v>0</v>
      </c>
      <c r="K107" s="182" t="s">
        <v>160</v>
      </c>
      <c r="L107" s="41"/>
      <c r="M107" s="187" t="s">
        <v>19</v>
      </c>
      <c r="N107" s="188" t="s">
        <v>42</v>
      </c>
      <c r="O107" s="66"/>
      <c r="P107" s="189">
        <f>O107*H107</f>
        <v>0</v>
      </c>
      <c r="Q107" s="189">
        <v>0.18142</v>
      </c>
      <c r="R107" s="189">
        <f>Q107*H107</f>
        <v>0.36284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161</v>
      </c>
      <c r="AT107" s="191" t="s">
        <v>156</v>
      </c>
      <c r="AU107" s="191" t="s">
        <v>90</v>
      </c>
      <c r="AY107" s="19" t="s">
        <v>153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90</v>
      </c>
      <c r="BK107" s="192">
        <f>ROUND(I107*H107,2)</f>
        <v>0</v>
      </c>
      <c r="BL107" s="19" t="s">
        <v>161</v>
      </c>
      <c r="BM107" s="191" t="s">
        <v>162</v>
      </c>
    </row>
    <row r="108" spans="1:47" s="2" customFormat="1" ht="11.25">
      <c r="A108" s="36"/>
      <c r="B108" s="37"/>
      <c r="C108" s="38"/>
      <c r="D108" s="193" t="s">
        <v>163</v>
      </c>
      <c r="E108" s="38"/>
      <c r="F108" s="194" t="s">
        <v>164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163</v>
      </c>
      <c r="AU108" s="19" t="s">
        <v>90</v>
      </c>
    </row>
    <row r="109" spans="1:65" s="2" customFormat="1" ht="14.45" customHeight="1">
      <c r="A109" s="36"/>
      <c r="B109" s="37"/>
      <c r="C109" s="180" t="s">
        <v>90</v>
      </c>
      <c r="D109" s="180" t="s">
        <v>156</v>
      </c>
      <c r="E109" s="181" t="s">
        <v>165</v>
      </c>
      <c r="F109" s="182" t="s">
        <v>166</v>
      </c>
      <c r="G109" s="183" t="s">
        <v>167</v>
      </c>
      <c r="H109" s="184">
        <v>1.274</v>
      </c>
      <c r="I109" s="185"/>
      <c r="J109" s="186">
        <f>ROUND(I109*H109,2)</f>
        <v>0</v>
      </c>
      <c r="K109" s="182" t="s">
        <v>160</v>
      </c>
      <c r="L109" s="41"/>
      <c r="M109" s="187" t="s">
        <v>19</v>
      </c>
      <c r="N109" s="188" t="s">
        <v>42</v>
      </c>
      <c r="O109" s="66"/>
      <c r="P109" s="189">
        <f>O109*H109</f>
        <v>0</v>
      </c>
      <c r="Q109" s="189">
        <v>1.8775</v>
      </c>
      <c r="R109" s="189">
        <f>Q109*H109</f>
        <v>2.391935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161</v>
      </c>
      <c r="AT109" s="191" t="s">
        <v>156</v>
      </c>
      <c r="AU109" s="191" t="s">
        <v>90</v>
      </c>
      <c r="AY109" s="19" t="s">
        <v>153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90</v>
      </c>
      <c r="BK109" s="192">
        <f>ROUND(I109*H109,2)</f>
        <v>0</v>
      </c>
      <c r="BL109" s="19" t="s">
        <v>161</v>
      </c>
      <c r="BM109" s="191" t="s">
        <v>168</v>
      </c>
    </row>
    <row r="110" spans="1:47" s="2" customFormat="1" ht="11.25">
      <c r="A110" s="36"/>
      <c r="B110" s="37"/>
      <c r="C110" s="38"/>
      <c r="D110" s="193" t="s">
        <v>163</v>
      </c>
      <c r="E110" s="38"/>
      <c r="F110" s="194" t="s">
        <v>169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163</v>
      </c>
      <c r="AU110" s="19" t="s">
        <v>90</v>
      </c>
    </row>
    <row r="111" spans="2:51" s="13" customFormat="1" ht="11.25">
      <c r="B111" s="198"/>
      <c r="C111" s="199"/>
      <c r="D111" s="193" t="s">
        <v>170</v>
      </c>
      <c r="E111" s="200" t="s">
        <v>19</v>
      </c>
      <c r="F111" s="201" t="s">
        <v>171</v>
      </c>
      <c r="G111" s="199"/>
      <c r="H111" s="202">
        <v>1.274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170</v>
      </c>
      <c r="AU111" s="208" t="s">
        <v>90</v>
      </c>
      <c r="AV111" s="13" t="s">
        <v>90</v>
      </c>
      <c r="AW111" s="13" t="s">
        <v>32</v>
      </c>
      <c r="AX111" s="13" t="s">
        <v>78</v>
      </c>
      <c r="AY111" s="208" t="s">
        <v>153</v>
      </c>
    </row>
    <row r="112" spans="1:65" s="2" customFormat="1" ht="14.45" customHeight="1">
      <c r="A112" s="36"/>
      <c r="B112" s="37"/>
      <c r="C112" s="180" t="s">
        <v>154</v>
      </c>
      <c r="D112" s="180" t="s">
        <v>156</v>
      </c>
      <c r="E112" s="181" t="s">
        <v>172</v>
      </c>
      <c r="F112" s="182" t="s">
        <v>173</v>
      </c>
      <c r="G112" s="183" t="s">
        <v>167</v>
      </c>
      <c r="H112" s="184">
        <v>0.09</v>
      </c>
      <c r="I112" s="185"/>
      <c r="J112" s="186">
        <f>ROUND(I112*H112,2)</f>
        <v>0</v>
      </c>
      <c r="K112" s="182" t="s">
        <v>160</v>
      </c>
      <c r="L112" s="41"/>
      <c r="M112" s="187" t="s">
        <v>19</v>
      </c>
      <c r="N112" s="188" t="s">
        <v>42</v>
      </c>
      <c r="O112" s="66"/>
      <c r="P112" s="189">
        <f>O112*H112</f>
        <v>0</v>
      </c>
      <c r="Q112" s="189">
        <v>1.94302</v>
      </c>
      <c r="R112" s="189">
        <f>Q112*H112</f>
        <v>0.1748718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161</v>
      </c>
      <c r="AT112" s="191" t="s">
        <v>156</v>
      </c>
      <c r="AU112" s="191" t="s">
        <v>90</v>
      </c>
      <c r="AY112" s="19" t="s">
        <v>153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90</v>
      </c>
      <c r="BK112" s="192">
        <f>ROUND(I112*H112,2)</f>
        <v>0</v>
      </c>
      <c r="BL112" s="19" t="s">
        <v>161</v>
      </c>
      <c r="BM112" s="191" t="s">
        <v>174</v>
      </c>
    </row>
    <row r="113" spans="1:47" s="2" customFormat="1" ht="11.25">
      <c r="A113" s="36"/>
      <c r="B113" s="37"/>
      <c r="C113" s="38"/>
      <c r="D113" s="193" t="s">
        <v>163</v>
      </c>
      <c r="E113" s="38"/>
      <c r="F113" s="194" t="s">
        <v>175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163</v>
      </c>
      <c r="AU113" s="19" t="s">
        <v>90</v>
      </c>
    </row>
    <row r="114" spans="2:51" s="13" customFormat="1" ht="11.25">
      <c r="B114" s="198"/>
      <c r="C114" s="199"/>
      <c r="D114" s="193" t="s">
        <v>170</v>
      </c>
      <c r="E114" s="200" t="s">
        <v>19</v>
      </c>
      <c r="F114" s="201" t="s">
        <v>176</v>
      </c>
      <c r="G114" s="199"/>
      <c r="H114" s="202">
        <v>0.09</v>
      </c>
      <c r="I114" s="203"/>
      <c r="J114" s="199"/>
      <c r="K114" s="199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170</v>
      </c>
      <c r="AU114" s="208" t="s">
        <v>90</v>
      </c>
      <c r="AV114" s="13" t="s">
        <v>90</v>
      </c>
      <c r="AW114" s="13" t="s">
        <v>32</v>
      </c>
      <c r="AX114" s="13" t="s">
        <v>78</v>
      </c>
      <c r="AY114" s="208" t="s">
        <v>153</v>
      </c>
    </row>
    <row r="115" spans="1:65" s="2" customFormat="1" ht="14.45" customHeight="1">
      <c r="A115" s="36"/>
      <c r="B115" s="37"/>
      <c r="C115" s="180" t="s">
        <v>161</v>
      </c>
      <c r="D115" s="180" t="s">
        <v>156</v>
      </c>
      <c r="E115" s="181" t="s">
        <v>177</v>
      </c>
      <c r="F115" s="182" t="s">
        <v>178</v>
      </c>
      <c r="G115" s="183" t="s">
        <v>179</v>
      </c>
      <c r="H115" s="184">
        <v>0.032</v>
      </c>
      <c r="I115" s="185"/>
      <c r="J115" s="186">
        <f>ROUND(I115*H115,2)</f>
        <v>0</v>
      </c>
      <c r="K115" s="182" t="s">
        <v>160</v>
      </c>
      <c r="L115" s="41"/>
      <c r="M115" s="187" t="s">
        <v>19</v>
      </c>
      <c r="N115" s="188" t="s">
        <v>42</v>
      </c>
      <c r="O115" s="66"/>
      <c r="P115" s="189">
        <f>O115*H115</f>
        <v>0</v>
      </c>
      <c r="Q115" s="189">
        <v>1.09</v>
      </c>
      <c r="R115" s="189">
        <f>Q115*H115</f>
        <v>0.03488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161</v>
      </c>
      <c r="AT115" s="191" t="s">
        <v>156</v>
      </c>
      <c r="AU115" s="191" t="s">
        <v>90</v>
      </c>
      <c r="AY115" s="19" t="s">
        <v>153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90</v>
      </c>
      <c r="BK115" s="192">
        <f>ROUND(I115*H115,2)</f>
        <v>0</v>
      </c>
      <c r="BL115" s="19" t="s">
        <v>161</v>
      </c>
      <c r="BM115" s="191" t="s">
        <v>180</v>
      </c>
    </row>
    <row r="116" spans="1:47" s="2" customFormat="1" ht="11.25">
      <c r="A116" s="36"/>
      <c r="B116" s="37"/>
      <c r="C116" s="38"/>
      <c r="D116" s="193" t="s">
        <v>163</v>
      </c>
      <c r="E116" s="38"/>
      <c r="F116" s="194" t="s">
        <v>181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163</v>
      </c>
      <c r="AU116" s="19" t="s">
        <v>90</v>
      </c>
    </row>
    <row r="117" spans="1:65" s="2" customFormat="1" ht="14.45" customHeight="1">
      <c r="A117" s="36"/>
      <c r="B117" s="37"/>
      <c r="C117" s="180" t="s">
        <v>182</v>
      </c>
      <c r="D117" s="180" t="s">
        <v>156</v>
      </c>
      <c r="E117" s="181" t="s">
        <v>183</v>
      </c>
      <c r="F117" s="182" t="s">
        <v>184</v>
      </c>
      <c r="G117" s="183" t="s">
        <v>185</v>
      </c>
      <c r="H117" s="184">
        <v>3.786</v>
      </c>
      <c r="I117" s="185"/>
      <c r="J117" s="186">
        <f>ROUND(I117*H117,2)</f>
        <v>0</v>
      </c>
      <c r="K117" s="182" t="s">
        <v>160</v>
      </c>
      <c r="L117" s="41"/>
      <c r="M117" s="187" t="s">
        <v>19</v>
      </c>
      <c r="N117" s="188" t="s">
        <v>42</v>
      </c>
      <c r="O117" s="66"/>
      <c r="P117" s="189">
        <f>O117*H117</f>
        <v>0</v>
      </c>
      <c r="Q117" s="189">
        <v>0.02857</v>
      </c>
      <c r="R117" s="189">
        <f>Q117*H117</f>
        <v>0.10816602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161</v>
      </c>
      <c r="AT117" s="191" t="s">
        <v>156</v>
      </c>
      <c r="AU117" s="191" t="s">
        <v>90</v>
      </c>
      <c r="AY117" s="19" t="s">
        <v>153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90</v>
      </c>
      <c r="BK117" s="192">
        <f>ROUND(I117*H117,2)</f>
        <v>0</v>
      </c>
      <c r="BL117" s="19" t="s">
        <v>161</v>
      </c>
      <c r="BM117" s="191" t="s">
        <v>186</v>
      </c>
    </row>
    <row r="118" spans="1:47" s="2" customFormat="1" ht="11.25">
      <c r="A118" s="36"/>
      <c r="B118" s="37"/>
      <c r="C118" s="38"/>
      <c r="D118" s="193" t="s">
        <v>163</v>
      </c>
      <c r="E118" s="38"/>
      <c r="F118" s="194" t="s">
        <v>187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163</v>
      </c>
      <c r="AU118" s="19" t="s">
        <v>90</v>
      </c>
    </row>
    <row r="119" spans="2:51" s="13" customFormat="1" ht="11.25">
      <c r="B119" s="198"/>
      <c r="C119" s="199"/>
      <c r="D119" s="193" t="s">
        <v>170</v>
      </c>
      <c r="E119" s="200" t="s">
        <v>19</v>
      </c>
      <c r="F119" s="201" t="s">
        <v>188</v>
      </c>
      <c r="G119" s="199"/>
      <c r="H119" s="202">
        <v>3.786</v>
      </c>
      <c r="I119" s="203"/>
      <c r="J119" s="199"/>
      <c r="K119" s="199"/>
      <c r="L119" s="204"/>
      <c r="M119" s="205"/>
      <c r="N119" s="206"/>
      <c r="O119" s="206"/>
      <c r="P119" s="206"/>
      <c r="Q119" s="206"/>
      <c r="R119" s="206"/>
      <c r="S119" s="206"/>
      <c r="T119" s="207"/>
      <c r="AT119" s="208" t="s">
        <v>170</v>
      </c>
      <c r="AU119" s="208" t="s">
        <v>90</v>
      </c>
      <c r="AV119" s="13" t="s">
        <v>90</v>
      </c>
      <c r="AW119" s="13" t="s">
        <v>32</v>
      </c>
      <c r="AX119" s="13" t="s">
        <v>78</v>
      </c>
      <c r="AY119" s="208" t="s">
        <v>153</v>
      </c>
    </row>
    <row r="120" spans="1:65" s="2" customFormat="1" ht="14.45" customHeight="1">
      <c r="A120" s="36"/>
      <c r="B120" s="37"/>
      <c r="C120" s="180" t="s">
        <v>189</v>
      </c>
      <c r="D120" s="180" t="s">
        <v>156</v>
      </c>
      <c r="E120" s="181" t="s">
        <v>190</v>
      </c>
      <c r="F120" s="182" t="s">
        <v>191</v>
      </c>
      <c r="G120" s="183" t="s">
        <v>185</v>
      </c>
      <c r="H120" s="184">
        <v>0.945</v>
      </c>
      <c r="I120" s="185"/>
      <c r="J120" s="186">
        <f>ROUND(I120*H120,2)</f>
        <v>0</v>
      </c>
      <c r="K120" s="182" t="s">
        <v>160</v>
      </c>
      <c r="L120" s="41"/>
      <c r="M120" s="187" t="s">
        <v>19</v>
      </c>
      <c r="N120" s="188" t="s">
        <v>42</v>
      </c>
      <c r="O120" s="66"/>
      <c r="P120" s="189">
        <f>O120*H120</f>
        <v>0</v>
      </c>
      <c r="Q120" s="189">
        <v>0.25365</v>
      </c>
      <c r="R120" s="189">
        <f>Q120*H120</f>
        <v>0.23969924999999997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161</v>
      </c>
      <c r="AT120" s="191" t="s">
        <v>156</v>
      </c>
      <c r="AU120" s="191" t="s">
        <v>90</v>
      </c>
      <c r="AY120" s="19" t="s">
        <v>153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90</v>
      </c>
      <c r="BK120" s="192">
        <f>ROUND(I120*H120,2)</f>
        <v>0</v>
      </c>
      <c r="BL120" s="19" t="s">
        <v>161</v>
      </c>
      <c r="BM120" s="191" t="s">
        <v>192</v>
      </c>
    </row>
    <row r="121" spans="1:47" s="2" customFormat="1" ht="11.25">
      <c r="A121" s="36"/>
      <c r="B121" s="37"/>
      <c r="C121" s="38"/>
      <c r="D121" s="193" t="s">
        <v>163</v>
      </c>
      <c r="E121" s="38"/>
      <c r="F121" s="194" t="s">
        <v>193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163</v>
      </c>
      <c r="AU121" s="19" t="s">
        <v>90</v>
      </c>
    </row>
    <row r="122" spans="2:51" s="13" customFormat="1" ht="11.25">
      <c r="B122" s="198"/>
      <c r="C122" s="199"/>
      <c r="D122" s="193" t="s">
        <v>170</v>
      </c>
      <c r="E122" s="200" t="s">
        <v>19</v>
      </c>
      <c r="F122" s="201" t="s">
        <v>194</v>
      </c>
      <c r="G122" s="199"/>
      <c r="H122" s="202">
        <v>0.945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170</v>
      </c>
      <c r="AU122" s="208" t="s">
        <v>90</v>
      </c>
      <c r="AV122" s="13" t="s">
        <v>90</v>
      </c>
      <c r="AW122" s="13" t="s">
        <v>32</v>
      </c>
      <c r="AX122" s="13" t="s">
        <v>78</v>
      </c>
      <c r="AY122" s="208" t="s">
        <v>153</v>
      </c>
    </row>
    <row r="123" spans="2:63" s="12" customFormat="1" ht="22.9" customHeight="1">
      <c r="B123" s="164"/>
      <c r="C123" s="165"/>
      <c r="D123" s="166" t="s">
        <v>69</v>
      </c>
      <c r="E123" s="178" t="s">
        <v>161</v>
      </c>
      <c r="F123" s="178" t="s">
        <v>195</v>
      </c>
      <c r="G123" s="165"/>
      <c r="H123" s="165"/>
      <c r="I123" s="168"/>
      <c r="J123" s="179">
        <f>BK123</f>
        <v>0</v>
      </c>
      <c r="K123" s="165"/>
      <c r="L123" s="170"/>
      <c r="M123" s="171"/>
      <c r="N123" s="172"/>
      <c r="O123" s="172"/>
      <c r="P123" s="173">
        <f>SUM(P124:P130)</f>
        <v>0</v>
      </c>
      <c r="Q123" s="172"/>
      <c r="R123" s="173">
        <f>SUM(R124:R130)</f>
        <v>1.24297958</v>
      </c>
      <c r="S123" s="172"/>
      <c r="T123" s="174">
        <f>SUM(T124:T130)</f>
        <v>0</v>
      </c>
      <c r="AR123" s="175" t="s">
        <v>78</v>
      </c>
      <c r="AT123" s="176" t="s">
        <v>69</v>
      </c>
      <c r="AU123" s="176" t="s">
        <v>78</v>
      </c>
      <c r="AY123" s="175" t="s">
        <v>153</v>
      </c>
      <c r="BK123" s="177">
        <f>SUM(BK124:BK130)</f>
        <v>0</v>
      </c>
    </row>
    <row r="124" spans="1:65" s="2" customFormat="1" ht="14.45" customHeight="1">
      <c r="A124" s="36"/>
      <c r="B124" s="37"/>
      <c r="C124" s="180" t="s">
        <v>196</v>
      </c>
      <c r="D124" s="180" t="s">
        <v>156</v>
      </c>
      <c r="E124" s="181" t="s">
        <v>197</v>
      </c>
      <c r="F124" s="182" t="s">
        <v>198</v>
      </c>
      <c r="G124" s="183" t="s">
        <v>167</v>
      </c>
      <c r="H124" s="184">
        <v>0.3</v>
      </c>
      <c r="I124" s="185"/>
      <c r="J124" s="186">
        <f>ROUND(I124*H124,2)</f>
        <v>0</v>
      </c>
      <c r="K124" s="182" t="s">
        <v>160</v>
      </c>
      <c r="L124" s="41"/>
      <c r="M124" s="187" t="s">
        <v>19</v>
      </c>
      <c r="N124" s="188" t="s">
        <v>42</v>
      </c>
      <c r="O124" s="66"/>
      <c r="P124" s="189">
        <f>O124*H124</f>
        <v>0</v>
      </c>
      <c r="Q124" s="189">
        <v>2.39553</v>
      </c>
      <c r="R124" s="189">
        <f>Q124*H124</f>
        <v>0.7186589999999999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161</v>
      </c>
      <c r="AT124" s="191" t="s">
        <v>156</v>
      </c>
      <c r="AU124" s="191" t="s">
        <v>90</v>
      </c>
      <c r="AY124" s="19" t="s">
        <v>153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90</v>
      </c>
      <c r="BK124" s="192">
        <f>ROUND(I124*H124,2)</f>
        <v>0</v>
      </c>
      <c r="BL124" s="19" t="s">
        <v>161</v>
      </c>
      <c r="BM124" s="191" t="s">
        <v>199</v>
      </c>
    </row>
    <row r="125" spans="1:47" s="2" customFormat="1" ht="19.5">
      <c r="A125" s="36"/>
      <c r="B125" s="37"/>
      <c r="C125" s="38"/>
      <c r="D125" s="193" t="s">
        <v>163</v>
      </c>
      <c r="E125" s="38"/>
      <c r="F125" s="194" t="s">
        <v>200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163</v>
      </c>
      <c r="AU125" s="19" t="s">
        <v>90</v>
      </c>
    </row>
    <row r="126" spans="1:65" s="2" customFormat="1" ht="14.45" customHeight="1">
      <c r="A126" s="36"/>
      <c r="B126" s="37"/>
      <c r="C126" s="180" t="s">
        <v>201</v>
      </c>
      <c r="D126" s="180" t="s">
        <v>156</v>
      </c>
      <c r="E126" s="181" t="s">
        <v>202</v>
      </c>
      <c r="F126" s="182" t="s">
        <v>203</v>
      </c>
      <c r="G126" s="183" t="s">
        <v>179</v>
      </c>
      <c r="H126" s="184">
        <v>0.477</v>
      </c>
      <c r="I126" s="185"/>
      <c r="J126" s="186">
        <f>ROUND(I126*H126,2)</f>
        <v>0</v>
      </c>
      <c r="K126" s="182" t="s">
        <v>160</v>
      </c>
      <c r="L126" s="41"/>
      <c r="M126" s="187" t="s">
        <v>19</v>
      </c>
      <c r="N126" s="188" t="s">
        <v>42</v>
      </c>
      <c r="O126" s="66"/>
      <c r="P126" s="189">
        <f>O126*H126</f>
        <v>0</v>
      </c>
      <c r="Q126" s="189">
        <v>0.01954</v>
      </c>
      <c r="R126" s="189">
        <f>Q126*H126</f>
        <v>0.009320579999999998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161</v>
      </c>
      <c r="AT126" s="191" t="s">
        <v>156</v>
      </c>
      <c r="AU126" s="191" t="s">
        <v>90</v>
      </c>
      <c r="AY126" s="19" t="s">
        <v>153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90</v>
      </c>
      <c r="BK126" s="192">
        <f>ROUND(I126*H126,2)</f>
        <v>0</v>
      </c>
      <c r="BL126" s="19" t="s">
        <v>161</v>
      </c>
      <c r="BM126" s="191" t="s">
        <v>204</v>
      </c>
    </row>
    <row r="127" spans="1:47" s="2" customFormat="1" ht="11.25">
      <c r="A127" s="36"/>
      <c r="B127" s="37"/>
      <c r="C127" s="38"/>
      <c r="D127" s="193" t="s">
        <v>163</v>
      </c>
      <c r="E127" s="38"/>
      <c r="F127" s="194" t="s">
        <v>205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163</v>
      </c>
      <c r="AU127" s="19" t="s">
        <v>90</v>
      </c>
    </row>
    <row r="128" spans="1:65" s="2" customFormat="1" ht="14.45" customHeight="1">
      <c r="A128" s="36"/>
      <c r="B128" s="37"/>
      <c r="C128" s="209" t="s">
        <v>206</v>
      </c>
      <c r="D128" s="209" t="s">
        <v>207</v>
      </c>
      <c r="E128" s="210" t="s">
        <v>208</v>
      </c>
      <c r="F128" s="211" t="s">
        <v>209</v>
      </c>
      <c r="G128" s="212" t="s">
        <v>179</v>
      </c>
      <c r="H128" s="213">
        <v>0.515</v>
      </c>
      <c r="I128" s="214"/>
      <c r="J128" s="215">
        <f>ROUND(I128*H128,2)</f>
        <v>0</v>
      </c>
      <c r="K128" s="211" t="s">
        <v>160</v>
      </c>
      <c r="L128" s="216"/>
      <c r="M128" s="217" t="s">
        <v>19</v>
      </c>
      <c r="N128" s="218" t="s">
        <v>42</v>
      </c>
      <c r="O128" s="66"/>
      <c r="P128" s="189">
        <f>O128*H128</f>
        <v>0</v>
      </c>
      <c r="Q128" s="189">
        <v>1</v>
      </c>
      <c r="R128" s="189">
        <f>Q128*H128</f>
        <v>0.515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201</v>
      </c>
      <c r="AT128" s="191" t="s">
        <v>207</v>
      </c>
      <c r="AU128" s="191" t="s">
        <v>90</v>
      </c>
      <c r="AY128" s="19" t="s">
        <v>153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90</v>
      </c>
      <c r="BK128" s="192">
        <f>ROUND(I128*H128,2)</f>
        <v>0</v>
      </c>
      <c r="BL128" s="19" t="s">
        <v>161</v>
      </c>
      <c r="BM128" s="191" t="s">
        <v>210</v>
      </c>
    </row>
    <row r="129" spans="1:47" s="2" customFormat="1" ht="11.25">
      <c r="A129" s="36"/>
      <c r="B129" s="37"/>
      <c r="C129" s="38"/>
      <c r="D129" s="193" t="s">
        <v>163</v>
      </c>
      <c r="E129" s="38"/>
      <c r="F129" s="194" t="s">
        <v>209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163</v>
      </c>
      <c r="AU129" s="19" t="s">
        <v>90</v>
      </c>
    </row>
    <row r="130" spans="2:51" s="13" customFormat="1" ht="11.25">
      <c r="B130" s="198"/>
      <c r="C130" s="199"/>
      <c r="D130" s="193" t="s">
        <v>170</v>
      </c>
      <c r="E130" s="200" t="s">
        <v>19</v>
      </c>
      <c r="F130" s="201" t="s">
        <v>211</v>
      </c>
      <c r="G130" s="199"/>
      <c r="H130" s="202">
        <v>0.515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170</v>
      </c>
      <c r="AU130" s="208" t="s">
        <v>90</v>
      </c>
      <c r="AV130" s="13" t="s">
        <v>90</v>
      </c>
      <c r="AW130" s="13" t="s">
        <v>32</v>
      </c>
      <c r="AX130" s="13" t="s">
        <v>78</v>
      </c>
      <c r="AY130" s="208" t="s">
        <v>153</v>
      </c>
    </row>
    <row r="131" spans="2:63" s="12" customFormat="1" ht="22.9" customHeight="1">
      <c r="B131" s="164"/>
      <c r="C131" s="165"/>
      <c r="D131" s="166" t="s">
        <v>69</v>
      </c>
      <c r="E131" s="178" t="s">
        <v>189</v>
      </c>
      <c r="F131" s="178" t="s">
        <v>212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SUM(P132:P167)</f>
        <v>0</v>
      </c>
      <c r="Q131" s="172"/>
      <c r="R131" s="173">
        <f>SUM(R132:R167)</f>
        <v>12.7902976</v>
      </c>
      <c r="S131" s="172"/>
      <c r="T131" s="174">
        <f>SUM(T132:T167)</f>
        <v>0</v>
      </c>
      <c r="AR131" s="175" t="s">
        <v>78</v>
      </c>
      <c r="AT131" s="176" t="s">
        <v>69</v>
      </c>
      <c r="AU131" s="176" t="s">
        <v>78</v>
      </c>
      <c r="AY131" s="175" t="s">
        <v>153</v>
      </c>
      <c r="BK131" s="177">
        <f>SUM(BK132:BK167)</f>
        <v>0</v>
      </c>
    </row>
    <row r="132" spans="1:65" s="2" customFormat="1" ht="14.45" customHeight="1">
      <c r="A132" s="36"/>
      <c r="B132" s="37"/>
      <c r="C132" s="180" t="s">
        <v>213</v>
      </c>
      <c r="D132" s="180" t="s">
        <v>156</v>
      </c>
      <c r="E132" s="181" t="s">
        <v>214</v>
      </c>
      <c r="F132" s="182" t="s">
        <v>215</v>
      </c>
      <c r="G132" s="183" t="s">
        <v>185</v>
      </c>
      <c r="H132" s="184">
        <v>25.071</v>
      </c>
      <c r="I132" s="185"/>
      <c r="J132" s="186">
        <f>ROUND(I132*H132,2)</f>
        <v>0</v>
      </c>
      <c r="K132" s="182" t="s">
        <v>160</v>
      </c>
      <c r="L132" s="41"/>
      <c r="M132" s="187" t="s">
        <v>19</v>
      </c>
      <c r="N132" s="188" t="s">
        <v>42</v>
      </c>
      <c r="O132" s="66"/>
      <c r="P132" s="189">
        <f>O132*H132</f>
        <v>0</v>
      </c>
      <c r="Q132" s="189">
        <v>0.01733</v>
      </c>
      <c r="R132" s="189">
        <f>Q132*H132</f>
        <v>0.4344804300000001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161</v>
      </c>
      <c r="AT132" s="191" t="s">
        <v>156</v>
      </c>
      <c r="AU132" s="191" t="s">
        <v>90</v>
      </c>
      <c r="AY132" s="19" t="s">
        <v>153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90</v>
      </c>
      <c r="BK132" s="192">
        <f>ROUND(I132*H132,2)</f>
        <v>0</v>
      </c>
      <c r="BL132" s="19" t="s">
        <v>161</v>
      </c>
      <c r="BM132" s="191" t="s">
        <v>216</v>
      </c>
    </row>
    <row r="133" spans="1:47" s="2" customFormat="1" ht="19.5">
      <c r="A133" s="36"/>
      <c r="B133" s="37"/>
      <c r="C133" s="38"/>
      <c r="D133" s="193" t="s">
        <v>163</v>
      </c>
      <c r="E133" s="38"/>
      <c r="F133" s="194" t="s">
        <v>217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163</v>
      </c>
      <c r="AU133" s="19" t="s">
        <v>90</v>
      </c>
    </row>
    <row r="134" spans="1:65" s="2" customFormat="1" ht="14.45" customHeight="1">
      <c r="A134" s="36"/>
      <c r="B134" s="37"/>
      <c r="C134" s="180" t="s">
        <v>218</v>
      </c>
      <c r="D134" s="180" t="s">
        <v>156</v>
      </c>
      <c r="E134" s="181" t="s">
        <v>219</v>
      </c>
      <c r="F134" s="182" t="s">
        <v>220</v>
      </c>
      <c r="G134" s="183" t="s">
        <v>185</v>
      </c>
      <c r="H134" s="184">
        <v>25.071</v>
      </c>
      <c r="I134" s="185"/>
      <c r="J134" s="186">
        <f>ROUND(I134*H134,2)</f>
        <v>0</v>
      </c>
      <c r="K134" s="182" t="s">
        <v>160</v>
      </c>
      <c r="L134" s="41"/>
      <c r="M134" s="187" t="s">
        <v>19</v>
      </c>
      <c r="N134" s="188" t="s">
        <v>42</v>
      </c>
      <c r="O134" s="66"/>
      <c r="P134" s="189">
        <f>O134*H134</f>
        <v>0</v>
      </c>
      <c r="Q134" s="189">
        <v>0.00489</v>
      </c>
      <c r="R134" s="189">
        <f>Q134*H134</f>
        <v>0.12259719000000001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161</v>
      </c>
      <c r="AT134" s="191" t="s">
        <v>156</v>
      </c>
      <c r="AU134" s="191" t="s">
        <v>90</v>
      </c>
      <c r="AY134" s="19" t="s">
        <v>153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90</v>
      </c>
      <c r="BK134" s="192">
        <f>ROUND(I134*H134,2)</f>
        <v>0</v>
      </c>
      <c r="BL134" s="19" t="s">
        <v>161</v>
      </c>
      <c r="BM134" s="191" t="s">
        <v>221</v>
      </c>
    </row>
    <row r="135" spans="1:47" s="2" customFormat="1" ht="11.25">
      <c r="A135" s="36"/>
      <c r="B135" s="37"/>
      <c r="C135" s="38"/>
      <c r="D135" s="193" t="s">
        <v>163</v>
      </c>
      <c r="E135" s="38"/>
      <c r="F135" s="194" t="s">
        <v>222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163</v>
      </c>
      <c r="AU135" s="19" t="s">
        <v>90</v>
      </c>
    </row>
    <row r="136" spans="1:65" s="2" customFormat="1" ht="14.45" customHeight="1">
      <c r="A136" s="36"/>
      <c r="B136" s="37"/>
      <c r="C136" s="180" t="s">
        <v>223</v>
      </c>
      <c r="D136" s="180" t="s">
        <v>156</v>
      </c>
      <c r="E136" s="181" t="s">
        <v>224</v>
      </c>
      <c r="F136" s="182" t="s">
        <v>225</v>
      </c>
      <c r="G136" s="183" t="s">
        <v>185</v>
      </c>
      <c r="H136" s="184">
        <v>127.829</v>
      </c>
      <c r="I136" s="185"/>
      <c r="J136" s="186">
        <f>ROUND(I136*H136,2)</f>
        <v>0</v>
      </c>
      <c r="K136" s="182" t="s">
        <v>160</v>
      </c>
      <c r="L136" s="41"/>
      <c r="M136" s="187" t="s">
        <v>19</v>
      </c>
      <c r="N136" s="188" t="s">
        <v>42</v>
      </c>
      <c r="O136" s="66"/>
      <c r="P136" s="189">
        <f>O136*H136</f>
        <v>0</v>
      </c>
      <c r="Q136" s="189">
        <v>0.003</v>
      </c>
      <c r="R136" s="189">
        <f>Q136*H136</f>
        <v>0.38348699999999997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161</v>
      </c>
      <c r="AT136" s="191" t="s">
        <v>156</v>
      </c>
      <c r="AU136" s="191" t="s">
        <v>90</v>
      </c>
      <c r="AY136" s="19" t="s">
        <v>153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90</v>
      </c>
      <c r="BK136" s="192">
        <f>ROUND(I136*H136,2)</f>
        <v>0</v>
      </c>
      <c r="BL136" s="19" t="s">
        <v>161</v>
      </c>
      <c r="BM136" s="191" t="s">
        <v>226</v>
      </c>
    </row>
    <row r="137" spans="1:47" s="2" customFormat="1" ht="11.25">
      <c r="A137" s="36"/>
      <c r="B137" s="37"/>
      <c r="C137" s="38"/>
      <c r="D137" s="193" t="s">
        <v>163</v>
      </c>
      <c r="E137" s="38"/>
      <c r="F137" s="194" t="s">
        <v>227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163</v>
      </c>
      <c r="AU137" s="19" t="s">
        <v>90</v>
      </c>
    </row>
    <row r="138" spans="1:65" s="2" customFormat="1" ht="14.45" customHeight="1">
      <c r="A138" s="36"/>
      <c r="B138" s="37"/>
      <c r="C138" s="180" t="s">
        <v>228</v>
      </c>
      <c r="D138" s="180" t="s">
        <v>156</v>
      </c>
      <c r="E138" s="181" t="s">
        <v>229</v>
      </c>
      <c r="F138" s="182" t="s">
        <v>230</v>
      </c>
      <c r="G138" s="183" t="s">
        <v>185</v>
      </c>
      <c r="H138" s="184">
        <v>127.829</v>
      </c>
      <c r="I138" s="185"/>
      <c r="J138" s="186">
        <f>ROUND(I138*H138,2)</f>
        <v>0</v>
      </c>
      <c r="K138" s="182" t="s">
        <v>160</v>
      </c>
      <c r="L138" s="41"/>
      <c r="M138" s="187" t="s">
        <v>19</v>
      </c>
      <c r="N138" s="188" t="s">
        <v>42</v>
      </c>
      <c r="O138" s="66"/>
      <c r="P138" s="189">
        <f>O138*H138</f>
        <v>0</v>
      </c>
      <c r="Q138" s="189">
        <v>0.0156</v>
      </c>
      <c r="R138" s="189">
        <f>Q138*H138</f>
        <v>1.9941323999999998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161</v>
      </c>
      <c r="AT138" s="191" t="s">
        <v>156</v>
      </c>
      <c r="AU138" s="191" t="s">
        <v>90</v>
      </c>
      <c r="AY138" s="19" t="s">
        <v>153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90</v>
      </c>
      <c r="BK138" s="192">
        <f>ROUND(I138*H138,2)</f>
        <v>0</v>
      </c>
      <c r="BL138" s="19" t="s">
        <v>161</v>
      </c>
      <c r="BM138" s="191" t="s">
        <v>231</v>
      </c>
    </row>
    <row r="139" spans="1:47" s="2" customFormat="1" ht="11.25">
      <c r="A139" s="36"/>
      <c r="B139" s="37"/>
      <c r="C139" s="38"/>
      <c r="D139" s="193" t="s">
        <v>163</v>
      </c>
      <c r="E139" s="38"/>
      <c r="F139" s="194" t="s">
        <v>232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163</v>
      </c>
      <c r="AU139" s="19" t="s">
        <v>90</v>
      </c>
    </row>
    <row r="140" spans="1:65" s="2" customFormat="1" ht="14.45" customHeight="1">
      <c r="A140" s="36"/>
      <c r="B140" s="37"/>
      <c r="C140" s="180" t="s">
        <v>233</v>
      </c>
      <c r="D140" s="180" t="s">
        <v>156</v>
      </c>
      <c r="E140" s="181" t="s">
        <v>234</v>
      </c>
      <c r="F140" s="182" t="s">
        <v>235</v>
      </c>
      <c r="G140" s="183" t="s">
        <v>185</v>
      </c>
      <c r="H140" s="184">
        <v>2.688</v>
      </c>
      <c r="I140" s="185"/>
      <c r="J140" s="186">
        <f>ROUND(I140*H140,2)</f>
        <v>0</v>
      </c>
      <c r="K140" s="182" t="s">
        <v>160</v>
      </c>
      <c r="L140" s="41"/>
      <c r="M140" s="187" t="s">
        <v>19</v>
      </c>
      <c r="N140" s="188" t="s">
        <v>42</v>
      </c>
      <c r="O140" s="66"/>
      <c r="P140" s="189">
        <f>O140*H140</f>
        <v>0</v>
      </c>
      <c r="Q140" s="189">
        <v>0.0426</v>
      </c>
      <c r="R140" s="189">
        <f>Q140*H140</f>
        <v>0.11450880000000001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161</v>
      </c>
      <c r="AT140" s="191" t="s">
        <v>156</v>
      </c>
      <c r="AU140" s="191" t="s">
        <v>90</v>
      </c>
      <c r="AY140" s="19" t="s">
        <v>153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90</v>
      </c>
      <c r="BK140" s="192">
        <f>ROUND(I140*H140,2)</f>
        <v>0</v>
      </c>
      <c r="BL140" s="19" t="s">
        <v>161</v>
      </c>
      <c r="BM140" s="191" t="s">
        <v>236</v>
      </c>
    </row>
    <row r="141" spans="1:47" s="2" customFormat="1" ht="11.25">
      <c r="A141" s="36"/>
      <c r="B141" s="37"/>
      <c r="C141" s="38"/>
      <c r="D141" s="193" t="s">
        <v>163</v>
      </c>
      <c r="E141" s="38"/>
      <c r="F141" s="194" t="s">
        <v>237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163</v>
      </c>
      <c r="AU141" s="19" t="s">
        <v>90</v>
      </c>
    </row>
    <row r="142" spans="2:51" s="13" customFormat="1" ht="11.25">
      <c r="B142" s="198"/>
      <c r="C142" s="199"/>
      <c r="D142" s="193" t="s">
        <v>170</v>
      </c>
      <c r="E142" s="200" t="s">
        <v>19</v>
      </c>
      <c r="F142" s="201" t="s">
        <v>238</v>
      </c>
      <c r="G142" s="199"/>
      <c r="H142" s="202">
        <v>2.688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170</v>
      </c>
      <c r="AU142" s="208" t="s">
        <v>90</v>
      </c>
      <c r="AV142" s="13" t="s">
        <v>90</v>
      </c>
      <c r="AW142" s="13" t="s">
        <v>32</v>
      </c>
      <c r="AX142" s="13" t="s">
        <v>78</v>
      </c>
      <c r="AY142" s="208" t="s">
        <v>153</v>
      </c>
    </row>
    <row r="143" spans="1:65" s="2" customFormat="1" ht="14.45" customHeight="1">
      <c r="A143" s="36"/>
      <c r="B143" s="37"/>
      <c r="C143" s="180" t="s">
        <v>8</v>
      </c>
      <c r="D143" s="180" t="s">
        <v>156</v>
      </c>
      <c r="E143" s="181" t="s">
        <v>239</v>
      </c>
      <c r="F143" s="182" t="s">
        <v>240</v>
      </c>
      <c r="G143" s="183" t="s">
        <v>185</v>
      </c>
      <c r="H143" s="184">
        <v>30.347</v>
      </c>
      <c r="I143" s="185"/>
      <c r="J143" s="186">
        <f>ROUND(I143*H143,2)</f>
        <v>0</v>
      </c>
      <c r="K143" s="182" t="s">
        <v>160</v>
      </c>
      <c r="L143" s="41"/>
      <c r="M143" s="187" t="s">
        <v>19</v>
      </c>
      <c r="N143" s="188" t="s">
        <v>42</v>
      </c>
      <c r="O143" s="66"/>
      <c r="P143" s="189">
        <f>O143*H143</f>
        <v>0</v>
      </c>
      <c r="Q143" s="189">
        <v>0.00478</v>
      </c>
      <c r="R143" s="189">
        <f>Q143*H143</f>
        <v>0.14505866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161</v>
      </c>
      <c r="AT143" s="191" t="s">
        <v>156</v>
      </c>
      <c r="AU143" s="191" t="s">
        <v>90</v>
      </c>
      <c r="AY143" s="19" t="s">
        <v>153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90</v>
      </c>
      <c r="BK143" s="192">
        <f>ROUND(I143*H143,2)</f>
        <v>0</v>
      </c>
      <c r="BL143" s="19" t="s">
        <v>161</v>
      </c>
      <c r="BM143" s="191" t="s">
        <v>241</v>
      </c>
    </row>
    <row r="144" spans="1:47" s="2" customFormat="1" ht="19.5">
      <c r="A144" s="36"/>
      <c r="B144" s="37"/>
      <c r="C144" s="38"/>
      <c r="D144" s="193" t="s">
        <v>163</v>
      </c>
      <c r="E144" s="38"/>
      <c r="F144" s="194" t="s">
        <v>242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163</v>
      </c>
      <c r="AU144" s="19" t="s">
        <v>90</v>
      </c>
    </row>
    <row r="145" spans="1:65" s="2" customFormat="1" ht="24.2" customHeight="1">
      <c r="A145" s="36"/>
      <c r="B145" s="37"/>
      <c r="C145" s="180" t="s">
        <v>243</v>
      </c>
      <c r="D145" s="180" t="s">
        <v>156</v>
      </c>
      <c r="E145" s="181" t="s">
        <v>244</v>
      </c>
      <c r="F145" s="182" t="s">
        <v>245</v>
      </c>
      <c r="G145" s="183" t="s">
        <v>185</v>
      </c>
      <c r="H145" s="184">
        <v>35.098</v>
      </c>
      <c r="I145" s="185"/>
      <c r="J145" s="186">
        <f>ROUND(I145*H145,2)</f>
        <v>0</v>
      </c>
      <c r="K145" s="182" t="s">
        <v>160</v>
      </c>
      <c r="L145" s="41"/>
      <c r="M145" s="187" t="s">
        <v>19</v>
      </c>
      <c r="N145" s="188" t="s">
        <v>42</v>
      </c>
      <c r="O145" s="66"/>
      <c r="P145" s="189">
        <f>O145*H145</f>
        <v>0</v>
      </c>
      <c r="Q145" s="189">
        <v>0.01244</v>
      </c>
      <c r="R145" s="189">
        <f>Q145*H145</f>
        <v>0.43661911999999997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161</v>
      </c>
      <c r="AT145" s="191" t="s">
        <v>156</v>
      </c>
      <c r="AU145" s="191" t="s">
        <v>90</v>
      </c>
      <c r="AY145" s="19" t="s">
        <v>153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90</v>
      </c>
      <c r="BK145" s="192">
        <f>ROUND(I145*H145,2)</f>
        <v>0</v>
      </c>
      <c r="BL145" s="19" t="s">
        <v>161</v>
      </c>
      <c r="BM145" s="191" t="s">
        <v>246</v>
      </c>
    </row>
    <row r="146" spans="1:47" s="2" customFormat="1" ht="19.5">
      <c r="A146" s="36"/>
      <c r="B146" s="37"/>
      <c r="C146" s="38"/>
      <c r="D146" s="193" t="s">
        <v>163</v>
      </c>
      <c r="E146" s="38"/>
      <c r="F146" s="194" t="s">
        <v>247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163</v>
      </c>
      <c r="AU146" s="19" t="s">
        <v>90</v>
      </c>
    </row>
    <row r="147" spans="2:51" s="13" customFormat="1" ht="11.25">
      <c r="B147" s="198"/>
      <c r="C147" s="199"/>
      <c r="D147" s="193" t="s">
        <v>170</v>
      </c>
      <c r="E147" s="200" t="s">
        <v>19</v>
      </c>
      <c r="F147" s="201" t="s">
        <v>248</v>
      </c>
      <c r="G147" s="199"/>
      <c r="H147" s="202">
        <v>40.418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170</v>
      </c>
      <c r="AU147" s="208" t="s">
        <v>90</v>
      </c>
      <c r="AV147" s="13" t="s">
        <v>90</v>
      </c>
      <c r="AW147" s="13" t="s">
        <v>32</v>
      </c>
      <c r="AX147" s="13" t="s">
        <v>70</v>
      </c>
      <c r="AY147" s="208" t="s">
        <v>153</v>
      </c>
    </row>
    <row r="148" spans="2:51" s="13" customFormat="1" ht="11.25">
      <c r="B148" s="198"/>
      <c r="C148" s="199"/>
      <c r="D148" s="193" t="s">
        <v>170</v>
      </c>
      <c r="E148" s="200" t="s">
        <v>19</v>
      </c>
      <c r="F148" s="201" t="s">
        <v>249</v>
      </c>
      <c r="G148" s="199"/>
      <c r="H148" s="202">
        <v>-5.32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170</v>
      </c>
      <c r="AU148" s="208" t="s">
        <v>90</v>
      </c>
      <c r="AV148" s="13" t="s">
        <v>90</v>
      </c>
      <c r="AW148" s="13" t="s">
        <v>32</v>
      </c>
      <c r="AX148" s="13" t="s">
        <v>70</v>
      </c>
      <c r="AY148" s="208" t="s">
        <v>153</v>
      </c>
    </row>
    <row r="149" spans="2:51" s="14" customFormat="1" ht="11.25">
      <c r="B149" s="219"/>
      <c r="C149" s="220"/>
      <c r="D149" s="193" t="s">
        <v>170</v>
      </c>
      <c r="E149" s="221" t="s">
        <v>19</v>
      </c>
      <c r="F149" s="222" t="s">
        <v>250</v>
      </c>
      <c r="G149" s="220"/>
      <c r="H149" s="223">
        <v>35.098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170</v>
      </c>
      <c r="AU149" s="229" t="s">
        <v>90</v>
      </c>
      <c r="AV149" s="14" t="s">
        <v>161</v>
      </c>
      <c r="AW149" s="14" t="s">
        <v>32</v>
      </c>
      <c r="AX149" s="14" t="s">
        <v>78</v>
      </c>
      <c r="AY149" s="229" t="s">
        <v>153</v>
      </c>
    </row>
    <row r="150" spans="1:65" s="2" customFormat="1" ht="14.45" customHeight="1">
      <c r="A150" s="36"/>
      <c r="B150" s="37"/>
      <c r="C150" s="209" t="s">
        <v>251</v>
      </c>
      <c r="D150" s="209" t="s">
        <v>207</v>
      </c>
      <c r="E150" s="210" t="s">
        <v>252</v>
      </c>
      <c r="F150" s="211" t="s">
        <v>253</v>
      </c>
      <c r="G150" s="212" t="s">
        <v>185</v>
      </c>
      <c r="H150" s="213">
        <v>35.8</v>
      </c>
      <c r="I150" s="214"/>
      <c r="J150" s="215">
        <f>ROUND(I150*H150,2)</f>
        <v>0</v>
      </c>
      <c r="K150" s="211" t="s">
        <v>160</v>
      </c>
      <c r="L150" s="216"/>
      <c r="M150" s="217" t="s">
        <v>19</v>
      </c>
      <c r="N150" s="218" t="s">
        <v>42</v>
      </c>
      <c r="O150" s="66"/>
      <c r="P150" s="189">
        <f>O150*H150</f>
        <v>0</v>
      </c>
      <c r="Q150" s="189">
        <v>0.01449</v>
      </c>
      <c r="R150" s="189">
        <f>Q150*H150</f>
        <v>0.5187419999999999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201</v>
      </c>
      <c r="AT150" s="191" t="s">
        <v>207</v>
      </c>
      <c r="AU150" s="191" t="s">
        <v>90</v>
      </c>
      <c r="AY150" s="19" t="s">
        <v>153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90</v>
      </c>
      <c r="BK150" s="192">
        <f>ROUND(I150*H150,2)</f>
        <v>0</v>
      </c>
      <c r="BL150" s="19" t="s">
        <v>161</v>
      </c>
      <c r="BM150" s="191" t="s">
        <v>254</v>
      </c>
    </row>
    <row r="151" spans="1:47" s="2" customFormat="1" ht="11.25">
      <c r="A151" s="36"/>
      <c r="B151" s="37"/>
      <c r="C151" s="38"/>
      <c r="D151" s="193" t="s">
        <v>163</v>
      </c>
      <c r="E151" s="38"/>
      <c r="F151" s="194" t="s">
        <v>253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163</v>
      </c>
      <c r="AU151" s="19" t="s">
        <v>90</v>
      </c>
    </row>
    <row r="152" spans="2:51" s="13" customFormat="1" ht="11.25">
      <c r="B152" s="198"/>
      <c r="C152" s="199"/>
      <c r="D152" s="193" t="s">
        <v>170</v>
      </c>
      <c r="E152" s="199"/>
      <c r="F152" s="201" t="s">
        <v>255</v>
      </c>
      <c r="G152" s="199"/>
      <c r="H152" s="202">
        <v>35.8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170</v>
      </c>
      <c r="AU152" s="208" t="s">
        <v>90</v>
      </c>
      <c r="AV152" s="13" t="s">
        <v>90</v>
      </c>
      <c r="AW152" s="13" t="s">
        <v>4</v>
      </c>
      <c r="AX152" s="13" t="s">
        <v>78</v>
      </c>
      <c r="AY152" s="208" t="s">
        <v>153</v>
      </c>
    </row>
    <row r="153" spans="1:65" s="2" customFormat="1" ht="14.45" customHeight="1">
      <c r="A153" s="36"/>
      <c r="B153" s="37"/>
      <c r="C153" s="180" t="s">
        <v>256</v>
      </c>
      <c r="D153" s="180" t="s">
        <v>156</v>
      </c>
      <c r="E153" s="181" t="s">
        <v>257</v>
      </c>
      <c r="F153" s="182" t="s">
        <v>258</v>
      </c>
      <c r="G153" s="183" t="s">
        <v>185</v>
      </c>
      <c r="H153" s="184">
        <v>61.4</v>
      </c>
      <c r="I153" s="185"/>
      <c r="J153" s="186">
        <f>ROUND(I153*H153,2)</f>
        <v>0</v>
      </c>
      <c r="K153" s="182" t="s">
        <v>160</v>
      </c>
      <c r="L153" s="41"/>
      <c r="M153" s="187" t="s">
        <v>19</v>
      </c>
      <c r="N153" s="188" t="s">
        <v>42</v>
      </c>
      <c r="O153" s="66"/>
      <c r="P153" s="189">
        <f>O153*H153</f>
        <v>0</v>
      </c>
      <c r="Q153" s="189">
        <v>0.00188</v>
      </c>
      <c r="R153" s="189">
        <f>Q153*H153</f>
        <v>0.11543199999999999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161</v>
      </c>
      <c r="AT153" s="191" t="s">
        <v>156</v>
      </c>
      <c r="AU153" s="191" t="s">
        <v>90</v>
      </c>
      <c r="AY153" s="19" t="s">
        <v>153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90</v>
      </c>
      <c r="BK153" s="192">
        <f>ROUND(I153*H153,2)</f>
        <v>0</v>
      </c>
      <c r="BL153" s="19" t="s">
        <v>161</v>
      </c>
      <c r="BM153" s="191" t="s">
        <v>259</v>
      </c>
    </row>
    <row r="154" spans="1:47" s="2" customFormat="1" ht="11.25">
      <c r="A154" s="36"/>
      <c r="B154" s="37"/>
      <c r="C154" s="38"/>
      <c r="D154" s="193" t="s">
        <v>163</v>
      </c>
      <c r="E154" s="38"/>
      <c r="F154" s="194" t="s">
        <v>260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163</v>
      </c>
      <c r="AU154" s="19" t="s">
        <v>90</v>
      </c>
    </row>
    <row r="155" spans="1:65" s="2" customFormat="1" ht="14.45" customHeight="1">
      <c r="A155" s="36"/>
      <c r="B155" s="37"/>
      <c r="C155" s="209" t="s">
        <v>261</v>
      </c>
      <c r="D155" s="209" t="s">
        <v>207</v>
      </c>
      <c r="E155" s="210" t="s">
        <v>262</v>
      </c>
      <c r="F155" s="211" t="s">
        <v>263</v>
      </c>
      <c r="G155" s="212" t="s">
        <v>185</v>
      </c>
      <c r="H155" s="213">
        <v>62.628</v>
      </c>
      <c r="I155" s="214"/>
      <c r="J155" s="215">
        <f>ROUND(I155*H155,2)</f>
        <v>0</v>
      </c>
      <c r="K155" s="211" t="s">
        <v>160</v>
      </c>
      <c r="L155" s="216"/>
      <c r="M155" s="217" t="s">
        <v>19</v>
      </c>
      <c r="N155" s="218" t="s">
        <v>42</v>
      </c>
      <c r="O155" s="66"/>
      <c r="P155" s="189">
        <f>O155*H155</f>
        <v>0</v>
      </c>
      <c r="Q155" s="189">
        <v>0.135</v>
      </c>
      <c r="R155" s="189">
        <f>Q155*H155</f>
        <v>8.454780000000001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201</v>
      </c>
      <c r="AT155" s="191" t="s">
        <v>207</v>
      </c>
      <c r="AU155" s="191" t="s">
        <v>90</v>
      </c>
      <c r="AY155" s="19" t="s">
        <v>153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90</v>
      </c>
      <c r="BK155" s="192">
        <f>ROUND(I155*H155,2)</f>
        <v>0</v>
      </c>
      <c r="BL155" s="19" t="s">
        <v>161</v>
      </c>
      <c r="BM155" s="191" t="s">
        <v>264</v>
      </c>
    </row>
    <row r="156" spans="1:47" s="2" customFormat="1" ht="11.25">
      <c r="A156" s="36"/>
      <c r="B156" s="37"/>
      <c r="C156" s="38"/>
      <c r="D156" s="193" t="s">
        <v>163</v>
      </c>
      <c r="E156" s="38"/>
      <c r="F156" s="194" t="s">
        <v>263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163</v>
      </c>
      <c r="AU156" s="19" t="s">
        <v>90</v>
      </c>
    </row>
    <row r="157" spans="2:51" s="13" customFormat="1" ht="11.25">
      <c r="B157" s="198"/>
      <c r="C157" s="199"/>
      <c r="D157" s="193" t="s">
        <v>170</v>
      </c>
      <c r="E157" s="200" t="s">
        <v>19</v>
      </c>
      <c r="F157" s="201" t="s">
        <v>265</v>
      </c>
      <c r="G157" s="199"/>
      <c r="H157" s="202">
        <v>62.628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170</v>
      </c>
      <c r="AU157" s="208" t="s">
        <v>90</v>
      </c>
      <c r="AV157" s="13" t="s">
        <v>90</v>
      </c>
      <c r="AW157" s="13" t="s">
        <v>32</v>
      </c>
      <c r="AX157" s="13" t="s">
        <v>78</v>
      </c>
      <c r="AY157" s="208" t="s">
        <v>153</v>
      </c>
    </row>
    <row r="158" spans="1:65" s="2" customFormat="1" ht="14.45" customHeight="1">
      <c r="A158" s="36"/>
      <c r="B158" s="37"/>
      <c r="C158" s="180" t="s">
        <v>7</v>
      </c>
      <c r="D158" s="180" t="s">
        <v>156</v>
      </c>
      <c r="E158" s="181" t="s">
        <v>266</v>
      </c>
      <c r="F158" s="182" t="s">
        <v>267</v>
      </c>
      <c r="G158" s="183" t="s">
        <v>159</v>
      </c>
      <c r="H158" s="184">
        <v>5</v>
      </c>
      <c r="I158" s="185"/>
      <c r="J158" s="186">
        <f>ROUND(I158*H158,2)</f>
        <v>0</v>
      </c>
      <c r="K158" s="182" t="s">
        <v>160</v>
      </c>
      <c r="L158" s="41"/>
      <c r="M158" s="187" t="s">
        <v>19</v>
      </c>
      <c r="N158" s="188" t="s">
        <v>42</v>
      </c>
      <c r="O158" s="66"/>
      <c r="P158" s="189">
        <f>O158*H158</f>
        <v>0</v>
      </c>
      <c r="Q158" s="189">
        <v>0.00048</v>
      </c>
      <c r="R158" s="189">
        <f>Q158*H158</f>
        <v>0.0024000000000000002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161</v>
      </c>
      <c r="AT158" s="191" t="s">
        <v>156</v>
      </c>
      <c r="AU158" s="191" t="s">
        <v>90</v>
      </c>
      <c r="AY158" s="19" t="s">
        <v>153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90</v>
      </c>
      <c r="BK158" s="192">
        <f>ROUND(I158*H158,2)</f>
        <v>0</v>
      </c>
      <c r="BL158" s="19" t="s">
        <v>161</v>
      </c>
      <c r="BM158" s="191" t="s">
        <v>268</v>
      </c>
    </row>
    <row r="159" spans="1:47" s="2" customFormat="1" ht="19.5">
      <c r="A159" s="36"/>
      <c r="B159" s="37"/>
      <c r="C159" s="38"/>
      <c r="D159" s="193" t="s">
        <v>163</v>
      </c>
      <c r="E159" s="38"/>
      <c r="F159" s="194" t="s">
        <v>269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163</v>
      </c>
      <c r="AU159" s="19" t="s">
        <v>90</v>
      </c>
    </row>
    <row r="160" spans="1:65" s="2" customFormat="1" ht="14.45" customHeight="1">
      <c r="A160" s="36"/>
      <c r="B160" s="37"/>
      <c r="C160" s="209" t="s">
        <v>270</v>
      </c>
      <c r="D160" s="209" t="s">
        <v>207</v>
      </c>
      <c r="E160" s="210" t="s">
        <v>271</v>
      </c>
      <c r="F160" s="211" t="s">
        <v>272</v>
      </c>
      <c r="G160" s="212" t="s">
        <v>159</v>
      </c>
      <c r="H160" s="213">
        <v>1</v>
      </c>
      <c r="I160" s="214"/>
      <c r="J160" s="215">
        <f>ROUND(I160*H160,2)</f>
        <v>0</v>
      </c>
      <c r="K160" s="211" t="s">
        <v>160</v>
      </c>
      <c r="L160" s="216"/>
      <c r="M160" s="217" t="s">
        <v>19</v>
      </c>
      <c r="N160" s="218" t="s">
        <v>42</v>
      </c>
      <c r="O160" s="66"/>
      <c r="P160" s="189">
        <f>O160*H160</f>
        <v>0</v>
      </c>
      <c r="Q160" s="189">
        <v>0.01834</v>
      </c>
      <c r="R160" s="189">
        <f>Q160*H160</f>
        <v>0.01834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201</v>
      </c>
      <c r="AT160" s="191" t="s">
        <v>207</v>
      </c>
      <c r="AU160" s="191" t="s">
        <v>90</v>
      </c>
      <c r="AY160" s="19" t="s">
        <v>153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90</v>
      </c>
      <c r="BK160" s="192">
        <f>ROUND(I160*H160,2)</f>
        <v>0</v>
      </c>
      <c r="BL160" s="19" t="s">
        <v>161</v>
      </c>
      <c r="BM160" s="191" t="s">
        <v>273</v>
      </c>
    </row>
    <row r="161" spans="1:47" s="2" customFormat="1" ht="11.25">
      <c r="A161" s="36"/>
      <c r="B161" s="37"/>
      <c r="C161" s="38"/>
      <c r="D161" s="193" t="s">
        <v>163</v>
      </c>
      <c r="E161" s="38"/>
      <c r="F161" s="194" t="s">
        <v>272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163</v>
      </c>
      <c r="AU161" s="19" t="s">
        <v>90</v>
      </c>
    </row>
    <row r="162" spans="1:65" s="2" customFormat="1" ht="14.45" customHeight="1">
      <c r="A162" s="36"/>
      <c r="B162" s="37"/>
      <c r="C162" s="209" t="s">
        <v>274</v>
      </c>
      <c r="D162" s="209" t="s">
        <v>207</v>
      </c>
      <c r="E162" s="210" t="s">
        <v>275</v>
      </c>
      <c r="F162" s="211" t="s">
        <v>276</v>
      </c>
      <c r="G162" s="212" t="s">
        <v>159</v>
      </c>
      <c r="H162" s="213">
        <v>2</v>
      </c>
      <c r="I162" s="214"/>
      <c r="J162" s="215">
        <f>ROUND(I162*H162,2)</f>
        <v>0</v>
      </c>
      <c r="K162" s="211" t="s">
        <v>160</v>
      </c>
      <c r="L162" s="216"/>
      <c r="M162" s="217" t="s">
        <v>19</v>
      </c>
      <c r="N162" s="218" t="s">
        <v>42</v>
      </c>
      <c r="O162" s="66"/>
      <c r="P162" s="189">
        <f>O162*H162</f>
        <v>0</v>
      </c>
      <c r="Q162" s="189">
        <v>0.01249</v>
      </c>
      <c r="R162" s="189">
        <f>Q162*H162</f>
        <v>0.02498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201</v>
      </c>
      <c r="AT162" s="191" t="s">
        <v>207</v>
      </c>
      <c r="AU162" s="191" t="s">
        <v>90</v>
      </c>
      <c r="AY162" s="19" t="s">
        <v>153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90</v>
      </c>
      <c r="BK162" s="192">
        <f>ROUND(I162*H162,2)</f>
        <v>0</v>
      </c>
      <c r="BL162" s="19" t="s">
        <v>161</v>
      </c>
      <c r="BM162" s="191" t="s">
        <v>277</v>
      </c>
    </row>
    <row r="163" spans="1:47" s="2" customFormat="1" ht="11.25">
      <c r="A163" s="36"/>
      <c r="B163" s="37"/>
      <c r="C163" s="38"/>
      <c r="D163" s="193" t="s">
        <v>163</v>
      </c>
      <c r="E163" s="38"/>
      <c r="F163" s="194" t="s">
        <v>276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163</v>
      </c>
      <c r="AU163" s="19" t="s">
        <v>90</v>
      </c>
    </row>
    <row r="164" spans="1:65" s="2" customFormat="1" ht="14.45" customHeight="1">
      <c r="A164" s="36"/>
      <c r="B164" s="37"/>
      <c r="C164" s="209" t="s">
        <v>278</v>
      </c>
      <c r="D164" s="209" t="s">
        <v>207</v>
      </c>
      <c r="E164" s="210" t="s">
        <v>279</v>
      </c>
      <c r="F164" s="211" t="s">
        <v>280</v>
      </c>
      <c r="G164" s="212" t="s">
        <v>159</v>
      </c>
      <c r="H164" s="213">
        <v>1</v>
      </c>
      <c r="I164" s="214"/>
      <c r="J164" s="215">
        <f>ROUND(I164*H164,2)</f>
        <v>0</v>
      </c>
      <c r="K164" s="211" t="s">
        <v>160</v>
      </c>
      <c r="L164" s="216"/>
      <c r="M164" s="217" t="s">
        <v>19</v>
      </c>
      <c r="N164" s="218" t="s">
        <v>42</v>
      </c>
      <c r="O164" s="66"/>
      <c r="P164" s="189">
        <f>O164*H164</f>
        <v>0</v>
      </c>
      <c r="Q164" s="189">
        <v>0.01225</v>
      </c>
      <c r="R164" s="189">
        <f>Q164*H164</f>
        <v>0.01225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201</v>
      </c>
      <c r="AT164" s="191" t="s">
        <v>207</v>
      </c>
      <c r="AU164" s="191" t="s">
        <v>90</v>
      </c>
      <c r="AY164" s="19" t="s">
        <v>153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90</v>
      </c>
      <c r="BK164" s="192">
        <f>ROUND(I164*H164,2)</f>
        <v>0</v>
      </c>
      <c r="BL164" s="19" t="s">
        <v>161</v>
      </c>
      <c r="BM164" s="191" t="s">
        <v>281</v>
      </c>
    </row>
    <row r="165" spans="1:47" s="2" customFormat="1" ht="11.25">
      <c r="A165" s="36"/>
      <c r="B165" s="37"/>
      <c r="C165" s="38"/>
      <c r="D165" s="193" t="s">
        <v>163</v>
      </c>
      <c r="E165" s="38"/>
      <c r="F165" s="194" t="s">
        <v>280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163</v>
      </c>
      <c r="AU165" s="19" t="s">
        <v>90</v>
      </c>
    </row>
    <row r="166" spans="1:65" s="2" customFormat="1" ht="14.45" customHeight="1">
      <c r="A166" s="36"/>
      <c r="B166" s="37"/>
      <c r="C166" s="209" t="s">
        <v>282</v>
      </c>
      <c r="D166" s="209" t="s">
        <v>207</v>
      </c>
      <c r="E166" s="210" t="s">
        <v>283</v>
      </c>
      <c r="F166" s="211" t="s">
        <v>284</v>
      </c>
      <c r="G166" s="212" t="s">
        <v>159</v>
      </c>
      <c r="H166" s="213">
        <v>1</v>
      </c>
      <c r="I166" s="214"/>
      <c r="J166" s="215">
        <f>ROUND(I166*H166,2)</f>
        <v>0</v>
      </c>
      <c r="K166" s="211" t="s">
        <v>160</v>
      </c>
      <c r="L166" s="216"/>
      <c r="M166" s="217" t="s">
        <v>19</v>
      </c>
      <c r="N166" s="218" t="s">
        <v>42</v>
      </c>
      <c r="O166" s="66"/>
      <c r="P166" s="189">
        <f>O166*H166</f>
        <v>0</v>
      </c>
      <c r="Q166" s="189">
        <v>0.01249</v>
      </c>
      <c r="R166" s="189">
        <f>Q166*H166</f>
        <v>0.01249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201</v>
      </c>
      <c r="AT166" s="191" t="s">
        <v>207</v>
      </c>
      <c r="AU166" s="191" t="s">
        <v>90</v>
      </c>
      <c r="AY166" s="19" t="s">
        <v>153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90</v>
      </c>
      <c r="BK166" s="192">
        <f>ROUND(I166*H166,2)</f>
        <v>0</v>
      </c>
      <c r="BL166" s="19" t="s">
        <v>161</v>
      </c>
      <c r="BM166" s="191" t="s">
        <v>285</v>
      </c>
    </row>
    <row r="167" spans="1:47" s="2" customFormat="1" ht="11.25">
      <c r="A167" s="36"/>
      <c r="B167" s="37"/>
      <c r="C167" s="38"/>
      <c r="D167" s="193" t="s">
        <v>163</v>
      </c>
      <c r="E167" s="38"/>
      <c r="F167" s="194" t="s">
        <v>284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163</v>
      </c>
      <c r="AU167" s="19" t="s">
        <v>90</v>
      </c>
    </row>
    <row r="168" spans="2:63" s="12" customFormat="1" ht="22.9" customHeight="1">
      <c r="B168" s="164"/>
      <c r="C168" s="165"/>
      <c r="D168" s="166" t="s">
        <v>69</v>
      </c>
      <c r="E168" s="178" t="s">
        <v>206</v>
      </c>
      <c r="F168" s="178" t="s">
        <v>286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P169+SUM(P170:P210)</f>
        <v>0</v>
      </c>
      <c r="Q168" s="172"/>
      <c r="R168" s="173">
        <f>R169+SUM(R170:R210)</f>
        <v>0.191577</v>
      </c>
      <c r="S168" s="172"/>
      <c r="T168" s="174">
        <f>T169+SUM(T170:T210)</f>
        <v>26.68876799999999</v>
      </c>
      <c r="AR168" s="175" t="s">
        <v>78</v>
      </c>
      <c r="AT168" s="176" t="s">
        <v>69</v>
      </c>
      <c r="AU168" s="176" t="s">
        <v>78</v>
      </c>
      <c r="AY168" s="175" t="s">
        <v>153</v>
      </c>
      <c r="BK168" s="177">
        <f>BK169+SUM(BK170:BK210)</f>
        <v>0</v>
      </c>
    </row>
    <row r="169" spans="1:65" s="2" customFormat="1" ht="14.45" customHeight="1">
      <c r="A169" s="36"/>
      <c r="B169" s="37"/>
      <c r="C169" s="180" t="s">
        <v>287</v>
      </c>
      <c r="D169" s="180" t="s">
        <v>156</v>
      </c>
      <c r="E169" s="181" t="s">
        <v>288</v>
      </c>
      <c r="F169" s="182" t="s">
        <v>289</v>
      </c>
      <c r="G169" s="183" t="s">
        <v>185</v>
      </c>
      <c r="H169" s="184">
        <v>76.3</v>
      </c>
      <c r="I169" s="185"/>
      <c r="J169" s="186">
        <f>ROUND(I169*H169,2)</f>
        <v>0</v>
      </c>
      <c r="K169" s="182" t="s">
        <v>160</v>
      </c>
      <c r="L169" s="41"/>
      <c r="M169" s="187" t="s">
        <v>19</v>
      </c>
      <c r="N169" s="188" t="s">
        <v>42</v>
      </c>
      <c r="O169" s="66"/>
      <c r="P169" s="189">
        <f>O169*H169</f>
        <v>0</v>
      </c>
      <c r="Q169" s="189">
        <v>0.00013</v>
      </c>
      <c r="R169" s="189">
        <f>Q169*H169</f>
        <v>0.009918999999999999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161</v>
      </c>
      <c r="AT169" s="191" t="s">
        <v>156</v>
      </c>
      <c r="AU169" s="191" t="s">
        <v>90</v>
      </c>
      <c r="AY169" s="19" t="s">
        <v>153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90</v>
      </c>
      <c r="BK169" s="192">
        <f>ROUND(I169*H169,2)</f>
        <v>0</v>
      </c>
      <c r="BL169" s="19" t="s">
        <v>161</v>
      </c>
      <c r="BM169" s="191" t="s">
        <v>290</v>
      </c>
    </row>
    <row r="170" spans="1:47" s="2" customFormat="1" ht="11.25">
      <c r="A170" s="36"/>
      <c r="B170" s="37"/>
      <c r="C170" s="38"/>
      <c r="D170" s="193" t="s">
        <v>163</v>
      </c>
      <c r="E170" s="38"/>
      <c r="F170" s="194" t="s">
        <v>291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163</v>
      </c>
      <c r="AU170" s="19" t="s">
        <v>90</v>
      </c>
    </row>
    <row r="171" spans="1:65" s="2" customFormat="1" ht="14.45" customHeight="1">
      <c r="A171" s="36"/>
      <c r="B171" s="37"/>
      <c r="C171" s="180" t="s">
        <v>292</v>
      </c>
      <c r="D171" s="180" t="s">
        <v>156</v>
      </c>
      <c r="E171" s="181" t="s">
        <v>293</v>
      </c>
      <c r="F171" s="182" t="s">
        <v>294</v>
      </c>
      <c r="G171" s="183" t="s">
        <v>185</v>
      </c>
      <c r="H171" s="184">
        <v>76.3</v>
      </c>
      <c r="I171" s="185"/>
      <c r="J171" s="186">
        <f>ROUND(I171*H171,2)</f>
        <v>0</v>
      </c>
      <c r="K171" s="182" t="s">
        <v>160</v>
      </c>
      <c r="L171" s="41"/>
      <c r="M171" s="187" t="s">
        <v>19</v>
      </c>
      <c r="N171" s="188" t="s">
        <v>42</v>
      </c>
      <c r="O171" s="66"/>
      <c r="P171" s="189">
        <f>O171*H171</f>
        <v>0</v>
      </c>
      <c r="Q171" s="189">
        <v>4E-05</v>
      </c>
      <c r="R171" s="189">
        <f>Q171*H171</f>
        <v>0.003052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161</v>
      </c>
      <c r="AT171" s="191" t="s">
        <v>156</v>
      </c>
      <c r="AU171" s="191" t="s">
        <v>90</v>
      </c>
      <c r="AY171" s="19" t="s">
        <v>153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90</v>
      </c>
      <c r="BK171" s="192">
        <f>ROUND(I171*H171,2)</f>
        <v>0</v>
      </c>
      <c r="BL171" s="19" t="s">
        <v>161</v>
      </c>
      <c r="BM171" s="191" t="s">
        <v>295</v>
      </c>
    </row>
    <row r="172" spans="1:47" s="2" customFormat="1" ht="11.25">
      <c r="A172" s="36"/>
      <c r="B172" s="37"/>
      <c r="C172" s="38"/>
      <c r="D172" s="193" t="s">
        <v>163</v>
      </c>
      <c r="E172" s="38"/>
      <c r="F172" s="194" t="s">
        <v>296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163</v>
      </c>
      <c r="AU172" s="19" t="s">
        <v>90</v>
      </c>
    </row>
    <row r="173" spans="2:51" s="13" customFormat="1" ht="11.25">
      <c r="B173" s="198"/>
      <c r="C173" s="199"/>
      <c r="D173" s="193" t="s">
        <v>170</v>
      </c>
      <c r="E173" s="200" t="s">
        <v>19</v>
      </c>
      <c r="F173" s="201" t="s">
        <v>297</v>
      </c>
      <c r="G173" s="199"/>
      <c r="H173" s="202">
        <v>76.3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170</v>
      </c>
      <c r="AU173" s="208" t="s">
        <v>90</v>
      </c>
      <c r="AV173" s="13" t="s">
        <v>90</v>
      </c>
      <c r="AW173" s="13" t="s">
        <v>32</v>
      </c>
      <c r="AX173" s="13" t="s">
        <v>78</v>
      </c>
      <c r="AY173" s="208" t="s">
        <v>153</v>
      </c>
    </row>
    <row r="174" spans="1:65" s="2" customFormat="1" ht="14.45" customHeight="1">
      <c r="A174" s="36"/>
      <c r="B174" s="37"/>
      <c r="C174" s="180" t="s">
        <v>298</v>
      </c>
      <c r="D174" s="180" t="s">
        <v>156</v>
      </c>
      <c r="E174" s="181" t="s">
        <v>299</v>
      </c>
      <c r="F174" s="182" t="s">
        <v>300</v>
      </c>
      <c r="G174" s="183" t="s">
        <v>301</v>
      </c>
      <c r="H174" s="184">
        <v>1</v>
      </c>
      <c r="I174" s="185"/>
      <c r="J174" s="186">
        <f>ROUND(I174*H174,2)</f>
        <v>0</v>
      </c>
      <c r="K174" s="182" t="s">
        <v>160</v>
      </c>
      <c r="L174" s="41"/>
      <c r="M174" s="187" t="s">
        <v>19</v>
      </c>
      <c r="N174" s="188" t="s">
        <v>42</v>
      </c>
      <c r="O174" s="66"/>
      <c r="P174" s="189">
        <f>O174*H174</f>
        <v>0</v>
      </c>
      <c r="Q174" s="189">
        <v>0.14582</v>
      </c>
      <c r="R174" s="189">
        <f>Q174*H174</f>
        <v>0.14582</v>
      </c>
      <c r="S174" s="189">
        <v>0.112</v>
      </c>
      <c r="T174" s="190">
        <f>S174*H174</f>
        <v>0.112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161</v>
      </c>
      <c r="AT174" s="191" t="s">
        <v>156</v>
      </c>
      <c r="AU174" s="191" t="s">
        <v>90</v>
      </c>
      <c r="AY174" s="19" t="s">
        <v>153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90</v>
      </c>
      <c r="BK174" s="192">
        <f>ROUND(I174*H174,2)</f>
        <v>0</v>
      </c>
      <c r="BL174" s="19" t="s">
        <v>161</v>
      </c>
      <c r="BM174" s="191" t="s">
        <v>302</v>
      </c>
    </row>
    <row r="175" spans="1:47" s="2" customFormat="1" ht="19.5">
      <c r="A175" s="36"/>
      <c r="B175" s="37"/>
      <c r="C175" s="38"/>
      <c r="D175" s="193" t="s">
        <v>163</v>
      </c>
      <c r="E175" s="38"/>
      <c r="F175" s="194" t="s">
        <v>303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163</v>
      </c>
      <c r="AU175" s="19" t="s">
        <v>90</v>
      </c>
    </row>
    <row r="176" spans="1:65" s="2" customFormat="1" ht="14.45" customHeight="1">
      <c r="A176" s="36"/>
      <c r="B176" s="37"/>
      <c r="C176" s="180" t="s">
        <v>304</v>
      </c>
      <c r="D176" s="180" t="s">
        <v>156</v>
      </c>
      <c r="E176" s="181" t="s">
        <v>305</v>
      </c>
      <c r="F176" s="182" t="s">
        <v>306</v>
      </c>
      <c r="G176" s="183" t="s">
        <v>307</v>
      </c>
      <c r="H176" s="184">
        <v>6.8</v>
      </c>
      <c r="I176" s="185"/>
      <c r="J176" s="186">
        <f>ROUND(I176*H176,2)</f>
        <v>0</v>
      </c>
      <c r="K176" s="182" t="s">
        <v>160</v>
      </c>
      <c r="L176" s="41"/>
      <c r="M176" s="187" t="s">
        <v>19</v>
      </c>
      <c r="N176" s="188" t="s">
        <v>42</v>
      </c>
      <c r="O176" s="66"/>
      <c r="P176" s="189">
        <f>O176*H176</f>
        <v>0</v>
      </c>
      <c r="Q176" s="189">
        <v>0.00212</v>
      </c>
      <c r="R176" s="189">
        <f>Q176*H176</f>
        <v>0.014415999999999998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161</v>
      </c>
      <c r="AT176" s="191" t="s">
        <v>156</v>
      </c>
      <c r="AU176" s="191" t="s">
        <v>90</v>
      </c>
      <c r="AY176" s="19" t="s">
        <v>153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90</v>
      </c>
      <c r="BK176" s="192">
        <f>ROUND(I176*H176,2)</f>
        <v>0</v>
      </c>
      <c r="BL176" s="19" t="s">
        <v>161</v>
      </c>
      <c r="BM176" s="191" t="s">
        <v>308</v>
      </c>
    </row>
    <row r="177" spans="1:47" s="2" customFormat="1" ht="29.25">
      <c r="A177" s="36"/>
      <c r="B177" s="37"/>
      <c r="C177" s="38"/>
      <c r="D177" s="193" t="s">
        <v>163</v>
      </c>
      <c r="E177" s="38"/>
      <c r="F177" s="194" t="s">
        <v>309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163</v>
      </c>
      <c r="AU177" s="19" t="s">
        <v>90</v>
      </c>
    </row>
    <row r="178" spans="1:65" s="2" customFormat="1" ht="14.45" customHeight="1">
      <c r="A178" s="36"/>
      <c r="B178" s="37"/>
      <c r="C178" s="180" t="s">
        <v>310</v>
      </c>
      <c r="D178" s="180" t="s">
        <v>156</v>
      </c>
      <c r="E178" s="181" t="s">
        <v>311</v>
      </c>
      <c r="F178" s="182" t="s">
        <v>312</v>
      </c>
      <c r="G178" s="183" t="s">
        <v>159</v>
      </c>
      <c r="H178" s="184">
        <v>1</v>
      </c>
      <c r="I178" s="185"/>
      <c r="J178" s="186">
        <f>ROUND(I178*H178,2)</f>
        <v>0</v>
      </c>
      <c r="K178" s="182" t="s">
        <v>160</v>
      </c>
      <c r="L178" s="41"/>
      <c r="M178" s="187" t="s">
        <v>19</v>
      </c>
      <c r="N178" s="188" t="s">
        <v>42</v>
      </c>
      <c r="O178" s="66"/>
      <c r="P178" s="189">
        <f>O178*H178</f>
        <v>0</v>
      </c>
      <c r="Q178" s="189">
        <v>0.01547</v>
      </c>
      <c r="R178" s="189">
        <f>Q178*H178</f>
        <v>0.01547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161</v>
      </c>
      <c r="AT178" s="191" t="s">
        <v>156</v>
      </c>
      <c r="AU178" s="191" t="s">
        <v>90</v>
      </c>
      <c r="AY178" s="19" t="s">
        <v>153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90</v>
      </c>
      <c r="BK178" s="192">
        <f>ROUND(I178*H178,2)</f>
        <v>0</v>
      </c>
      <c r="BL178" s="19" t="s">
        <v>161</v>
      </c>
      <c r="BM178" s="191" t="s">
        <v>313</v>
      </c>
    </row>
    <row r="179" spans="1:47" s="2" customFormat="1" ht="19.5">
      <c r="A179" s="36"/>
      <c r="B179" s="37"/>
      <c r="C179" s="38"/>
      <c r="D179" s="193" t="s">
        <v>163</v>
      </c>
      <c r="E179" s="38"/>
      <c r="F179" s="194" t="s">
        <v>314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163</v>
      </c>
      <c r="AU179" s="19" t="s">
        <v>90</v>
      </c>
    </row>
    <row r="180" spans="1:65" s="2" customFormat="1" ht="14.45" customHeight="1">
      <c r="A180" s="36"/>
      <c r="B180" s="37"/>
      <c r="C180" s="209" t="s">
        <v>315</v>
      </c>
      <c r="D180" s="209" t="s">
        <v>207</v>
      </c>
      <c r="E180" s="210" t="s">
        <v>316</v>
      </c>
      <c r="F180" s="211" t="s">
        <v>317</v>
      </c>
      <c r="G180" s="212" t="s">
        <v>159</v>
      </c>
      <c r="H180" s="213">
        <v>1</v>
      </c>
      <c r="I180" s="214"/>
      <c r="J180" s="215">
        <f>ROUND(I180*H180,2)</f>
        <v>0</v>
      </c>
      <c r="K180" s="211" t="s">
        <v>160</v>
      </c>
      <c r="L180" s="216"/>
      <c r="M180" s="217" t="s">
        <v>19</v>
      </c>
      <c r="N180" s="218" t="s">
        <v>42</v>
      </c>
      <c r="O180" s="66"/>
      <c r="P180" s="189">
        <f>O180*H180</f>
        <v>0</v>
      </c>
      <c r="Q180" s="189">
        <v>0.0029</v>
      </c>
      <c r="R180" s="189">
        <f>Q180*H180</f>
        <v>0.0029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201</v>
      </c>
      <c r="AT180" s="191" t="s">
        <v>207</v>
      </c>
      <c r="AU180" s="191" t="s">
        <v>90</v>
      </c>
      <c r="AY180" s="19" t="s">
        <v>153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90</v>
      </c>
      <c r="BK180" s="192">
        <f>ROUND(I180*H180,2)</f>
        <v>0</v>
      </c>
      <c r="BL180" s="19" t="s">
        <v>161</v>
      </c>
      <c r="BM180" s="191" t="s">
        <v>318</v>
      </c>
    </row>
    <row r="181" spans="1:47" s="2" customFormat="1" ht="11.25">
      <c r="A181" s="36"/>
      <c r="B181" s="37"/>
      <c r="C181" s="38"/>
      <c r="D181" s="193" t="s">
        <v>163</v>
      </c>
      <c r="E181" s="38"/>
      <c r="F181" s="194" t="s">
        <v>317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163</v>
      </c>
      <c r="AU181" s="19" t="s">
        <v>90</v>
      </c>
    </row>
    <row r="182" spans="1:65" s="2" customFormat="1" ht="14.45" customHeight="1">
      <c r="A182" s="36"/>
      <c r="B182" s="37"/>
      <c r="C182" s="180" t="s">
        <v>319</v>
      </c>
      <c r="D182" s="180" t="s">
        <v>156</v>
      </c>
      <c r="E182" s="181" t="s">
        <v>320</v>
      </c>
      <c r="F182" s="182" t="s">
        <v>321</v>
      </c>
      <c r="G182" s="183" t="s">
        <v>167</v>
      </c>
      <c r="H182" s="184">
        <v>16.377</v>
      </c>
      <c r="I182" s="185"/>
      <c r="J182" s="186">
        <f>ROUND(I182*H182,2)</f>
        <v>0</v>
      </c>
      <c r="K182" s="182" t="s">
        <v>160</v>
      </c>
      <c r="L182" s="41"/>
      <c r="M182" s="187" t="s">
        <v>19</v>
      </c>
      <c r="N182" s="188" t="s">
        <v>42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1.4</v>
      </c>
      <c r="T182" s="190">
        <f>S182*H182</f>
        <v>22.927799999999998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161</v>
      </c>
      <c r="AT182" s="191" t="s">
        <v>156</v>
      </c>
      <c r="AU182" s="191" t="s">
        <v>90</v>
      </c>
      <c r="AY182" s="19" t="s">
        <v>153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90</v>
      </c>
      <c r="BK182" s="192">
        <f>ROUND(I182*H182,2)</f>
        <v>0</v>
      </c>
      <c r="BL182" s="19" t="s">
        <v>161</v>
      </c>
      <c r="BM182" s="191" t="s">
        <v>322</v>
      </c>
    </row>
    <row r="183" spans="1:47" s="2" customFormat="1" ht="11.25">
      <c r="A183" s="36"/>
      <c r="B183" s="37"/>
      <c r="C183" s="38"/>
      <c r="D183" s="193" t="s">
        <v>163</v>
      </c>
      <c r="E183" s="38"/>
      <c r="F183" s="194" t="s">
        <v>323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163</v>
      </c>
      <c r="AU183" s="19" t="s">
        <v>90</v>
      </c>
    </row>
    <row r="184" spans="2:51" s="13" customFormat="1" ht="11.25">
      <c r="B184" s="198"/>
      <c r="C184" s="199"/>
      <c r="D184" s="193" t="s">
        <v>170</v>
      </c>
      <c r="E184" s="200" t="s">
        <v>19</v>
      </c>
      <c r="F184" s="201" t="s">
        <v>324</v>
      </c>
      <c r="G184" s="199"/>
      <c r="H184" s="202">
        <v>16.377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170</v>
      </c>
      <c r="AU184" s="208" t="s">
        <v>90</v>
      </c>
      <c r="AV184" s="13" t="s">
        <v>90</v>
      </c>
      <c r="AW184" s="13" t="s">
        <v>32</v>
      </c>
      <c r="AX184" s="13" t="s">
        <v>78</v>
      </c>
      <c r="AY184" s="208" t="s">
        <v>153</v>
      </c>
    </row>
    <row r="185" spans="1:65" s="2" customFormat="1" ht="14.45" customHeight="1">
      <c r="A185" s="36"/>
      <c r="B185" s="37"/>
      <c r="C185" s="180" t="s">
        <v>325</v>
      </c>
      <c r="D185" s="180" t="s">
        <v>156</v>
      </c>
      <c r="E185" s="181" t="s">
        <v>326</v>
      </c>
      <c r="F185" s="182" t="s">
        <v>327</v>
      </c>
      <c r="G185" s="183" t="s">
        <v>185</v>
      </c>
      <c r="H185" s="184">
        <v>6.599</v>
      </c>
      <c r="I185" s="185"/>
      <c r="J185" s="186">
        <f>ROUND(I185*H185,2)</f>
        <v>0</v>
      </c>
      <c r="K185" s="182" t="s">
        <v>160</v>
      </c>
      <c r="L185" s="41"/>
      <c r="M185" s="187" t="s">
        <v>19</v>
      </c>
      <c r="N185" s="188" t="s">
        <v>42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0.088</v>
      </c>
      <c r="T185" s="190">
        <f>S185*H185</f>
        <v>0.580712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161</v>
      </c>
      <c r="AT185" s="191" t="s">
        <v>156</v>
      </c>
      <c r="AU185" s="191" t="s">
        <v>90</v>
      </c>
      <c r="AY185" s="19" t="s">
        <v>153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90</v>
      </c>
      <c r="BK185" s="192">
        <f>ROUND(I185*H185,2)</f>
        <v>0</v>
      </c>
      <c r="BL185" s="19" t="s">
        <v>161</v>
      </c>
      <c r="BM185" s="191" t="s">
        <v>328</v>
      </c>
    </row>
    <row r="186" spans="1:47" s="2" customFormat="1" ht="11.25">
      <c r="A186" s="36"/>
      <c r="B186" s="37"/>
      <c r="C186" s="38"/>
      <c r="D186" s="193" t="s">
        <v>163</v>
      </c>
      <c r="E186" s="38"/>
      <c r="F186" s="194" t="s">
        <v>329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163</v>
      </c>
      <c r="AU186" s="19" t="s">
        <v>90</v>
      </c>
    </row>
    <row r="187" spans="2:51" s="13" customFormat="1" ht="11.25">
      <c r="B187" s="198"/>
      <c r="C187" s="199"/>
      <c r="D187" s="193" t="s">
        <v>170</v>
      </c>
      <c r="E187" s="200" t="s">
        <v>19</v>
      </c>
      <c r="F187" s="201" t="s">
        <v>330</v>
      </c>
      <c r="G187" s="199"/>
      <c r="H187" s="202">
        <v>6.599</v>
      </c>
      <c r="I187" s="203"/>
      <c r="J187" s="199"/>
      <c r="K187" s="199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170</v>
      </c>
      <c r="AU187" s="208" t="s">
        <v>90</v>
      </c>
      <c r="AV187" s="13" t="s">
        <v>90</v>
      </c>
      <c r="AW187" s="13" t="s">
        <v>32</v>
      </c>
      <c r="AX187" s="13" t="s">
        <v>78</v>
      </c>
      <c r="AY187" s="208" t="s">
        <v>153</v>
      </c>
    </row>
    <row r="188" spans="1:65" s="2" customFormat="1" ht="14.45" customHeight="1">
      <c r="A188" s="36"/>
      <c r="B188" s="37"/>
      <c r="C188" s="180" t="s">
        <v>331</v>
      </c>
      <c r="D188" s="180" t="s">
        <v>156</v>
      </c>
      <c r="E188" s="181" t="s">
        <v>332</v>
      </c>
      <c r="F188" s="182" t="s">
        <v>333</v>
      </c>
      <c r="G188" s="183" t="s">
        <v>185</v>
      </c>
      <c r="H188" s="184">
        <v>2.93</v>
      </c>
      <c r="I188" s="185"/>
      <c r="J188" s="186">
        <f>ROUND(I188*H188,2)</f>
        <v>0</v>
      </c>
      <c r="K188" s="182" t="s">
        <v>160</v>
      </c>
      <c r="L188" s="41"/>
      <c r="M188" s="187" t="s">
        <v>19</v>
      </c>
      <c r="N188" s="188" t="s">
        <v>42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0.067</v>
      </c>
      <c r="T188" s="190">
        <f>S188*H188</f>
        <v>0.19631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161</v>
      </c>
      <c r="AT188" s="191" t="s">
        <v>156</v>
      </c>
      <c r="AU188" s="191" t="s">
        <v>90</v>
      </c>
      <c r="AY188" s="19" t="s">
        <v>153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90</v>
      </c>
      <c r="BK188" s="192">
        <f>ROUND(I188*H188,2)</f>
        <v>0</v>
      </c>
      <c r="BL188" s="19" t="s">
        <v>161</v>
      </c>
      <c r="BM188" s="191" t="s">
        <v>334</v>
      </c>
    </row>
    <row r="189" spans="1:47" s="2" customFormat="1" ht="11.25">
      <c r="A189" s="36"/>
      <c r="B189" s="37"/>
      <c r="C189" s="38"/>
      <c r="D189" s="193" t="s">
        <v>163</v>
      </c>
      <c r="E189" s="38"/>
      <c r="F189" s="194" t="s">
        <v>335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163</v>
      </c>
      <c r="AU189" s="19" t="s">
        <v>90</v>
      </c>
    </row>
    <row r="190" spans="2:51" s="13" customFormat="1" ht="11.25">
      <c r="B190" s="198"/>
      <c r="C190" s="199"/>
      <c r="D190" s="193" t="s">
        <v>170</v>
      </c>
      <c r="E190" s="200" t="s">
        <v>19</v>
      </c>
      <c r="F190" s="201" t="s">
        <v>336</v>
      </c>
      <c r="G190" s="199"/>
      <c r="H190" s="202">
        <v>2.93</v>
      </c>
      <c r="I190" s="203"/>
      <c r="J190" s="199"/>
      <c r="K190" s="199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170</v>
      </c>
      <c r="AU190" s="208" t="s">
        <v>90</v>
      </c>
      <c r="AV190" s="13" t="s">
        <v>90</v>
      </c>
      <c r="AW190" s="13" t="s">
        <v>32</v>
      </c>
      <c r="AX190" s="13" t="s">
        <v>78</v>
      </c>
      <c r="AY190" s="208" t="s">
        <v>153</v>
      </c>
    </row>
    <row r="191" spans="1:65" s="2" customFormat="1" ht="14.45" customHeight="1">
      <c r="A191" s="36"/>
      <c r="B191" s="37"/>
      <c r="C191" s="180" t="s">
        <v>337</v>
      </c>
      <c r="D191" s="180" t="s">
        <v>156</v>
      </c>
      <c r="E191" s="181" t="s">
        <v>338</v>
      </c>
      <c r="F191" s="182" t="s">
        <v>339</v>
      </c>
      <c r="G191" s="183" t="s">
        <v>185</v>
      </c>
      <c r="H191" s="184">
        <v>6.768</v>
      </c>
      <c r="I191" s="185"/>
      <c r="J191" s="186">
        <f>ROUND(I191*H191,2)</f>
        <v>0</v>
      </c>
      <c r="K191" s="182" t="s">
        <v>160</v>
      </c>
      <c r="L191" s="41"/>
      <c r="M191" s="187" t="s">
        <v>19</v>
      </c>
      <c r="N191" s="188" t="s">
        <v>42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0.017</v>
      </c>
      <c r="T191" s="190">
        <f>S191*H191</f>
        <v>0.115056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161</v>
      </c>
      <c r="AT191" s="191" t="s">
        <v>156</v>
      </c>
      <c r="AU191" s="191" t="s">
        <v>90</v>
      </c>
      <c r="AY191" s="19" t="s">
        <v>153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90</v>
      </c>
      <c r="BK191" s="192">
        <f>ROUND(I191*H191,2)</f>
        <v>0</v>
      </c>
      <c r="BL191" s="19" t="s">
        <v>161</v>
      </c>
      <c r="BM191" s="191" t="s">
        <v>340</v>
      </c>
    </row>
    <row r="192" spans="1:47" s="2" customFormat="1" ht="19.5">
      <c r="A192" s="36"/>
      <c r="B192" s="37"/>
      <c r="C192" s="38"/>
      <c r="D192" s="193" t="s">
        <v>163</v>
      </c>
      <c r="E192" s="38"/>
      <c r="F192" s="194" t="s">
        <v>341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163</v>
      </c>
      <c r="AU192" s="19" t="s">
        <v>90</v>
      </c>
    </row>
    <row r="193" spans="2:51" s="13" customFormat="1" ht="11.25">
      <c r="B193" s="198"/>
      <c r="C193" s="199"/>
      <c r="D193" s="193" t="s">
        <v>170</v>
      </c>
      <c r="E193" s="200" t="s">
        <v>19</v>
      </c>
      <c r="F193" s="201" t="s">
        <v>342</v>
      </c>
      <c r="G193" s="199"/>
      <c r="H193" s="202">
        <v>6.768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170</v>
      </c>
      <c r="AU193" s="208" t="s">
        <v>90</v>
      </c>
      <c r="AV193" s="13" t="s">
        <v>90</v>
      </c>
      <c r="AW193" s="13" t="s">
        <v>32</v>
      </c>
      <c r="AX193" s="13" t="s">
        <v>78</v>
      </c>
      <c r="AY193" s="208" t="s">
        <v>153</v>
      </c>
    </row>
    <row r="194" spans="1:65" s="2" customFormat="1" ht="14.45" customHeight="1">
      <c r="A194" s="36"/>
      <c r="B194" s="37"/>
      <c r="C194" s="180" t="s">
        <v>343</v>
      </c>
      <c r="D194" s="180" t="s">
        <v>156</v>
      </c>
      <c r="E194" s="181" t="s">
        <v>344</v>
      </c>
      <c r="F194" s="182" t="s">
        <v>345</v>
      </c>
      <c r="G194" s="183" t="s">
        <v>159</v>
      </c>
      <c r="H194" s="184">
        <v>1</v>
      </c>
      <c r="I194" s="185"/>
      <c r="J194" s="186">
        <f>ROUND(I194*H194,2)</f>
        <v>0</v>
      </c>
      <c r="K194" s="182" t="s">
        <v>160</v>
      </c>
      <c r="L194" s="41"/>
      <c r="M194" s="187" t="s">
        <v>19</v>
      </c>
      <c r="N194" s="188" t="s">
        <v>42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0.025</v>
      </c>
      <c r="T194" s="190">
        <f>S194*H194</f>
        <v>0.025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161</v>
      </c>
      <c r="AT194" s="191" t="s">
        <v>156</v>
      </c>
      <c r="AU194" s="191" t="s">
        <v>90</v>
      </c>
      <c r="AY194" s="19" t="s">
        <v>153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90</v>
      </c>
      <c r="BK194" s="192">
        <f>ROUND(I194*H194,2)</f>
        <v>0</v>
      </c>
      <c r="BL194" s="19" t="s">
        <v>161</v>
      </c>
      <c r="BM194" s="191" t="s">
        <v>346</v>
      </c>
    </row>
    <row r="195" spans="1:47" s="2" customFormat="1" ht="19.5">
      <c r="A195" s="36"/>
      <c r="B195" s="37"/>
      <c r="C195" s="38"/>
      <c r="D195" s="193" t="s">
        <v>163</v>
      </c>
      <c r="E195" s="38"/>
      <c r="F195" s="194" t="s">
        <v>347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163</v>
      </c>
      <c r="AU195" s="19" t="s">
        <v>90</v>
      </c>
    </row>
    <row r="196" spans="1:65" s="2" customFormat="1" ht="14.45" customHeight="1">
      <c r="A196" s="36"/>
      <c r="B196" s="37"/>
      <c r="C196" s="180" t="s">
        <v>348</v>
      </c>
      <c r="D196" s="180" t="s">
        <v>156</v>
      </c>
      <c r="E196" s="181" t="s">
        <v>349</v>
      </c>
      <c r="F196" s="182" t="s">
        <v>350</v>
      </c>
      <c r="G196" s="183" t="s">
        <v>167</v>
      </c>
      <c r="H196" s="184">
        <v>0.605</v>
      </c>
      <c r="I196" s="185"/>
      <c r="J196" s="186">
        <f>ROUND(I196*H196,2)</f>
        <v>0</v>
      </c>
      <c r="K196" s="182" t="s">
        <v>160</v>
      </c>
      <c r="L196" s="41"/>
      <c r="M196" s="187" t="s">
        <v>19</v>
      </c>
      <c r="N196" s="188" t="s">
        <v>42</v>
      </c>
      <c r="O196" s="66"/>
      <c r="P196" s="189">
        <f>O196*H196</f>
        <v>0</v>
      </c>
      <c r="Q196" s="189">
        <v>0</v>
      </c>
      <c r="R196" s="189">
        <f>Q196*H196</f>
        <v>0</v>
      </c>
      <c r="S196" s="189">
        <v>1.8</v>
      </c>
      <c r="T196" s="190">
        <f>S196*H196</f>
        <v>1.089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161</v>
      </c>
      <c r="AT196" s="191" t="s">
        <v>156</v>
      </c>
      <c r="AU196" s="191" t="s">
        <v>90</v>
      </c>
      <c r="AY196" s="19" t="s">
        <v>153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90</v>
      </c>
      <c r="BK196" s="192">
        <f>ROUND(I196*H196,2)</f>
        <v>0</v>
      </c>
      <c r="BL196" s="19" t="s">
        <v>161</v>
      </c>
      <c r="BM196" s="191" t="s">
        <v>351</v>
      </c>
    </row>
    <row r="197" spans="1:47" s="2" customFormat="1" ht="19.5">
      <c r="A197" s="36"/>
      <c r="B197" s="37"/>
      <c r="C197" s="38"/>
      <c r="D197" s="193" t="s">
        <v>163</v>
      </c>
      <c r="E197" s="38"/>
      <c r="F197" s="194" t="s">
        <v>352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163</v>
      </c>
      <c r="AU197" s="19" t="s">
        <v>90</v>
      </c>
    </row>
    <row r="198" spans="2:51" s="13" customFormat="1" ht="11.25">
      <c r="B198" s="198"/>
      <c r="C198" s="199"/>
      <c r="D198" s="193" t="s">
        <v>170</v>
      </c>
      <c r="E198" s="200" t="s">
        <v>19</v>
      </c>
      <c r="F198" s="201" t="s">
        <v>353</v>
      </c>
      <c r="G198" s="199"/>
      <c r="H198" s="202">
        <v>0.605</v>
      </c>
      <c r="I198" s="203"/>
      <c r="J198" s="199"/>
      <c r="K198" s="199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170</v>
      </c>
      <c r="AU198" s="208" t="s">
        <v>90</v>
      </c>
      <c r="AV198" s="13" t="s">
        <v>90</v>
      </c>
      <c r="AW198" s="13" t="s">
        <v>32</v>
      </c>
      <c r="AX198" s="13" t="s">
        <v>78</v>
      </c>
      <c r="AY198" s="208" t="s">
        <v>153</v>
      </c>
    </row>
    <row r="199" spans="1:65" s="2" customFormat="1" ht="14.45" customHeight="1">
      <c r="A199" s="36"/>
      <c r="B199" s="37"/>
      <c r="C199" s="180" t="s">
        <v>354</v>
      </c>
      <c r="D199" s="180" t="s">
        <v>156</v>
      </c>
      <c r="E199" s="181" t="s">
        <v>355</v>
      </c>
      <c r="F199" s="182" t="s">
        <v>356</v>
      </c>
      <c r="G199" s="183" t="s">
        <v>307</v>
      </c>
      <c r="H199" s="184">
        <v>9.8</v>
      </c>
      <c r="I199" s="185"/>
      <c r="J199" s="186">
        <f>ROUND(I199*H199,2)</f>
        <v>0</v>
      </c>
      <c r="K199" s="182" t="s">
        <v>160</v>
      </c>
      <c r="L199" s="41"/>
      <c r="M199" s="187" t="s">
        <v>19</v>
      </c>
      <c r="N199" s="188" t="s">
        <v>42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0.022</v>
      </c>
      <c r="T199" s="190">
        <f>S199*H199</f>
        <v>0.2156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161</v>
      </c>
      <c r="AT199" s="191" t="s">
        <v>156</v>
      </c>
      <c r="AU199" s="191" t="s">
        <v>90</v>
      </c>
      <c r="AY199" s="19" t="s">
        <v>153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90</v>
      </c>
      <c r="BK199" s="192">
        <f>ROUND(I199*H199,2)</f>
        <v>0</v>
      </c>
      <c r="BL199" s="19" t="s">
        <v>161</v>
      </c>
      <c r="BM199" s="191" t="s">
        <v>357</v>
      </c>
    </row>
    <row r="200" spans="1:47" s="2" customFormat="1" ht="11.25">
      <c r="A200" s="36"/>
      <c r="B200" s="37"/>
      <c r="C200" s="38"/>
      <c r="D200" s="193" t="s">
        <v>163</v>
      </c>
      <c r="E200" s="38"/>
      <c r="F200" s="194" t="s">
        <v>358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163</v>
      </c>
      <c r="AU200" s="19" t="s">
        <v>90</v>
      </c>
    </row>
    <row r="201" spans="1:65" s="2" customFormat="1" ht="14.45" customHeight="1">
      <c r="A201" s="36"/>
      <c r="B201" s="37"/>
      <c r="C201" s="180" t="s">
        <v>359</v>
      </c>
      <c r="D201" s="180" t="s">
        <v>156</v>
      </c>
      <c r="E201" s="181" t="s">
        <v>360</v>
      </c>
      <c r="F201" s="182" t="s">
        <v>361</v>
      </c>
      <c r="G201" s="183" t="s">
        <v>185</v>
      </c>
      <c r="H201" s="184">
        <v>14.9</v>
      </c>
      <c r="I201" s="185"/>
      <c r="J201" s="186">
        <f>ROUND(I201*H201,2)</f>
        <v>0</v>
      </c>
      <c r="K201" s="182" t="s">
        <v>160</v>
      </c>
      <c r="L201" s="41"/>
      <c r="M201" s="187" t="s">
        <v>19</v>
      </c>
      <c r="N201" s="188" t="s">
        <v>42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0.01</v>
      </c>
      <c r="T201" s="190">
        <f>S201*H201</f>
        <v>0.149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161</v>
      </c>
      <c r="AT201" s="191" t="s">
        <v>156</v>
      </c>
      <c r="AU201" s="191" t="s">
        <v>90</v>
      </c>
      <c r="AY201" s="19" t="s">
        <v>153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90</v>
      </c>
      <c r="BK201" s="192">
        <f>ROUND(I201*H201,2)</f>
        <v>0</v>
      </c>
      <c r="BL201" s="19" t="s">
        <v>161</v>
      </c>
      <c r="BM201" s="191" t="s">
        <v>362</v>
      </c>
    </row>
    <row r="202" spans="1:47" s="2" customFormat="1" ht="11.25">
      <c r="A202" s="36"/>
      <c r="B202" s="37"/>
      <c r="C202" s="38"/>
      <c r="D202" s="193" t="s">
        <v>163</v>
      </c>
      <c r="E202" s="38"/>
      <c r="F202" s="194" t="s">
        <v>363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163</v>
      </c>
      <c r="AU202" s="19" t="s">
        <v>90</v>
      </c>
    </row>
    <row r="203" spans="2:51" s="13" customFormat="1" ht="11.25">
      <c r="B203" s="198"/>
      <c r="C203" s="199"/>
      <c r="D203" s="193" t="s">
        <v>170</v>
      </c>
      <c r="E203" s="200" t="s">
        <v>19</v>
      </c>
      <c r="F203" s="201" t="s">
        <v>364</v>
      </c>
      <c r="G203" s="199"/>
      <c r="H203" s="202">
        <v>14.9</v>
      </c>
      <c r="I203" s="203"/>
      <c r="J203" s="199"/>
      <c r="K203" s="199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170</v>
      </c>
      <c r="AU203" s="208" t="s">
        <v>90</v>
      </c>
      <c r="AV203" s="13" t="s">
        <v>90</v>
      </c>
      <c r="AW203" s="13" t="s">
        <v>32</v>
      </c>
      <c r="AX203" s="13" t="s">
        <v>78</v>
      </c>
      <c r="AY203" s="208" t="s">
        <v>153</v>
      </c>
    </row>
    <row r="204" spans="1:65" s="2" customFormat="1" ht="14.45" customHeight="1">
      <c r="A204" s="36"/>
      <c r="B204" s="37"/>
      <c r="C204" s="180" t="s">
        <v>365</v>
      </c>
      <c r="D204" s="180" t="s">
        <v>156</v>
      </c>
      <c r="E204" s="181" t="s">
        <v>366</v>
      </c>
      <c r="F204" s="182" t="s">
        <v>367</v>
      </c>
      <c r="G204" s="183" t="s">
        <v>368</v>
      </c>
      <c r="H204" s="184">
        <v>2</v>
      </c>
      <c r="I204" s="185"/>
      <c r="J204" s="186">
        <f>ROUND(I204*H204,2)</f>
        <v>0</v>
      </c>
      <c r="K204" s="182" t="s">
        <v>19</v>
      </c>
      <c r="L204" s="41"/>
      <c r="M204" s="187" t="s">
        <v>19</v>
      </c>
      <c r="N204" s="188" t="s">
        <v>42</v>
      </c>
      <c r="O204" s="66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161</v>
      </c>
      <c r="AT204" s="191" t="s">
        <v>156</v>
      </c>
      <c r="AU204" s="191" t="s">
        <v>90</v>
      </c>
      <c r="AY204" s="19" t="s">
        <v>153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90</v>
      </c>
      <c r="BK204" s="192">
        <f>ROUND(I204*H204,2)</f>
        <v>0</v>
      </c>
      <c r="BL204" s="19" t="s">
        <v>161</v>
      </c>
      <c r="BM204" s="191" t="s">
        <v>369</v>
      </c>
    </row>
    <row r="205" spans="1:47" s="2" customFormat="1" ht="11.25">
      <c r="A205" s="36"/>
      <c r="B205" s="37"/>
      <c r="C205" s="38"/>
      <c r="D205" s="193" t="s">
        <v>163</v>
      </c>
      <c r="E205" s="38"/>
      <c r="F205" s="194" t="s">
        <v>370</v>
      </c>
      <c r="G205" s="38"/>
      <c r="H205" s="38"/>
      <c r="I205" s="195"/>
      <c r="J205" s="38"/>
      <c r="K205" s="38"/>
      <c r="L205" s="41"/>
      <c r="M205" s="196"/>
      <c r="N205" s="19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163</v>
      </c>
      <c r="AU205" s="19" t="s">
        <v>90</v>
      </c>
    </row>
    <row r="206" spans="1:65" s="2" customFormat="1" ht="14.45" customHeight="1">
      <c r="A206" s="36"/>
      <c r="B206" s="37"/>
      <c r="C206" s="180" t="s">
        <v>371</v>
      </c>
      <c r="D206" s="180" t="s">
        <v>156</v>
      </c>
      <c r="E206" s="181" t="s">
        <v>372</v>
      </c>
      <c r="F206" s="182" t="s">
        <v>373</v>
      </c>
      <c r="G206" s="183" t="s">
        <v>185</v>
      </c>
      <c r="H206" s="184">
        <v>127.829</v>
      </c>
      <c r="I206" s="185"/>
      <c r="J206" s="186">
        <f>ROUND(I206*H206,2)</f>
        <v>0</v>
      </c>
      <c r="K206" s="182" t="s">
        <v>160</v>
      </c>
      <c r="L206" s="41"/>
      <c r="M206" s="187" t="s">
        <v>19</v>
      </c>
      <c r="N206" s="188" t="s">
        <v>42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0.01</v>
      </c>
      <c r="T206" s="190">
        <f>S206*H206</f>
        <v>1.27829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161</v>
      </c>
      <c r="AT206" s="191" t="s">
        <v>156</v>
      </c>
      <c r="AU206" s="191" t="s">
        <v>90</v>
      </c>
      <c r="AY206" s="19" t="s">
        <v>153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90</v>
      </c>
      <c r="BK206" s="192">
        <f>ROUND(I206*H206,2)</f>
        <v>0</v>
      </c>
      <c r="BL206" s="19" t="s">
        <v>161</v>
      </c>
      <c r="BM206" s="191" t="s">
        <v>374</v>
      </c>
    </row>
    <row r="207" spans="1:47" s="2" customFormat="1" ht="19.5">
      <c r="A207" s="36"/>
      <c r="B207" s="37"/>
      <c r="C207" s="38"/>
      <c r="D207" s="193" t="s">
        <v>163</v>
      </c>
      <c r="E207" s="38"/>
      <c r="F207" s="194" t="s">
        <v>375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163</v>
      </c>
      <c r="AU207" s="19" t="s">
        <v>90</v>
      </c>
    </row>
    <row r="208" spans="2:51" s="13" customFormat="1" ht="11.25">
      <c r="B208" s="198"/>
      <c r="C208" s="199"/>
      <c r="D208" s="193" t="s">
        <v>170</v>
      </c>
      <c r="E208" s="200" t="s">
        <v>19</v>
      </c>
      <c r="F208" s="201" t="s">
        <v>376</v>
      </c>
      <c r="G208" s="199"/>
      <c r="H208" s="202">
        <v>127.829</v>
      </c>
      <c r="I208" s="203"/>
      <c r="J208" s="199"/>
      <c r="K208" s="199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170</v>
      </c>
      <c r="AU208" s="208" t="s">
        <v>90</v>
      </c>
      <c r="AV208" s="13" t="s">
        <v>90</v>
      </c>
      <c r="AW208" s="13" t="s">
        <v>32</v>
      </c>
      <c r="AX208" s="13" t="s">
        <v>78</v>
      </c>
      <c r="AY208" s="208" t="s">
        <v>153</v>
      </c>
    </row>
    <row r="209" spans="2:51" s="13" customFormat="1" ht="11.25">
      <c r="B209" s="198"/>
      <c r="C209" s="199"/>
      <c r="D209" s="193" t="s">
        <v>170</v>
      </c>
      <c r="E209" s="200" t="s">
        <v>19</v>
      </c>
      <c r="F209" s="201" t="s">
        <v>377</v>
      </c>
      <c r="G209" s="199"/>
      <c r="H209" s="202">
        <v>-6.6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170</v>
      </c>
      <c r="AU209" s="208" t="s">
        <v>90</v>
      </c>
      <c r="AV209" s="13" t="s">
        <v>90</v>
      </c>
      <c r="AW209" s="13" t="s">
        <v>32</v>
      </c>
      <c r="AX209" s="13" t="s">
        <v>70</v>
      </c>
      <c r="AY209" s="208" t="s">
        <v>153</v>
      </c>
    </row>
    <row r="210" spans="2:63" s="12" customFormat="1" ht="20.85" customHeight="1">
      <c r="B210" s="164"/>
      <c r="C210" s="165"/>
      <c r="D210" s="166" t="s">
        <v>69</v>
      </c>
      <c r="E210" s="178" t="s">
        <v>378</v>
      </c>
      <c r="F210" s="178" t="s">
        <v>379</v>
      </c>
      <c r="G210" s="165"/>
      <c r="H210" s="165"/>
      <c r="I210" s="168"/>
      <c r="J210" s="179">
        <f>BK210</f>
        <v>0</v>
      </c>
      <c r="K210" s="165"/>
      <c r="L210" s="170"/>
      <c r="M210" s="171"/>
      <c r="N210" s="172"/>
      <c r="O210" s="172"/>
      <c r="P210" s="173">
        <f>SUM(P211:P212)</f>
        <v>0</v>
      </c>
      <c r="Q210" s="172"/>
      <c r="R210" s="173">
        <f>SUM(R211:R212)</f>
        <v>0</v>
      </c>
      <c r="S210" s="172"/>
      <c r="T210" s="174">
        <f>SUM(T211:T212)</f>
        <v>0</v>
      </c>
      <c r="AR210" s="175" t="s">
        <v>78</v>
      </c>
      <c r="AT210" s="176" t="s">
        <v>69</v>
      </c>
      <c r="AU210" s="176" t="s">
        <v>90</v>
      </c>
      <c r="AY210" s="175" t="s">
        <v>153</v>
      </c>
      <c r="BK210" s="177">
        <f>SUM(BK211:BK212)</f>
        <v>0</v>
      </c>
    </row>
    <row r="211" spans="1:65" s="2" customFormat="1" ht="14.45" customHeight="1">
      <c r="A211" s="36"/>
      <c r="B211" s="37"/>
      <c r="C211" s="180" t="s">
        <v>380</v>
      </c>
      <c r="D211" s="180" t="s">
        <v>156</v>
      </c>
      <c r="E211" s="181" t="s">
        <v>381</v>
      </c>
      <c r="F211" s="182" t="s">
        <v>382</v>
      </c>
      <c r="G211" s="183" t="s">
        <v>179</v>
      </c>
      <c r="H211" s="184">
        <v>18.877</v>
      </c>
      <c r="I211" s="185"/>
      <c r="J211" s="186">
        <f>ROUND(I211*H211,2)</f>
        <v>0</v>
      </c>
      <c r="K211" s="182" t="s">
        <v>160</v>
      </c>
      <c r="L211" s="41"/>
      <c r="M211" s="187" t="s">
        <v>19</v>
      </c>
      <c r="N211" s="188" t="s">
        <v>42</v>
      </c>
      <c r="O211" s="66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91" t="s">
        <v>161</v>
      </c>
      <c r="AT211" s="191" t="s">
        <v>156</v>
      </c>
      <c r="AU211" s="191" t="s">
        <v>154</v>
      </c>
      <c r="AY211" s="19" t="s">
        <v>153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19" t="s">
        <v>90</v>
      </c>
      <c r="BK211" s="192">
        <f>ROUND(I211*H211,2)</f>
        <v>0</v>
      </c>
      <c r="BL211" s="19" t="s">
        <v>161</v>
      </c>
      <c r="BM211" s="191" t="s">
        <v>383</v>
      </c>
    </row>
    <row r="212" spans="1:47" s="2" customFormat="1" ht="19.5">
      <c r="A212" s="36"/>
      <c r="B212" s="37"/>
      <c r="C212" s="38"/>
      <c r="D212" s="193" t="s">
        <v>163</v>
      </c>
      <c r="E212" s="38"/>
      <c r="F212" s="194" t="s">
        <v>384</v>
      </c>
      <c r="G212" s="38"/>
      <c r="H212" s="38"/>
      <c r="I212" s="195"/>
      <c r="J212" s="38"/>
      <c r="K212" s="38"/>
      <c r="L212" s="41"/>
      <c r="M212" s="196"/>
      <c r="N212" s="19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163</v>
      </c>
      <c r="AU212" s="19" t="s">
        <v>154</v>
      </c>
    </row>
    <row r="213" spans="2:63" s="12" customFormat="1" ht="22.9" customHeight="1">
      <c r="B213" s="164"/>
      <c r="C213" s="165"/>
      <c r="D213" s="166" t="s">
        <v>69</v>
      </c>
      <c r="E213" s="178" t="s">
        <v>385</v>
      </c>
      <c r="F213" s="178" t="s">
        <v>386</v>
      </c>
      <c r="G213" s="165"/>
      <c r="H213" s="165"/>
      <c r="I213" s="168"/>
      <c r="J213" s="179">
        <f>BK213</f>
        <v>0</v>
      </c>
      <c r="K213" s="165"/>
      <c r="L213" s="170"/>
      <c r="M213" s="171"/>
      <c r="N213" s="172"/>
      <c r="O213" s="172"/>
      <c r="P213" s="173">
        <f>SUM(P214:P221)</f>
        <v>0</v>
      </c>
      <c r="Q213" s="172"/>
      <c r="R213" s="173">
        <f>SUM(R214:R221)</f>
        <v>0</v>
      </c>
      <c r="S213" s="172"/>
      <c r="T213" s="174">
        <f>SUM(T214:T221)</f>
        <v>0</v>
      </c>
      <c r="AR213" s="175" t="s">
        <v>78</v>
      </c>
      <c r="AT213" s="176" t="s">
        <v>69</v>
      </c>
      <c r="AU213" s="176" t="s">
        <v>78</v>
      </c>
      <c r="AY213" s="175" t="s">
        <v>153</v>
      </c>
      <c r="BK213" s="177">
        <f>SUM(BK214:BK221)</f>
        <v>0</v>
      </c>
    </row>
    <row r="214" spans="1:65" s="2" customFormat="1" ht="14.45" customHeight="1">
      <c r="A214" s="36"/>
      <c r="B214" s="37"/>
      <c r="C214" s="180" t="s">
        <v>387</v>
      </c>
      <c r="D214" s="180" t="s">
        <v>156</v>
      </c>
      <c r="E214" s="181" t="s">
        <v>388</v>
      </c>
      <c r="F214" s="182" t="s">
        <v>389</v>
      </c>
      <c r="G214" s="183" t="s">
        <v>179</v>
      </c>
      <c r="H214" s="184">
        <v>32.581</v>
      </c>
      <c r="I214" s="185"/>
      <c r="J214" s="186">
        <f>ROUND(I214*H214,2)</f>
        <v>0</v>
      </c>
      <c r="K214" s="182" t="s">
        <v>160</v>
      </c>
      <c r="L214" s="41"/>
      <c r="M214" s="187" t="s">
        <v>19</v>
      </c>
      <c r="N214" s="188" t="s">
        <v>42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161</v>
      </c>
      <c r="AT214" s="191" t="s">
        <v>156</v>
      </c>
      <c r="AU214" s="191" t="s">
        <v>90</v>
      </c>
      <c r="AY214" s="19" t="s">
        <v>153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90</v>
      </c>
      <c r="BK214" s="192">
        <f>ROUND(I214*H214,2)</f>
        <v>0</v>
      </c>
      <c r="BL214" s="19" t="s">
        <v>161</v>
      </c>
      <c r="BM214" s="191" t="s">
        <v>390</v>
      </c>
    </row>
    <row r="215" spans="1:47" s="2" customFormat="1" ht="19.5">
      <c r="A215" s="36"/>
      <c r="B215" s="37"/>
      <c r="C215" s="38"/>
      <c r="D215" s="193" t="s">
        <v>163</v>
      </c>
      <c r="E215" s="38"/>
      <c r="F215" s="194" t="s">
        <v>391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163</v>
      </c>
      <c r="AU215" s="19" t="s">
        <v>90</v>
      </c>
    </row>
    <row r="216" spans="1:65" s="2" customFormat="1" ht="14.45" customHeight="1">
      <c r="A216" s="36"/>
      <c r="B216" s="37"/>
      <c r="C216" s="180" t="s">
        <v>392</v>
      </c>
      <c r="D216" s="180" t="s">
        <v>156</v>
      </c>
      <c r="E216" s="181" t="s">
        <v>393</v>
      </c>
      <c r="F216" s="182" t="s">
        <v>394</v>
      </c>
      <c r="G216" s="183" t="s">
        <v>179</v>
      </c>
      <c r="H216" s="184">
        <v>32.581</v>
      </c>
      <c r="I216" s="185"/>
      <c r="J216" s="186">
        <f>ROUND(I216*H216,2)</f>
        <v>0</v>
      </c>
      <c r="K216" s="182" t="s">
        <v>160</v>
      </c>
      <c r="L216" s="41"/>
      <c r="M216" s="187" t="s">
        <v>19</v>
      </c>
      <c r="N216" s="188" t="s">
        <v>42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161</v>
      </c>
      <c r="AT216" s="191" t="s">
        <v>156</v>
      </c>
      <c r="AU216" s="191" t="s">
        <v>90</v>
      </c>
      <c r="AY216" s="19" t="s">
        <v>153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90</v>
      </c>
      <c r="BK216" s="192">
        <f>ROUND(I216*H216,2)</f>
        <v>0</v>
      </c>
      <c r="BL216" s="19" t="s">
        <v>161</v>
      </c>
      <c r="BM216" s="191" t="s">
        <v>395</v>
      </c>
    </row>
    <row r="217" spans="1:47" s="2" customFormat="1" ht="11.25">
      <c r="A217" s="36"/>
      <c r="B217" s="37"/>
      <c r="C217" s="38"/>
      <c r="D217" s="193" t="s">
        <v>163</v>
      </c>
      <c r="E217" s="38"/>
      <c r="F217" s="194" t="s">
        <v>396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163</v>
      </c>
      <c r="AU217" s="19" t="s">
        <v>90</v>
      </c>
    </row>
    <row r="218" spans="1:65" s="2" customFormat="1" ht="14.45" customHeight="1">
      <c r="A218" s="36"/>
      <c r="B218" s="37"/>
      <c r="C218" s="180" t="s">
        <v>397</v>
      </c>
      <c r="D218" s="180" t="s">
        <v>156</v>
      </c>
      <c r="E218" s="181" t="s">
        <v>398</v>
      </c>
      <c r="F218" s="182" t="s">
        <v>399</v>
      </c>
      <c r="G218" s="183" t="s">
        <v>179</v>
      </c>
      <c r="H218" s="184">
        <v>32.581</v>
      </c>
      <c r="I218" s="185"/>
      <c r="J218" s="186">
        <f>ROUND(I218*H218,2)</f>
        <v>0</v>
      </c>
      <c r="K218" s="182" t="s">
        <v>160</v>
      </c>
      <c r="L218" s="41"/>
      <c r="M218" s="187" t="s">
        <v>19</v>
      </c>
      <c r="N218" s="188" t="s">
        <v>42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161</v>
      </c>
      <c r="AT218" s="191" t="s">
        <v>156</v>
      </c>
      <c r="AU218" s="191" t="s">
        <v>90</v>
      </c>
      <c r="AY218" s="19" t="s">
        <v>153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90</v>
      </c>
      <c r="BK218" s="192">
        <f>ROUND(I218*H218,2)</f>
        <v>0</v>
      </c>
      <c r="BL218" s="19" t="s">
        <v>161</v>
      </c>
      <c r="BM218" s="191" t="s">
        <v>400</v>
      </c>
    </row>
    <row r="219" spans="1:47" s="2" customFormat="1" ht="19.5">
      <c r="A219" s="36"/>
      <c r="B219" s="37"/>
      <c r="C219" s="38"/>
      <c r="D219" s="193" t="s">
        <v>163</v>
      </c>
      <c r="E219" s="38"/>
      <c r="F219" s="194" t="s">
        <v>401</v>
      </c>
      <c r="G219" s="38"/>
      <c r="H219" s="38"/>
      <c r="I219" s="195"/>
      <c r="J219" s="38"/>
      <c r="K219" s="38"/>
      <c r="L219" s="41"/>
      <c r="M219" s="196"/>
      <c r="N219" s="197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163</v>
      </c>
      <c r="AU219" s="19" t="s">
        <v>90</v>
      </c>
    </row>
    <row r="220" spans="1:65" s="2" customFormat="1" ht="14.45" customHeight="1">
      <c r="A220" s="36"/>
      <c r="B220" s="37"/>
      <c r="C220" s="180" t="s">
        <v>402</v>
      </c>
      <c r="D220" s="180" t="s">
        <v>156</v>
      </c>
      <c r="E220" s="181" t="s">
        <v>403</v>
      </c>
      <c r="F220" s="182" t="s">
        <v>404</v>
      </c>
      <c r="G220" s="183" t="s">
        <v>179</v>
      </c>
      <c r="H220" s="184">
        <v>32.8</v>
      </c>
      <c r="I220" s="185"/>
      <c r="J220" s="186">
        <f>ROUND(I220*H220,2)</f>
        <v>0</v>
      </c>
      <c r="K220" s="182" t="s">
        <v>160</v>
      </c>
      <c r="L220" s="41"/>
      <c r="M220" s="187" t="s">
        <v>19</v>
      </c>
      <c r="N220" s="188" t="s">
        <v>42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161</v>
      </c>
      <c r="AT220" s="191" t="s">
        <v>156</v>
      </c>
      <c r="AU220" s="191" t="s">
        <v>90</v>
      </c>
      <c r="AY220" s="19" t="s">
        <v>153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90</v>
      </c>
      <c r="BK220" s="192">
        <f>ROUND(I220*H220,2)</f>
        <v>0</v>
      </c>
      <c r="BL220" s="19" t="s">
        <v>161</v>
      </c>
      <c r="BM220" s="191" t="s">
        <v>405</v>
      </c>
    </row>
    <row r="221" spans="1:47" s="2" customFormat="1" ht="19.5">
      <c r="A221" s="36"/>
      <c r="B221" s="37"/>
      <c r="C221" s="38"/>
      <c r="D221" s="193" t="s">
        <v>163</v>
      </c>
      <c r="E221" s="38"/>
      <c r="F221" s="194" t="s">
        <v>406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163</v>
      </c>
      <c r="AU221" s="19" t="s">
        <v>90</v>
      </c>
    </row>
    <row r="222" spans="2:63" s="12" customFormat="1" ht="25.9" customHeight="1">
      <c r="B222" s="164"/>
      <c r="C222" s="165"/>
      <c r="D222" s="166" t="s">
        <v>69</v>
      </c>
      <c r="E222" s="167" t="s">
        <v>407</v>
      </c>
      <c r="F222" s="167" t="s">
        <v>408</v>
      </c>
      <c r="G222" s="165"/>
      <c r="H222" s="165"/>
      <c r="I222" s="168"/>
      <c r="J222" s="169">
        <f>BK222</f>
        <v>0</v>
      </c>
      <c r="K222" s="165"/>
      <c r="L222" s="170"/>
      <c r="M222" s="171"/>
      <c r="N222" s="172"/>
      <c r="O222" s="172"/>
      <c r="P222" s="173">
        <f>P223+P239+P247+P261+P289+P303+P346+P357+P380+P393+P410+P430+P447+P505+P535+P552+P566</f>
        <v>0</v>
      </c>
      <c r="Q222" s="172"/>
      <c r="R222" s="173">
        <f>R223+R239+R247+R261+R289+R303+R346+R357+R380+R393+R410+R430+R447+R505+R535+R552+R566</f>
        <v>8.37435003</v>
      </c>
      <c r="S222" s="172"/>
      <c r="T222" s="174">
        <f>T223+T239+T247+T261+T289+T303+T346+T357+T380+T393+T410+T430+T447+T505+T535+T552+T566</f>
        <v>3.2462454899999997</v>
      </c>
      <c r="AR222" s="175" t="s">
        <v>90</v>
      </c>
      <c r="AT222" s="176" t="s">
        <v>69</v>
      </c>
      <c r="AU222" s="176" t="s">
        <v>70</v>
      </c>
      <c r="AY222" s="175" t="s">
        <v>153</v>
      </c>
      <c r="BK222" s="177">
        <f>BK223+BK239+BK247+BK261+BK289+BK303+BK346+BK357+BK380+BK393+BK410+BK430+BK447+BK505+BK535+BK552+BK566</f>
        <v>0</v>
      </c>
    </row>
    <row r="223" spans="2:63" s="12" customFormat="1" ht="22.9" customHeight="1">
      <c r="B223" s="164"/>
      <c r="C223" s="165"/>
      <c r="D223" s="166" t="s">
        <v>69</v>
      </c>
      <c r="E223" s="178" t="s">
        <v>409</v>
      </c>
      <c r="F223" s="178" t="s">
        <v>410</v>
      </c>
      <c r="G223" s="165"/>
      <c r="H223" s="165"/>
      <c r="I223" s="168"/>
      <c r="J223" s="179">
        <f>BK223</f>
        <v>0</v>
      </c>
      <c r="K223" s="165"/>
      <c r="L223" s="170"/>
      <c r="M223" s="171"/>
      <c r="N223" s="172"/>
      <c r="O223" s="172"/>
      <c r="P223" s="173">
        <f>SUM(P224:P238)</f>
        <v>0</v>
      </c>
      <c r="Q223" s="172"/>
      <c r="R223" s="173">
        <f>SUM(R224:R238)</f>
        <v>0.46157760000000003</v>
      </c>
      <c r="S223" s="172"/>
      <c r="T223" s="174">
        <f>SUM(T224:T238)</f>
        <v>0</v>
      </c>
      <c r="AR223" s="175" t="s">
        <v>90</v>
      </c>
      <c r="AT223" s="176" t="s">
        <v>69</v>
      </c>
      <c r="AU223" s="176" t="s">
        <v>78</v>
      </c>
      <c r="AY223" s="175" t="s">
        <v>153</v>
      </c>
      <c r="BK223" s="177">
        <f>SUM(BK224:BK238)</f>
        <v>0</v>
      </c>
    </row>
    <row r="224" spans="1:65" s="2" customFormat="1" ht="14.45" customHeight="1">
      <c r="A224" s="36"/>
      <c r="B224" s="37"/>
      <c r="C224" s="180" t="s">
        <v>411</v>
      </c>
      <c r="D224" s="180" t="s">
        <v>156</v>
      </c>
      <c r="E224" s="181" t="s">
        <v>412</v>
      </c>
      <c r="F224" s="182" t="s">
        <v>413</v>
      </c>
      <c r="G224" s="183" t="s">
        <v>185</v>
      </c>
      <c r="H224" s="184">
        <v>122.8</v>
      </c>
      <c r="I224" s="185"/>
      <c r="J224" s="186">
        <f>ROUND(I224*H224,2)</f>
        <v>0</v>
      </c>
      <c r="K224" s="182" t="s">
        <v>160</v>
      </c>
      <c r="L224" s="41"/>
      <c r="M224" s="187" t="s">
        <v>19</v>
      </c>
      <c r="N224" s="188" t="s">
        <v>42</v>
      </c>
      <c r="O224" s="66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414</v>
      </c>
      <c r="AT224" s="191" t="s">
        <v>156</v>
      </c>
      <c r="AU224" s="191" t="s">
        <v>90</v>
      </c>
      <c r="AY224" s="19" t="s">
        <v>153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90</v>
      </c>
      <c r="BK224" s="192">
        <f>ROUND(I224*H224,2)</f>
        <v>0</v>
      </c>
      <c r="BL224" s="19" t="s">
        <v>414</v>
      </c>
      <c r="BM224" s="191" t="s">
        <v>415</v>
      </c>
    </row>
    <row r="225" spans="1:47" s="2" customFormat="1" ht="11.25">
      <c r="A225" s="36"/>
      <c r="B225" s="37"/>
      <c r="C225" s="38"/>
      <c r="D225" s="193" t="s">
        <v>163</v>
      </c>
      <c r="E225" s="38"/>
      <c r="F225" s="194" t="s">
        <v>416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163</v>
      </c>
      <c r="AU225" s="19" t="s">
        <v>90</v>
      </c>
    </row>
    <row r="226" spans="2:51" s="13" customFormat="1" ht="11.25">
      <c r="B226" s="198"/>
      <c r="C226" s="199"/>
      <c r="D226" s="193" t="s">
        <v>170</v>
      </c>
      <c r="E226" s="200" t="s">
        <v>19</v>
      </c>
      <c r="F226" s="201" t="s">
        <v>417</v>
      </c>
      <c r="G226" s="199"/>
      <c r="H226" s="202">
        <v>122.8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170</v>
      </c>
      <c r="AU226" s="208" t="s">
        <v>90</v>
      </c>
      <c r="AV226" s="13" t="s">
        <v>90</v>
      </c>
      <c r="AW226" s="13" t="s">
        <v>32</v>
      </c>
      <c r="AX226" s="13" t="s">
        <v>78</v>
      </c>
      <c r="AY226" s="208" t="s">
        <v>153</v>
      </c>
    </row>
    <row r="227" spans="1:65" s="2" customFormat="1" ht="14.45" customHeight="1">
      <c r="A227" s="36"/>
      <c r="B227" s="37"/>
      <c r="C227" s="209" t="s">
        <v>418</v>
      </c>
      <c r="D227" s="209" t="s">
        <v>207</v>
      </c>
      <c r="E227" s="210" t="s">
        <v>419</v>
      </c>
      <c r="F227" s="211" t="s">
        <v>420</v>
      </c>
      <c r="G227" s="212" t="s">
        <v>185</v>
      </c>
      <c r="H227" s="213">
        <v>66.312</v>
      </c>
      <c r="I227" s="214"/>
      <c r="J227" s="215">
        <f>ROUND(I227*H227,2)</f>
        <v>0</v>
      </c>
      <c r="K227" s="211" t="s">
        <v>160</v>
      </c>
      <c r="L227" s="216"/>
      <c r="M227" s="217" t="s">
        <v>19</v>
      </c>
      <c r="N227" s="218" t="s">
        <v>42</v>
      </c>
      <c r="O227" s="66"/>
      <c r="P227" s="189">
        <f>O227*H227</f>
        <v>0</v>
      </c>
      <c r="Q227" s="189">
        <v>0.001</v>
      </c>
      <c r="R227" s="189">
        <f>Q227*H227</f>
        <v>0.066312</v>
      </c>
      <c r="S227" s="189">
        <v>0</v>
      </c>
      <c r="T227" s="19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304</v>
      </c>
      <c r="AT227" s="191" t="s">
        <v>207</v>
      </c>
      <c r="AU227" s="191" t="s">
        <v>90</v>
      </c>
      <c r="AY227" s="19" t="s">
        <v>153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90</v>
      </c>
      <c r="BK227" s="192">
        <f>ROUND(I227*H227,2)</f>
        <v>0</v>
      </c>
      <c r="BL227" s="19" t="s">
        <v>414</v>
      </c>
      <c r="BM227" s="191" t="s">
        <v>421</v>
      </c>
    </row>
    <row r="228" spans="1:47" s="2" customFormat="1" ht="11.25">
      <c r="A228" s="36"/>
      <c r="B228" s="37"/>
      <c r="C228" s="38"/>
      <c r="D228" s="193" t="s">
        <v>163</v>
      </c>
      <c r="E228" s="38"/>
      <c r="F228" s="194" t="s">
        <v>420</v>
      </c>
      <c r="G228" s="38"/>
      <c r="H228" s="38"/>
      <c r="I228" s="195"/>
      <c r="J228" s="38"/>
      <c r="K228" s="38"/>
      <c r="L228" s="41"/>
      <c r="M228" s="196"/>
      <c r="N228" s="19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163</v>
      </c>
      <c r="AU228" s="19" t="s">
        <v>90</v>
      </c>
    </row>
    <row r="229" spans="1:65" s="2" customFormat="1" ht="14.45" customHeight="1">
      <c r="A229" s="36"/>
      <c r="B229" s="37"/>
      <c r="C229" s="209" t="s">
        <v>422</v>
      </c>
      <c r="D229" s="209" t="s">
        <v>207</v>
      </c>
      <c r="E229" s="210" t="s">
        <v>423</v>
      </c>
      <c r="F229" s="211" t="s">
        <v>424</v>
      </c>
      <c r="G229" s="212" t="s">
        <v>185</v>
      </c>
      <c r="H229" s="213">
        <v>66.312</v>
      </c>
      <c r="I229" s="214"/>
      <c r="J229" s="215">
        <f>ROUND(I229*H229,2)</f>
        <v>0</v>
      </c>
      <c r="K229" s="211" t="s">
        <v>160</v>
      </c>
      <c r="L229" s="216"/>
      <c r="M229" s="217" t="s">
        <v>19</v>
      </c>
      <c r="N229" s="218" t="s">
        <v>42</v>
      </c>
      <c r="O229" s="66"/>
      <c r="P229" s="189">
        <f>O229*H229</f>
        <v>0</v>
      </c>
      <c r="Q229" s="189">
        <v>0.0008</v>
      </c>
      <c r="R229" s="189">
        <f>Q229*H229</f>
        <v>0.0530496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304</v>
      </c>
      <c r="AT229" s="191" t="s">
        <v>207</v>
      </c>
      <c r="AU229" s="191" t="s">
        <v>90</v>
      </c>
      <c r="AY229" s="19" t="s">
        <v>153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90</v>
      </c>
      <c r="BK229" s="192">
        <f>ROUND(I229*H229,2)</f>
        <v>0</v>
      </c>
      <c r="BL229" s="19" t="s">
        <v>414</v>
      </c>
      <c r="BM229" s="191" t="s">
        <v>425</v>
      </c>
    </row>
    <row r="230" spans="1:47" s="2" customFormat="1" ht="11.25">
      <c r="A230" s="36"/>
      <c r="B230" s="37"/>
      <c r="C230" s="38"/>
      <c r="D230" s="193" t="s">
        <v>163</v>
      </c>
      <c r="E230" s="38"/>
      <c r="F230" s="194" t="s">
        <v>424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163</v>
      </c>
      <c r="AU230" s="19" t="s">
        <v>90</v>
      </c>
    </row>
    <row r="231" spans="1:65" s="2" customFormat="1" ht="14.45" customHeight="1">
      <c r="A231" s="36"/>
      <c r="B231" s="37"/>
      <c r="C231" s="180" t="s">
        <v>426</v>
      </c>
      <c r="D231" s="180" t="s">
        <v>156</v>
      </c>
      <c r="E231" s="181" t="s">
        <v>427</v>
      </c>
      <c r="F231" s="182" t="s">
        <v>428</v>
      </c>
      <c r="G231" s="183" t="s">
        <v>185</v>
      </c>
      <c r="H231" s="184">
        <v>25.071</v>
      </c>
      <c r="I231" s="185"/>
      <c r="J231" s="186">
        <f>ROUND(I231*H231,2)</f>
        <v>0</v>
      </c>
      <c r="K231" s="182" t="s">
        <v>160</v>
      </c>
      <c r="L231" s="41"/>
      <c r="M231" s="187" t="s">
        <v>19</v>
      </c>
      <c r="N231" s="188" t="s">
        <v>42</v>
      </c>
      <c r="O231" s="66"/>
      <c r="P231" s="189">
        <f>O231*H231</f>
        <v>0</v>
      </c>
      <c r="Q231" s="189">
        <v>0.006</v>
      </c>
      <c r="R231" s="189">
        <f>Q231*H231</f>
        <v>0.150426</v>
      </c>
      <c r="S231" s="189">
        <v>0</v>
      </c>
      <c r="T231" s="190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91" t="s">
        <v>414</v>
      </c>
      <c r="AT231" s="191" t="s">
        <v>156</v>
      </c>
      <c r="AU231" s="191" t="s">
        <v>90</v>
      </c>
      <c r="AY231" s="19" t="s">
        <v>153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9" t="s">
        <v>90</v>
      </c>
      <c r="BK231" s="192">
        <f>ROUND(I231*H231,2)</f>
        <v>0</v>
      </c>
      <c r="BL231" s="19" t="s">
        <v>414</v>
      </c>
      <c r="BM231" s="191" t="s">
        <v>429</v>
      </c>
    </row>
    <row r="232" spans="1:47" s="2" customFormat="1" ht="11.25">
      <c r="A232" s="36"/>
      <c r="B232" s="37"/>
      <c r="C232" s="38"/>
      <c r="D232" s="193" t="s">
        <v>163</v>
      </c>
      <c r="E232" s="38"/>
      <c r="F232" s="194" t="s">
        <v>430</v>
      </c>
      <c r="G232" s="38"/>
      <c r="H232" s="38"/>
      <c r="I232" s="195"/>
      <c r="J232" s="38"/>
      <c r="K232" s="38"/>
      <c r="L232" s="41"/>
      <c r="M232" s="196"/>
      <c r="N232" s="197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163</v>
      </c>
      <c r="AU232" s="19" t="s">
        <v>90</v>
      </c>
    </row>
    <row r="233" spans="2:51" s="13" customFormat="1" ht="11.25">
      <c r="B233" s="198"/>
      <c r="C233" s="199"/>
      <c r="D233" s="193" t="s">
        <v>170</v>
      </c>
      <c r="E233" s="200" t="s">
        <v>19</v>
      </c>
      <c r="F233" s="201" t="s">
        <v>431</v>
      </c>
      <c r="G233" s="199"/>
      <c r="H233" s="202">
        <v>25.071</v>
      </c>
      <c r="I233" s="203"/>
      <c r="J233" s="199"/>
      <c r="K233" s="199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170</v>
      </c>
      <c r="AU233" s="208" t="s">
        <v>90</v>
      </c>
      <c r="AV233" s="13" t="s">
        <v>90</v>
      </c>
      <c r="AW233" s="13" t="s">
        <v>32</v>
      </c>
      <c r="AX233" s="13" t="s">
        <v>78</v>
      </c>
      <c r="AY233" s="208" t="s">
        <v>153</v>
      </c>
    </row>
    <row r="234" spans="1:65" s="2" customFormat="1" ht="14.45" customHeight="1">
      <c r="A234" s="36"/>
      <c r="B234" s="37"/>
      <c r="C234" s="209" t="s">
        <v>432</v>
      </c>
      <c r="D234" s="209" t="s">
        <v>207</v>
      </c>
      <c r="E234" s="210" t="s">
        <v>433</v>
      </c>
      <c r="F234" s="211" t="s">
        <v>434</v>
      </c>
      <c r="G234" s="212" t="s">
        <v>185</v>
      </c>
      <c r="H234" s="213">
        <v>25.572</v>
      </c>
      <c r="I234" s="214"/>
      <c r="J234" s="215">
        <f>ROUND(I234*H234,2)</f>
        <v>0</v>
      </c>
      <c r="K234" s="211" t="s">
        <v>160</v>
      </c>
      <c r="L234" s="216"/>
      <c r="M234" s="217" t="s">
        <v>19</v>
      </c>
      <c r="N234" s="218" t="s">
        <v>42</v>
      </c>
      <c r="O234" s="66"/>
      <c r="P234" s="189">
        <f>O234*H234</f>
        <v>0</v>
      </c>
      <c r="Q234" s="189">
        <v>0.0075</v>
      </c>
      <c r="R234" s="189">
        <f>Q234*H234</f>
        <v>0.19179</v>
      </c>
      <c r="S234" s="189">
        <v>0</v>
      </c>
      <c r="T234" s="19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304</v>
      </c>
      <c r="AT234" s="191" t="s">
        <v>207</v>
      </c>
      <c r="AU234" s="191" t="s">
        <v>90</v>
      </c>
      <c r="AY234" s="19" t="s">
        <v>153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90</v>
      </c>
      <c r="BK234" s="192">
        <f>ROUND(I234*H234,2)</f>
        <v>0</v>
      </c>
      <c r="BL234" s="19" t="s">
        <v>414</v>
      </c>
      <c r="BM234" s="191" t="s">
        <v>435</v>
      </c>
    </row>
    <row r="235" spans="1:47" s="2" customFormat="1" ht="11.25">
      <c r="A235" s="36"/>
      <c r="B235" s="37"/>
      <c r="C235" s="38"/>
      <c r="D235" s="193" t="s">
        <v>163</v>
      </c>
      <c r="E235" s="38"/>
      <c r="F235" s="194" t="s">
        <v>434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163</v>
      </c>
      <c r="AU235" s="19" t="s">
        <v>90</v>
      </c>
    </row>
    <row r="236" spans="2:51" s="13" customFormat="1" ht="11.25">
      <c r="B236" s="198"/>
      <c r="C236" s="199"/>
      <c r="D236" s="193" t="s">
        <v>170</v>
      </c>
      <c r="E236" s="200" t="s">
        <v>19</v>
      </c>
      <c r="F236" s="201" t="s">
        <v>436</v>
      </c>
      <c r="G236" s="199"/>
      <c r="H236" s="202">
        <v>25.572</v>
      </c>
      <c r="I236" s="203"/>
      <c r="J236" s="199"/>
      <c r="K236" s="199"/>
      <c r="L236" s="204"/>
      <c r="M236" s="205"/>
      <c r="N236" s="206"/>
      <c r="O236" s="206"/>
      <c r="P236" s="206"/>
      <c r="Q236" s="206"/>
      <c r="R236" s="206"/>
      <c r="S236" s="206"/>
      <c r="T236" s="207"/>
      <c r="AT236" s="208" t="s">
        <v>170</v>
      </c>
      <c r="AU236" s="208" t="s">
        <v>90</v>
      </c>
      <c r="AV236" s="13" t="s">
        <v>90</v>
      </c>
      <c r="AW236" s="13" t="s">
        <v>32</v>
      </c>
      <c r="AX236" s="13" t="s">
        <v>78</v>
      </c>
      <c r="AY236" s="208" t="s">
        <v>153</v>
      </c>
    </row>
    <row r="237" spans="1:65" s="2" customFormat="1" ht="14.45" customHeight="1">
      <c r="A237" s="36"/>
      <c r="B237" s="37"/>
      <c r="C237" s="180" t="s">
        <v>437</v>
      </c>
      <c r="D237" s="180" t="s">
        <v>156</v>
      </c>
      <c r="E237" s="181" t="s">
        <v>438</v>
      </c>
      <c r="F237" s="182" t="s">
        <v>439</v>
      </c>
      <c r="G237" s="183" t="s">
        <v>179</v>
      </c>
      <c r="H237" s="184">
        <v>0.462</v>
      </c>
      <c r="I237" s="185"/>
      <c r="J237" s="186">
        <f>ROUND(I237*H237,2)</f>
        <v>0</v>
      </c>
      <c r="K237" s="182" t="s">
        <v>160</v>
      </c>
      <c r="L237" s="41"/>
      <c r="M237" s="187" t="s">
        <v>19</v>
      </c>
      <c r="N237" s="188" t="s">
        <v>42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414</v>
      </c>
      <c r="AT237" s="191" t="s">
        <v>156</v>
      </c>
      <c r="AU237" s="191" t="s">
        <v>90</v>
      </c>
      <c r="AY237" s="19" t="s">
        <v>153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90</v>
      </c>
      <c r="BK237" s="192">
        <f>ROUND(I237*H237,2)</f>
        <v>0</v>
      </c>
      <c r="BL237" s="19" t="s">
        <v>414</v>
      </c>
      <c r="BM237" s="191" t="s">
        <v>440</v>
      </c>
    </row>
    <row r="238" spans="1:47" s="2" customFormat="1" ht="19.5">
      <c r="A238" s="36"/>
      <c r="B238" s="37"/>
      <c r="C238" s="38"/>
      <c r="D238" s="193" t="s">
        <v>163</v>
      </c>
      <c r="E238" s="38"/>
      <c r="F238" s="194" t="s">
        <v>441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163</v>
      </c>
      <c r="AU238" s="19" t="s">
        <v>90</v>
      </c>
    </row>
    <row r="239" spans="2:63" s="12" customFormat="1" ht="22.9" customHeight="1">
      <c r="B239" s="164"/>
      <c r="C239" s="165"/>
      <c r="D239" s="166" t="s">
        <v>69</v>
      </c>
      <c r="E239" s="178" t="s">
        <v>442</v>
      </c>
      <c r="F239" s="178" t="s">
        <v>443</v>
      </c>
      <c r="G239" s="165"/>
      <c r="H239" s="165"/>
      <c r="I239" s="168"/>
      <c r="J239" s="179">
        <f>BK239</f>
        <v>0</v>
      </c>
      <c r="K239" s="165"/>
      <c r="L239" s="170"/>
      <c r="M239" s="171"/>
      <c r="N239" s="172"/>
      <c r="O239" s="172"/>
      <c r="P239" s="173">
        <f>SUM(P240:P246)</f>
        <v>0</v>
      </c>
      <c r="Q239" s="172"/>
      <c r="R239" s="173">
        <f>SUM(R240:R246)</f>
        <v>0.758904</v>
      </c>
      <c r="S239" s="172"/>
      <c r="T239" s="174">
        <f>SUM(T240:T246)</f>
        <v>0</v>
      </c>
      <c r="AR239" s="175" t="s">
        <v>90</v>
      </c>
      <c r="AT239" s="176" t="s">
        <v>69</v>
      </c>
      <c r="AU239" s="176" t="s">
        <v>78</v>
      </c>
      <c r="AY239" s="175" t="s">
        <v>153</v>
      </c>
      <c r="BK239" s="177">
        <f>SUM(BK240:BK246)</f>
        <v>0</v>
      </c>
    </row>
    <row r="240" spans="1:65" s="2" customFormat="1" ht="14.45" customHeight="1">
      <c r="A240" s="36"/>
      <c r="B240" s="37"/>
      <c r="C240" s="180" t="s">
        <v>444</v>
      </c>
      <c r="D240" s="180" t="s">
        <v>156</v>
      </c>
      <c r="E240" s="181" t="s">
        <v>445</v>
      </c>
      <c r="F240" s="182" t="s">
        <v>446</v>
      </c>
      <c r="G240" s="183" t="s">
        <v>185</v>
      </c>
      <c r="H240" s="184">
        <v>61.4</v>
      </c>
      <c r="I240" s="185"/>
      <c r="J240" s="186">
        <f>ROUND(I240*H240,2)</f>
        <v>0</v>
      </c>
      <c r="K240" s="182" t="s">
        <v>160</v>
      </c>
      <c r="L240" s="41"/>
      <c r="M240" s="187" t="s">
        <v>19</v>
      </c>
      <c r="N240" s="188" t="s">
        <v>42</v>
      </c>
      <c r="O240" s="66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414</v>
      </c>
      <c r="AT240" s="191" t="s">
        <v>156</v>
      </c>
      <c r="AU240" s="191" t="s">
        <v>90</v>
      </c>
      <c r="AY240" s="19" t="s">
        <v>153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90</v>
      </c>
      <c r="BK240" s="192">
        <f>ROUND(I240*H240,2)</f>
        <v>0</v>
      </c>
      <c r="BL240" s="19" t="s">
        <v>414</v>
      </c>
      <c r="BM240" s="191" t="s">
        <v>447</v>
      </c>
    </row>
    <row r="241" spans="1:47" s="2" customFormat="1" ht="11.25">
      <c r="A241" s="36"/>
      <c r="B241" s="37"/>
      <c r="C241" s="38"/>
      <c r="D241" s="193" t="s">
        <v>163</v>
      </c>
      <c r="E241" s="38"/>
      <c r="F241" s="194" t="s">
        <v>448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163</v>
      </c>
      <c r="AU241" s="19" t="s">
        <v>90</v>
      </c>
    </row>
    <row r="242" spans="1:65" s="2" customFormat="1" ht="14.45" customHeight="1">
      <c r="A242" s="36"/>
      <c r="B242" s="37"/>
      <c r="C242" s="209" t="s">
        <v>449</v>
      </c>
      <c r="D242" s="209" t="s">
        <v>207</v>
      </c>
      <c r="E242" s="210" t="s">
        <v>450</v>
      </c>
      <c r="F242" s="211" t="s">
        <v>451</v>
      </c>
      <c r="G242" s="212" t="s">
        <v>185</v>
      </c>
      <c r="H242" s="213">
        <v>63.242</v>
      </c>
      <c r="I242" s="214"/>
      <c r="J242" s="215">
        <f>ROUND(I242*H242,2)</f>
        <v>0</v>
      </c>
      <c r="K242" s="211" t="s">
        <v>160</v>
      </c>
      <c r="L242" s="216"/>
      <c r="M242" s="217" t="s">
        <v>19</v>
      </c>
      <c r="N242" s="218" t="s">
        <v>42</v>
      </c>
      <c r="O242" s="66"/>
      <c r="P242" s="189">
        <f>O242*H242</f>
        <v>0</v>
      </c>
      <c r="Q242" s="189">
        <v>0.012</v>
      </c>
      <c r="R242" s="189">
        <f>Q242*H242</f>
        <v>0.758904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304</v>
      </c>
      <c r="AT242" s="191" t="s">
        <v>207</v>
      </c>
      <c r="AU242" s="191" t="s">
        <v>90</v>
      </c>
      <c r="AY242" s="19" t="s">
        <v>153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90</v>
      </c>
      <c r="BK242" s="192">
        <f>ROUND(I242*H242,2)</f>
        <v>0</v>
      </c>
      <c r="BL242" s="19" t="s">
        <v>414</v>
      </c>
      <c r="BM242" s="191" t="s">
        <v>452</v>
      </c>
    </row>
    <row r="243" spans="1:47" s="2" customFormat="1" ht="11.25">
      <c r="A243" s="36"/>
      <c r="B243" s="37"/>
      <c r="C243" s="38"/>
      <c r="D243" s="193" t="s">
        <v>163</v>
      </c>
      <c r="E243" s="38"/>
      <c r="F243" s="194" t="s">
        <v>451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163</v>
      </c>
      <c r="AU243" s="19" t="s">
        <v>90</v>
      </c>
    </row>
    <row r="244" spans="2:51" s="13" customFormat="1" ht="11.25">
      <c r="B244" s="198"/>
      <c r="C244" s="199"/>
      <c r="D244" s="193" t="s">
        <v>170</v>
      </c>
      <c r="E244" s="200" t="s">
        <v>19</v>
      </c>
      <c r="F244" s="201" t="s">
        <v>453</v>
      </c>
      <c r="G244" s="199"/>
      <c r="H244" s="202">
        <v>63.242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170</v>
      </c>
      <c r="AU244" s="208" t="s">
        <v>90</v>
      </c>
      <c r="AV244" s="13" t="s">
        <v>90</v>
      </c>
      <c r="AW244" s="13" t="s">
        <v>32</v>
      </c>
      <c r="AX244" s="13" t="s">
        <v>78</v>
      </c>
      <c r="AY244" s="208" t="s">
        <v>153</v>
      </c>
    </row>
    <row r="245" spans="1:65" s="2" customFormat="1" ht="14.45" customHeight="1">
      <c r="A245" s="36"/>
      <c r="B245" s="37"/>
      <c r="C245" s="180" t="s">
        <v>454</v>
      </c>
      <c r="D245" s="180" t="s">
        <v>156</v>
      </c>
      <c r="E245" s="181" t="s">
        <v>455</v>
      </c>
      <c r="F245" s="182" t="s">
        <v>456</v>
      </c>
      <c r="G245" s="183" t="s">
        <v>179</v>
      </c>
      <c r="H245" s="184">
        <v>0.759</v>
      </c>
      <c r="I245" s="185"/>
      <c r="J245" s="186">
        <f>ROUND(I245*H245,2)</f>
        <v>0</v>
      </c>
      <c r="K245" s="182" t="s">
        <v>160</v>
      </c>
      <c r="L245" s="41"/>
      <c r="M245" s="187" t="s">
        <v>19</v>
      </c>
      <c r="N245" s="188" t="s">
        <v>42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414</v>
      </c>
      <c r="AT245" s="191" t="s">
        <v>156</v>
      </c>
      <c r="AU245" s="191" t="s">
        <v>90</v>
      </c>
      <c r="AY245" s="19" t="s">
        <v>153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90</v>
      </c>
      <c r="BK245" s="192">
        <f>ROUND(I245*H245,2)</f>
        <v>0</v>
      </c>
      <c r="BL245" s="19" t="s">
        <v>414</v>
      </c>
      <c r="BM245" s="191" t="s">
        <v>457</v>
      </c>
    </row>
    <row r="246" spans="1:47" s="2" customFormat="1" ht="19.5">
      <c r="A246" s="36"/>
      <c r="B246" s="37"/>
      <c r="C246" s="38"/>
      <c r="D246" s="193" t="s">
        <v>163</v>
      </c>
      <c r="E246" s="38"/>
      <c r="F246" s="194" t="s">
        <v>458</v>
      </c>
      <c r="G246" s="38"/>
      <c r="H246" s="38"/>
      <c r="I246" s="195"/>
      <c r="J246" s="38"/>
      <c r="K246" s="38"/>
      <c r="L246" s="41"/>
      <c r="M246" s="196"/>
      <c r="N246" s="197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163</v>
      </c>
      <c r="AU246" s="19" t="s">
        <v>90</v>
      </c>
    </row>
    <row r="247" spans="2:63" s="12" customFormat="1" ht="22.9" customHeight="1">
      <c r="B247" s="164"/>
      <c r="C247" s="165"/>
      <c r="D247" s="166" t="s">
        <v>69</v>
      </c>
      <c r="E247" s="178" t="s">
        <v>459</v>
      </c>
      <c r="F247" s="178" t="s">
        <v>460</v>
      </c>
      <c r="G247" s="165"/>
      <c r="H247" s="165"/>
      <c r="I247" s="168"/>
      <c r="J247" s="179">
        <f>BK247</f>
        <v>0</v>
      </c>
      <c r="K247" s="165"/>
      <c r="L247" s="170"/>
      <c r="M247" s="171"/>
      <c r="N247" s="172"/>
      <c r="O247" s="172"/>
      <c r="P247" s="173">
        <f>SUM(P248:P260)</f>
        <v>0</v>
      </c>
      <c r="Q247" s="172"/>
      <c r="R247" s="173">
        <f>SUM(R248:R260)</f>
        <v>0.004318499999999999</v>
      </c>
      <c r="S247" s="172"/>
      <c r="T247" s="174">
        <f>SUM(T248:T260)</f>
        <v>0</v>
      </c>
      <c r="AR247" s="175" t="s">
        <v>90</v>
      </c>
      <c r="AT247" s="176" t="s">
        <v>69</v>
      </c>
      <c r="AU247" s="176" t="s">
        <v>78</v>
      </c>
      <c r="AY247" s="175" t="s">
        <v>153</v>
      </c>
      <c r="BK247" s="177">
        <f>SUM(BK248:BK260)</f>
        <v>0</v>
      </c>
    </row>
    <row r="248" spans="1:65" s="2" customFormat="1" ht="14.45" customHeight="1">
      <c r="A248" s="36"/>
      <c r="B248" s="37"/>
      <c r="C248" s="180" t="s">
        <v>461</v>
      </c>
      <c r="D248" s="180" t="s">
        <v>156</v>
      </c>
      <c r="E248" s="181" t="s">
        <v>462</v>
      </c>
      <c r="F248" s="182" t="s">
        <v>463</v>
      </c>
      <c r="G248" s="183" t="s">
        <v>307</v>
      </c>
      <c r="H248" s="184">
        <v>1.59</v>
      </c>
      <c r="I248" s="185"/>
      <c r="J248" s="186">
        <f>ROUND(I248*H248,2)</f>
        <v>0</v>
      </c>
      <c r="K248" s="182" t="s">
        <v>160</v>
      </c>
      <c r="L248" s="41"/>
      <c r="M248" s="187" t="s">
        <v>19</v>
      </c>
      <c r="N248" s="188" t="s">
        <v>42</v>
      </c>
      <c r="O248" s="66"/>
      <c r="P248" s="189">
        <f>O248*H248</f>
        <v>0</v>
      </c>
      <c r="Q248" s="189">
        <v>0.00035</v>
      </c>
      <c r="R248" s="189">
        <f>Q248*H248</f>
        <v>0.0005565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414</v>
      </c>
      <c r="AT248" s="191" t="s">
        <v>156</v>
      </c>
      <c r="AU248" s="191" t="s">
        <v>90</v>
      </c>
      <c r="AY248" s="19" t="s">
        <v>153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90</v>
      </c>
      <c r="BK248" s="192">
        <f>ROUND(I248*H248,2)</f>
        <v>0</v>
      </c>
      <c r="BL248" s="19" t="s">
        <v>414</v>
      </c>
      <c r="BM248" s="191" t="s">
        <v>464</v>
      </c>
    </row>
    <row r="249" spans="1:47" s="2" customFormat="1" ht="11.25">
      <c r="A249" s="36"/>
      <c r="B249" s="37"/>
      <c r="C249" s="38"/>
      <c r="D249" s="193" t="s">
        <v>163</v>
      </c>
      <c r="E249" s="38"/>
      <c r="F249" s="194" t="s">
        <v>465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163</v>
      </c>
      <c r="AU249" s="19" t="s">
        <v>90</v>
      </c>
    </row>
    <row r="250" spans="1:65" s="2" customFormat="1" ht="14.45" customHeight="1">
      <c r="A250" s="36"/>
      <c r="B250" s="37"/>
      <c r="C250" s="180" t="s">
        <v>466</v>
      </c>
      <c r="D250" s="180" t="s">
        <v>156</v>
      </c>
      <c r="E250" s="181" t="s">
        <v>467</v>
      </c>
      <c r="F250" s="182" t="s">
        <v>468</v>
      </c>
      <c r="G250" s="183" t="s">
        <v>307</v>
      </c>
      <c r="H250" s="184">
        <v>3.3</v>
      </c>
      <c r="I250" s="185"/>
      <c r="J250" s="186">
        <f>ROUND(I250*H250,2)</f>
        <v>0</v>
      </c>
      <c r="K250" s="182" t="s">
        <v>160</v>
      </c>
      <c r="L250" s="41"/>
      <c r="M250" s="187" t="s">
        <v>19</v>
      </c>
      <c r="N250" s="188" t="s">
        <v>42</v>
      </c>
      <c r="O250" s="66"/>
      <c r="P250" s="189">
        <f>O250*H250</f>
        <v>0</v>
      </c>
      <c r="Q250" s="189">
        <v>0.00114</v>
      </c>
      <c r="R250" s="189">
        <f>Q250*H250</f>
        <v>0.0037619999999999997</v>
      </c>
      <c r="S250" s="189">
        <v>0</v>
      </c>
      <c r="T250" s="19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414</v>
      </c>
      <c r="AT250" s="191" t="s">
        <v>156</v>
      </c>
      <c r="AU250" s="191" t="s">
        <v>90</v>
      </c>
      <c r="AY250" s="19" t="s">
        <v>153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90</v>
      </c>
      <c r="BK250" s="192">
        <f>ROUND(I250*H250,2)</f>
        <v>0</v>
      </c>
      <c r="BL250" s="19" t="s">
        <v>414</v>
      </c>
      <c r="BM250" s="191" t="s">
        <v>469</v>
      </c>
    </row>
    <row r="251" spans="1:47" s="2" customFormat="1" ht="11.25">
      <c r="A251" s="36"/>
      <c r="B251" s="37"/>
      <c r="C251" s="38"/>
      <c r="D251" s="193" t="s">
        <v>163</v>
      </c>
      <c r="E251" s="38"/>
      <c r="F251" s="194" t="s">
        <v>470</v>
      </c>
      <c r="G251" s="38"/>
      <c r="H251" s="38"/>
      <c r="I251" s="195"/>
      <c r="J251" s="38"/>
      <c r="K251" s="38"/>
      <c r="L251" s="41"/>
      <c r="M251" s="196"/>
      <c r="N251" s="197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163</v>
      </c>
      <c r="AU251" s="19" t="s">
        <v>90</v>
      </c>
    </row>
    <row r="252" spans="1:65" s="2" customFormat="1" ht="14.45" customHeight="1">
      <c r="A252" s="36"/>
      <c r="B252" s="37"/>
      <c r="C252" s="180" t="s">
        <v>471</v>
      </c>
      <c r="D252" s="180" t="s">
        <v>156</v>
      </c>
      <c r="E252" s="181" t="s">
        <v>472</v>
      </c>
      <c r="F252" s="182" t="s">
        <v>473</v>
      </c>
      <c r="G252" s="183" t="s">
        <v>159</v>
      </c>
      <c r="H252" s="184">
        <v>2</v>
      </c>
      <c r="I252" s="185"/>
      <c r="J252" s="186">
        <f>ROUND(I252*H252,2)</f>
        <v>0</v>
      </c>
      <c r="K252" s="182" t="s">
        <v>160</v>
      </c>
      <c r="L252" s="41"/>
      <c r="M252" s="187" t="s">
        <v>19</v>
      </c>
      <c r="N252" s="188" t="s">
        <v>42</v>
      </c>
      <c r="O252" s="66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414</v>
      </c>
      <c r="AT252" s="191" t="s">
        <v>156</v>
      </c>
      <c r="AU252" s="191" t="s">
        <v>90</v>
      </c>
      <c r="AY252" s="19" t="s">
        <v>153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90</v>
      </c>
      <c r="BK252" s="192">
        <f>ROUND(I252*H252,2)</f>
        <v>0</v>
      </c>
      <c r="BL252" s="19" t="s">
        <v>414</v>
      </c>
      <c r="BM252" s="191" t="s">
        <v>474</v>
      </c>
    </row>
    <row r="253" spans="1:47" s="2" customFormat="1" ht="11.25">
      <c r="A253" s="36"/>
      <c r="B253" s="37"/>
      <c r="C253" s="38"/>
      <c r="D253" s="193" t="s">
        <v>163</v>
      </c>
      <c r="E253" s="38"/>
      <c r="F253" s="194" t="s">
        <v>475</v>
      </c>
      <c r="G253" s="38"/>
      <c r="H253" s="38"/>
      <c r="I253" s="195"/>
      <c r="J253" s="38"/>
      <c r="K253" s="38"/>
      <c r="L253" s="41"/>
      <c r="M253" s="196"/>
      <c r="N253" s="197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163</v>
      </c>
      <c r="AU253" s="19" t="s">
        <v>90</v>
      </c>
    </row>
    <row r="254" spans="1:65" s="2" customFormat="1" ht="14.45" customHeight="1">
      <c r="A254" s="36"/>
      <c r="B254" s="37"/>
      <c r="C254" s="180" t="s">
        <v>476</v>
      </c>
      <c r="D254" s="180" t="s">
        <v>156</v>
      </c>
      <c r="E254" s="181" t="s">
        <v>477</v>
      </c>
      <c r="F254" s="182" t="s">
        <v>478</v>
      </c>
      <c r="G254" s="183" t="s">
        <v>159</v>
      </c>
      <c r="H254" s="184">
        <v>3</v>
      </c>
      <c r="I254" s="185"/>
      <c r="J254" s="186">
        <f>ROUND(I254*H254,2)</f>
        <v>0</v>
      </c>
      <c r="K254" s="182" t="s">
        <v>160</v>
      </c>
      <c r="L254" s="41"/>
      <c r="M254" s="187" t="s">
        <v>19</v>
      </c>
      <c r="N254" s="188" t="s">
        <v>42</v>
      </c>
      <c r="O254" s="66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414</v>
      </c>
      <c r="AT254" s="191" t="s">
        <v>156</v>
      </c>
      <c r="AU254" s="191" t="s">
        <v>90</v>
      </c>
      <c r="AY254" s="19" t="s">
        <v>153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90</v>
      </c>
      <c r="BK254" s="192">
        <f>ROUND(I254*H254,2)</f>
        <v>0</v>
      </c>
      <c r="BL254" s="19" t="s">
        <v>414</v>
      </c>
      <c r="BM254" s="191" t="s">
        <v>479</v>
      </c>
    </row>
    <row r="255" spans="1:47" s="2" customFormat="1" ht="11.25">
      <c r="A255" s="36"/>
      <c r="B255" s="37"/>
      <c r="C255" s="38"/>
      <c r="D255" s="193" t="s">
        <v>163</v>
      </c>
      <c r="E255" s="38"/>
      <c r="F255" s="194" t="s">
        <v>480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163</v>
      </c>
      <c r="AU255" s="19" t="s">
        <v>90</v>
      </c>
    </row>
    <row r="256" spans="1:65" s="2" customFormat="1" ht="14.45" customHeight="1">
      <c r="A256" s="36"/>
      <c r="B256" s="37"/>
      <c r="C256" s="180" t="s">
        <v>481</v>
      </c>
      <c r="D256" s="180" t="s">
        <v>156</v>
      </c>
      <c r="E256" s="181" t="s">
        <v>482</v>
      </c>
      <c r="F256" s="182" t="s">
        <v>483</v>
      </c>
      <c r="G256" s="183" t="s">
        <v>307</v>
      </c>
      <c r="H256" s="184">
        <v>12.69</v>
      </c>
      <c r="I256" s="185"/>
      <c r="J256" s="186">
        <f>ROUND(I256*H256,2)</f>
        <v>0</v>
      </c>
      <c r="K256" s="182" t="s">
        <v>160</v>
      </c>
      <c r="L256" s="41"/>
      <c r="M256" s="187" t="s">
        <v>19</v>
      </c>
      <c r="N256" s="188" t="s">
        <v>42</v>
      </c>
      <c r="O256" s="66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414</v>
      </c>
      <c r="AT256" s="191" t="s">
        <v>156</v>
      </c>
      <c r="AU256" s="191" t="s">
        <v>90</v>
      </c>
      <c r="AY256" s="19" t="s">
        <v>153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90</v>
      </c>
      <c r="BK256" s="192">
        <f>ROUND(I256*H256,2)</f>
        <v>0</v>
      </c>
      <c r="BL256" s="19" t="s">
        <v>414</v>
      </c>
      <c r="BM256" s="191" t="s">
        <v>484</v>
      </c>
    </row>
    <row r="257" spans="1:47" s="2" customFormat="1" ht="11.25">
      <c r="A257" s="36"/>
      <c r="B257" s="37"/>
      <c r="C257" s="38"/>
      <c r="D257" s="193" t="s">
        <v>163</v>
      </c>
      <c r="E257" s="38"/>
      <c r="F257" s="194" t="s">
        <v>485</v>
      </c>
      <c r="G257" s="38"/>
      <c r="H257" s="38"/>
      <c r="I257" s="195"/>
      <c r="J257" s="38"/>
      <c r="K257" s="38"/>
      <c r="L257" s="41"/>
      <c r="M257" s="196"/>
      <c r="N257" s="19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163</v>
      </c>
      <c r="AU257" s="19" t="s">
        <v>90</v>
      </c>
    </row>
    <row r="258" spans="2:51" s="13" customFormat="1" ht="11.25">
      <c r="B258" s="198"/>
      <c r="C258" s="199"/>
      <c r="D258" s="193" t="s">
        <v>170</v>
      </c>
      <c r="E258" s="200" t="s">
        <v>19</v>
      </c>
      <c r="F258" s="201" t="s">
        <v>486</v>
      </c>
      <c r="G258" s="199"/>
      <c r="H258" s="202">
        <v>12.69</v>
      </c>
      <c r="I258" s="203"/>
      <c r="J258" s="199"/>
      <c r="K258" s="199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170</v>
      </c>
      <c r="AU258" s="208" t="s">
        <v>90</v>
      </c>
      <c r="AV258" s="13" t="s">
        <v>90</v>
      </c>
      <c r="AW258" s="13" t="s">
        <v>32</v>
      </c>
      <c r="AX258" s="13" t="s">
        <v>78</v>
      </c>
      <c r="AY258" s="208" t="s">
        <v>153</v>
      </c>
    </row>
    <row r="259" spans="1:65" s="2" customFormat="1" ht="14.45" customHeight="1">
      <c r="A259" s="36"/>
      <c r="B259" s="37"/>
      <c r="C259" s="180" t="s">
        <v>487</v>
      </c>
      <c r="D259" s="180" t="s">
        <v>156</v>
      </c>
      <c r="E259" s="181" t="s">
        <v>488</v>
      </c>
      <c r="F259" s="182" t="s">
        <v>489</v>
      </c>
      <c r="G259" s="183" t="s">
        <v>179</v>
      </c>
      <c r="H259" s="184">
        <v>0.004</v>
      </c>
      <c r="I259" s="185"/>
      <c r="J259" s="186">
        <f>ROUND(I259*H259,2)</f>
        <v>0</v>
      </c>
      <c r="K259" s="182" t="s">
        <v>160</v>
      </c>
      <c r="L259" s="41"/>
      <c r="M259" s="187" t="s">
        <v>19</v>
      </c>
      <c r="N259" s="188" t="s">
        <v>42</v>
      </c>
      <c r="O259" s="66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414</v>
      </c>
      <c r="AT259" s="191" t="s">
        <v>156</v>
      </c>
      <c r="AU259" s="191" t="s">
        <v>90</v>
      </c>
      <c r="AY259" s="19" t="s">
        <v>153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90</v>
      </c>
      <c r="BK259" s="192">
        <f>ROUND(I259*H259,2)</f>
        <v>0</v>
      </c>
      <c r="BL259" s="19" t="s">
        <v>414</v>
      </c>
      <c r="BM259" s="191" t="s">
        <v>490</v>
      </c>
    </row>
    <row r="260" spans="1:47" s="2" customFormat="1" ht="19.5">
      <c r="A260" s="36"/>
      <c r="B260" s="37"/>
      <c r="C260" s="38"/>
      <c r="D260" s="193" t="s">
        <v>163</v>
      </c>
      <c r="E260" s="38"/>
      <c r="F260" s="194" t="s">
        <v>491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163</v>
      </c>
      <c r="AU260" s="19" t="s">
        <v>90</v>
      </c>
    </row>
    <row r="261" spans="2:63" s="12" customFormat="1" ht="22.9" customHeight="1">
      <c r="B261" s="164"/>
      <c r="C261" s="165"/>
      <c r="D261" s="166" t="s">
        <v>69</v>
      </c>
      <c r="E261" s="178" t="s">
        <v>492</v>
      </c>
      <c r="F261" s="178" t="s">
        <v>493</v>
      </c>
      <c r="G261" s="165"/>
      <c r="H261" s="165"/>
      <c r="I261" s="168"/>
      <c r="J261" s="179">
        <f>BK261</f>
        <v>0</v>
      </c>
      <c r="K261" s="165"/>
      <c r="L261" s="170"/>
      <c r="M261" s="171"/>
      <c r="N261" s="172"/>
      <c r="O261" s="172"/>
      <c r="P261" s="173">
        <f>SUM(P262:P288)</f>
        <v>0</v>
      </c>
      <c r="Q261" s="172"/>
      <c r="R261" s="173">
        <f>SUM(R262:R288)</f>
        <v>0.024902999999999998</v>
      </c>
      <c r="S261" s="172"/>
      <c r="T261" s="174">
        <f>SUM(T262:T288)</f>
        <v>0.01</v>
      </c>
      <c r="AR261" s="175" t="s">
        <v>90</v>
      </c>
      <c r="AT261" s="176" t="s">
        <v>69</v>
      </c>
      <c r="AU261" s="176" t="s">
        <v>78</v>
      </c>
      <c r="AY261" s="175" t="s">
        <v>153</v>
      </c>
      <c r="BK261" s="177">
        <f>SUM(BK262:BK288)</f>
        <v>0</v>
      </c>
    </row>
    <row r="262" spans="1:65" s="2" customFormat="1" ht="14.45" customHeight="1">
      <c r="A262" s="36"/>
      <c r="B262" s="37"/>
      <c r="C262" s="180" t="s">
        <v>494</v>
      </c>
      <c r="D262" s="180" t="s">
        <v>156</v>
      </c>
      <c r="E262" s="181" t="s">
        <v>495</v>
      </c>
      <c r="F262" s="182" t="s">
        <v>496</v>
      </c>
      <c r="G262" s="183" t="s">
        <v>368</v>
      </c>
      <c r="H262" s="184">
        <v>1</v>
      </c>
      <c r="I262" s="185"/>
      <c r="J262" s="186">
        <f>ROUND(I262*H262,2)</f>
        <v>0</v>
      </c>
      <c r="K262" s="182" t="s">
        <v>19</v>
      </c>
      <c r="L262" s="41"/>
      <c r="M262" s="187" t="s">
        <v>19</v>
      </c>
      <c r="N262" s="188" t="s">
        <v>42</v>
      </c>
      <c r="O262" s="66"/>
      <c r="P262" s="189">
        <f>O262*H262</f>
        <v>0</v>
      </c>
      <c r="Q262" s="189">
        <v>0</v>
      </c>
      <c r="R262" s="189">
        <f>Q262*H262</f>
        <v>0</v>
      </c>
      <c r="S262" s="189">
        <v>0.01</v>
      </c>
      <c r="T262" s="190">
        <f>S262*H262</f>
        <v>0.01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414</v>
      </c>
      <c r="AT262" s="191" t="s">
        <v>156</v>
      </c>
      <c r="AU262" s="191" t="s">
        <v>90</v>
      </c>
      <c r="AY262" s="19" t="s">
        <v>153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90</v>
      </c>
      <c r="BK262" s="192">
        <f>ROUND(I262*H262,2)</f>
        <v>0</v>
      </c>
      <c r="BL262" s="19" t="s">
        <v>414</v>
      </c>
      <c r="BM262" s="191" t="s">
        <v>497</v>
      </c>
    </row>
    <row r="263" spans="1:47" s="2" customFormat="1" ht="11.25">
      <c r="A263" s="36"/>
      <c r="B263" s="37"/>
      <c r="C263" s="38"/>
      <c r="D263" s="193" t="s">
        <v>163</v>
      </c>
      <c r="E263" s="38"/>
      <c r="F263" s="194" t="s">
        <v>498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163</v>
      </c>
      <c r="AU263" s="19" t="s">
        <v>90</v>
      </c>
    </row>
    <row r="264" spans="1:65" s="2" customFormat="1" ht="14.45" customHeight="1">
      <c r="A264" s="36"/>
      <c r="B264" s="37"/>
      <c r="C264" s="180" t="s">
        <v>499</v>
      </c>
      <c r="D264" s="180" t="s">
        <v>156</v>
      </c>
      <c r="E264" s="181" t="s">
        <v>500</v>
      </c>
      <c r="F264" s="182" t="s">
        <v>501</v>
      </c>
      <c r="G264" s="183" t="s">
        <v>159</v>
      </c>
      <c r="H264" s="184">
        <v>2</v>
      </c>
      <c r="I264" s="185"/>
      <c r="J264" s="186">
        <f>ROUND(I264*H264,2)</f>
        <v>0</v>
      </c>
      <c r="K264" s="182" t="s">
        <v>160</v>
      </c>
      <c r="L264" s="41"/>
      <c r="M264" s="187" t="s">
        <v>19</v>
      </c>
      <c r="N264" s="188" t="s">
        <v>42</v>
      </c>
      <c r="O264" s="66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414</v>
      </c>
      <c r="AT264" s="191" t="s">
        <v>156</v>
      </c>
      <c r="AU264" s="191" t="s">
        <v>90</v>
      </c>
      <c r="AY264" s="19" t="s">
        <v>153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90</v>
      </c>
      <c r="BK264" s="192">
        <f>ROUND(I264*H264,2)</f>
        <v>0</v>
      </c>
      <c r="BL264" s="19" t="s">
        <v>414</v>
      </c>
      <c r="BM264" s="191" t="s">
        <v>502</v>
      </c>
    </row>
    <row r="265" spans="1:47" s="2" customFormat="1" ht="11.25">
      <c r="A265" s="36"/>
      <c r="B265" s="37"/>
      <c r="C265" s="38"/>
      <c r="D265" s="193" t="s">
        <v>163</v>
      </c>
      <c r="E265" s="38"/>
      <c r="F265" s="194" t="s">
        <v>503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163</v>
      </c>
      <c r="AU265" s="19" t="s">
        <v>90</v>
      </c>
    </row>
    <row r="266" spans="1:65" s="2" customFormat="1" ht="14.45" customHeight="1">
      <c r="A266" s="36"/>
      <c r="B266" s="37"/>
      <c r="C266" s="180" t="s">
        <v>504</v>
      </c>
      <c r="D266" s="180" t="s">
        <v>156</v>
      </c>
      <c r="E266" s="181" t="s">
        <v>505</v>
      </c>
      <c r="F266" s="182" t="s">
        <v>506</v>
      </c>
      <c r="G266" s="183" t="s">
        <v>159</v>
      </c>
      <c r="H266" s="184">
        <v>1</v>
      </c>
      <c r="I266" s="185"/>
      <c r="J266" s="186">
        <f>ROUND(I266*H266,2)</f>
        <v>0</v>
      </c>
      <c r="K266" s="182" t="s">
        <v>160</v>
      </c>
      <c r="L266" s="41"/>
      <c r="M266" s="187" t="s">
        <v>19</v>
      </c>
      <c r="N266" s="188" t="s">
        <v>42</v>
      </c>
      <c r="O266" s="66"/>
      <c r="P266" s="189">
        <f>O266*H266</f>
        <v>0</v>
      </c>
      <c r="Q266" s="189">
        <v>4E-05</v>
      </c>
      <c r="R266" s="189">
        <f>Q266*H266</f>
        <v>4E-05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414</v>
      </c>
      <c r="AT266" s="191" t="s">
        <v>156</v>
      </c>
      <c r="AU266" s="191" t="s">
        <v>90</v>
      </c>
      <c r="AY266" s="19" t="s">
        <v>153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90</v>
      </c>
      <c r="BK266" s="192">
        <f>ROUND(I266*H266,2)</f>
        <v>0</v>
      </c>
      <c r="BL266" s="19" t="s">
        <v>414</v>
      </c>
      <c r="BM266" s="191" t="s">
        <v>507</v>
      </c>
    </row>
    <row r="267" spans="1:47" s="2" customFormat="1" ht="11.25">
      <c r="A267" s="36"/>
      <c r="B267" s="37"/>
      <c r="C267" s="38"/>
      <c r="D267" s="193" t="s">
        <v>163</v>
      </c>
      <c r="E267" s="38"/>
      <c r="F267" s="194" t="s">
        <v>508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163</v>
      </c>
      <c r="AU267" s="19" t="s">
        <v>90</v>
      </c>
    </row>
    <row r="268" spans="1:65" s="2" customFormat="1" ht="14.45" customHeight="1">
      <c r="A268" s="36"/>
      <c r="B268" s="37"/>
      <c r="C268" s="209" t="s">
        <v>509</v>
      </c>
      <c r="D268" s="209" t="s">
        <v>207</v>
      </c>
      <c r="E268" s="210" t="s">
        <v>510</v>
      </c>
      <c r="F268" s="211" t="s">
        <v>511</v>
      </c>
      <c r="G268" s="212" t="s">
        <v>307</v>
      </c>
      <c r="H268" s="213">
        <v>1</v>
      </c>
      <c r="I268" s="214"/>
      <c r="J268" s="215">
        <f>ROUND(I268*H268,2)</f>
        <v>0</v>
      </c>
      <c r="K268" s="211" t="s">
        <v>160</v>
      </c>
      <c r="L268" s="216"/>
      <c r="M268" s="217" t="s">
        <v>19</v>
      </c>
      <c r="N268" s="218" t="s">
        <v>42</v>
      </c>
      <c r="O268" s="66"/>
      <c r="P268" s="189">
        <f>O268*H268</f>
        <v>0</v>
      </c>
      <c r="Q268" s="189">
        <v>0.00061</v>
      </c>
      <c r="R268" s="189">
        <f>Q268*H268</f>
        <v>0.00061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304</v>
      </c>
      <c r="AT268" s="191" t="s">
        <v>207</v>
      </c>
      <c r="AU268" s="191" t="s">
        <v>90</v>
      </c>
      <c r="AY268" s="19" t="s">
        <v>153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90</v>
      </c>
      <c r="BK268" s="192">
        <f>ROUND(I268*H268,2)</f>
        <v>0</v>
      </c>
      <c r="BL268" s="19" t="s">
        <v>414</v>
      </c>
      <c r="BM268" s="191" t="s">
        <v>512</v>
      </c>
    </row>
    <row r="269" spans="1:47" s="2" customFormat="1" ht="11.25">
      <c r="A269" s="36"/>
      <c r="B269" s="37"/>
      <c r="C269" s="38"/>
      <c r="D269" s="193" t="s">
        <v>163</v>
      </c>
      <c r="E269" s="38"/>
      <c r="F269" s="194" t="s">
        <v>511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163</v>
      </c>
      <c r="AU269" s="19" t="s">
        <v>90</v>
      </c>
    </row>
    <row r="270" spans="1:65" s="2" customFormat="1" ht="14.45" customHeight="1">
      <c r="A270" s="36"/>
      <c r="B270" s="37"/>
      <c r="C270" s="180" t="s">
        <v>513</v>
      </c>
      <c r="D270" s="180" t="s">
        <v>156</v>
      </c>
      <c r="E270" s="181" t="s">
        <v>514</v>
      </c>
      <c r="F270" s="182" t="s">
        <v>515</v>
      </c>
      <c r="G270" s="183" t="s">
        <v>307</v>
      </c>
      <c r="H270" s="184">
        <v>18.7</v>
      </c>
      <c r="I270" s="185"/>
      <c r="J270" s="186">
        <f>ROUND(I270*H270,2)</f>
        <v>0</v>
      </c>
      <c r="K270" s="182" t="s">
        <v>160</v>
      </c>
      <c r="L270" s="41"/>
      <c r="M270" s="187" t="s">
        <v>19</v>
      </c>
      <c r="N270" s="188" t="s">
        <v>42</v>
      </c>
      <c r="O270" s="66"/>
      <c r="P270" s="189">
        <f>O270*H270</f>
        <v>0</v>
      </c>
      <c r="Q270" s="189">
        <v>0.00066</v>
      </c>
      <c r="R270" s="189">
        <f>Q270*H270</f>
        <v>0.012341999999999999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414</v>
      </c>
      <c r="AT270" s="191" t="s">
        <v>156</v>
      </c>
      <c r="AU270" s="191" t="s">
        <v>90</v>
      </c>
      <c r="AY270" s="19" t="s">
        <v>153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90</v>
      </c>
      <c r="BK270" s="192">
        <f>ROUND(I270*H270,2)</f>
        <v>0</v>
      </c>
      <c r="BL270" s="19" t="s">
        <v>414</v>
      </c>
      <c r="BM270" s="191" t="s">
        <v>516</v>
      </c>
    </row>
    <row r="271" spans="1:47" s="2" customFormat="1" ht="11.25">
      <c r="A271" s="36"/>
      <c r="B271" s="37"/>
      <c r="C271" s="38"/>
      <c r="D271" s="193" t="s">
        <v>163</v>
      </c>
      <c r="E271" s="38"/>
      <c r="F271" s="194" t="s">
        <v>517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163</v>
      </c>
      <c r="AU271" s="19" t="s">
        <v>90</v>
      </c>
    </row>
    <row r="272" spans="2:51" s="13" customFormat="1" ht="11.25">
      <c r="B272" s="198"/>
      <c r="C272" s="199"/>
      <c r="D272" s="193" t="s">
        <v>170</v>
      </c>
      <c r="E272" s="200" t="s">
        <v>19</v>
      </c>
      <c r="F272" s="201" t="s">
        <v>518</v>
      </c>
      <c r="G272" s="199"/>
      <c r="H272" s="202">
        <v>18.7</v>
      </c>
      <c r="I272" s="203"/>
      <c r="J272" s="199"/>
      <c r="K272" s="199"/>
      <c r="L272" s="204"/>
      <c r="M272" s="205"/>
      <c r="N272" s="206"/>
      <c r="O272" s="206"/>
      <c r="P272" s="206"/>
      <c r="Q272" s="206"/>
      <c r="R272" s="206"/>
      <c r="S272" s="206"/>
      <c r="T272" s="207"/>
      <c r="AT272" s="208" t="s">
        <v>170</v>
      </c>
      <c r="AU272" s="208" t="s">
        <v>90</v>
      </c>
      <c r="AV272" s="13" t="s">
        <v>90</v>
      </c>
      <c r="AW272" s="13" t="s">
        <v>32</v>
      </c>
      <c r="AX272" s="13" t="s">
        <v>78</v>
      </c>
      <c r="AY272" s="208" t="s">
        <v>153</v>
      </c>
    </row>
    <row r="273" spans="1:65" s="2" customFormat="1" ht="14.45" customHeight="1">
      <c r="A273" s="36"/>
      <c r="B273" s="37"/>
      <c r="C273" s="180" t="s">
        <v>519</v>
      </c>
      <c r="D273" s="180" t="s">
        <v>156</v>
      </c>
      <c r="E273" s="181" t="s">
        <v>520</v>
      </c>
      <c r="F273" s="182" t="s">
        <v>521</v>
      </c>
      <c r="G273" s="183" t="s">
        <v>301</v>
      </c>
      <c r="H273" s="184">
        <v>1</v>
      </c>
      <c r="I273" s="185"/>
      <c r="J273" s="186">
        <f>ROUND(I273*H273,2)</f>
        <v>0</v>
      </c>
      <c r="K273" s="182" t="s">
        <v>160</v>
      </c>
      <c r="L273" s="41"/>
      <c r="M273" s="187" t="s">
        <v>19</v>
      </c>
      <c r="N273" s="188" t="s">
        <v>42</v>
      </c>
      <c r="O273" s="66"/>
      <c r="P273" s="189">
        <f>O273*H273</f>
        <v>0</v>
      </c>
      <c r="Q273" s="189">
        <v>0</v>
      </c>
      <c r="R273" s="189">
        <f>Q273*H273</f>
        <v>0</v>
      </c>
      <c r="S273" s="189">
        <v>0</v>
      </c>
      <c r="T273" s="19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91" t="s">
        <v>414</v>
      </c>
      <c r="AT273" s="191" t="s">
        <v>156</v>
      </c>
      <c r="AU273" s="191" t="s">
        <v>90</v>
      </c>
      <c r="AY273" s="19" t="s">
        <v>153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19" t="s">
        <v>90</v>
      </c>
      <c r="BK273" s="192">
        <f>ROUND(I273*H273,2)</f>
        <v>0</v>
      </c>
      <c r="BL273" s="19" t="s">
        <v>414</v>
      </c>
      <c r="BM273" s="191" t="s">
        <v>522</v>
      </c>
    </row>
    <row r="274" spans="1:47" s="2" customFormat="1" ht="11.25">
      <c r="A274" s="36"/>
      <c r="B274" s="37"/>
      <c r="C274" s="38"/>
      <c r="D274" s="193" t="s">
        <v>163</v>
      </c>
      <c r="E274" s="38"/>
      <c r="F274" s="194" t="s">
        <v>523</v>
      </c>
      <c r="G274" s="38"/>
      <c r="H274" s="38"/>
      <c r="I274" s="195"/>
      <c r="J274" s="38"/>
      <c r="K274" s="38"/>
      <c r="L274" s="41"/>
      <c r="M274" s="196"/>
      <c r="N274" s="197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163</v>
      </c>
      <c r="AU274" s="19" t="s">
        <v>90</v>
      </c>
    </row>
    <row r="275" spans="1:65" s="2" customFormat="1" ht="14.45" customHeight="1">
      <c r="A275" s="36"/>
      <c r="B275" s="37"/>
      <c r="C275" s="180" t="s">
        <v>524</v>
      </c>
      <c r="D275" s="180" t="s">
        <v>156</v>
      </c>
      <c r="E275" s="181" t="s">
        <v>525</v>
      </c>
      <c r="F275" s="182" t="s">
        <v>526</v>
      </c>
      <c r="G275" s="183" t="s">
        <v>301</v>
      </c>
      <c r="H275" s="184">
        <v>1</v>
      </c>
      <c r="I275" s="185"/>
      <c r="J275" s="186">
        <f>ROUND(I275*H275,2)</f>
        <v>0</v>
      </c>
      <c r="K275" s="182" t="s">
        <v>160</v>
      </c>
      <c r="L275" s="41"/>
      <c r="M275" s="187" t="s">
        <v>19</v>
      </c>
      <c r="N275" s="188" t="s">
        <v>42</v>
      </c>
      <c r="O275" s="66"/>
      <c r="P275" s="189">
        <f>O275*H275</f>
        <v>0</v>
      </c>
      <c r="Q275" s="189">
        <v>0</v>
      </c>
      <c r="R275" s="189">
        <f>Q275*H275</f>
        <v>0</v>
      </c>
      <c r="S275" s="189">
        <v>0</v>
      </c>
      <c r="T275" s="19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91" t="s">
        <v>414</v>
      </c>
      <c r="AT275" s="191" t="s">
        <v>156</v>
      </c>
      <c r="AU275" s="191" t="s">
        <v>90</v>
      </c>
      <c r="AY275" s="19" t="s">
        <v>153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19" t="s">
        <v>90</v>
      </c>
      <c r="BK275" s="192">
        <f>ROUND(I275*H275,2)</f>
        <v>0</v>
      </c>
      <c r="BL275" s="19" t="s">
        <v>414</v>
      </c>
      <c r="BM275" s="191" t="s">
        <v>527</v>
      </c>
    </row>
    <row r="276" spans="1:47" s="2" customFormat="1" ht="11.25">
      <c r="A276" s="36"/>
      <c r="B276" s="37"/>
      <c r="C276" s="38"/>
      <c r="D276" s="193" t="s">
        <v>163</v>
      </c>
      <c r="E276" s="38"/>
      <c r="F276" s="194" t="s">
        <v>528</v>
      </c>
      <c r="G276" s="38"/>
      <c r="H276" s="38"/>
      <c r="I276" s="195"/>
      <c r="J276" s="38"/>
      <c r="K276" s="38"/>
      <c r="L276" s="41"/>
      <c r="M276" s="196"/>
      <c r="N276" s="197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163</v>
      </c>
      <c r="AU276" s="19" t="s">
        <v>90</v>
      </c>
    </row>
    <row r="277" spans="1:65" s="2" customFormat="1" ht="14.45" customHeight="1">
      <c r="A277" s="36"/>
      <c r="B277" s="37"/>
      <c r="C277" s="180" t="s">
        <v>529</v>
      </c>
      <c r="D277" s="180" t="s">
        <v>156</v>
      </c>
      <c r="E277" s="181" t="s">
        <v>530</v>
      </c>
      <c r="F277" s="182" t="s">
        <v>531</v>
      </c>
      <c r="G277" s="183" t="s">
        <v>307</v>
      </c>
      <c r="H277" s="184">
        <v>18.7</v>
      </c>
      <c r="I277" s="185"/>
      <c r="J277" s="186">
        <f>ROUND(I277*H277,2)</f>
        <v>0</v>
      </c>
      <c r="K277" s="182" t="s">
        <v>160</v>
      </c>
      <c r="L277" s="41"/>
      <c r="M277" s="187" t="s">
        <v>19</v>
      </c>
      <c r="N277" s="188" t="s">
        <v>42</v>
      </c>
      <c r="O277" s="66"/>
      <c r="P277" s="189">
        <f>O277*H277</f>
        <v>0</v>
      </c>
      <c r="Q277" s="189">
        <v>0.00012</v>
      </c>
      <c r="R277" s="189">
        <f>Q277*H277</f>
        <v>0.002244</v>
      </c>
      <c r="S277" s="189">
        <v>0</v>
      </c>
      <c r="T277" s="19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91" t="s">
        <v>414</v>
      </c>
      <c r="AT277" s="191" t="s">
        <v>156</v>
      </c>
      <c r="AU277" s="191" t="s">
        <v>90</v>
      </c>
      <c r="AY277" s="19" t="s">
        <v>153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19" t="s">
        <v>90</v>
      </c>
      <c r="BK277" s="192">
        <f>ROUND(I277*H277,2)</f>
        <v>0</v>
      </c>
      <c r="BL277" s="19" t="s">
        <v>414</v>
      </c>
      <c r="BM277" s="191" t="s">
        <v>532</v>
      </c>
    </row>
    <row r="278" spans="1:47" s="2" customFormat="1" ht="19.5">
      <c r="A278" s="36"/>
      <c r="B278" s="37"/>
      <c r="C278" s="38"/>
      <c r="D278" s="193" t="s">
        <v>163</v>
      </c>
      <c r="E278" s="38"/>
      <c r="F278" s="194" t="s">
        <v>533</v>
      </c>
      <c r="G278" s="38"/>
      <c r="H278" s="38"/>
      <c r="I278" s="195"/>
      <c r="J278" s="38"/>
      <c r="K278" s="38"/>
      <c r="L278" s="41"/>
      <c r="M278" s="196"/>
      <c r="N278" s="197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163</v>
      </c>
      <c r="AU278" s="19" t="s">
        <v>90</v>
      </c>
    </row>
    <row r="279" spans="1:65" s="2" customFormat="1" ht="14.45" customHeight="1">
      <c r="A279" s="36"/>
      <c r="B279" s="37"/>
      <c r="C279" s="180" t="s">
        <v>534</v>
      </c>
      <c r="D279" s="180" t="s">
        <v>156</v>
      </c>
      <c r="E279" s="181" t="s">
        <v>535</v>
      </c>
      <c r="F279" s="182" t="s">
        <v>536</v>
      </c>
      <c r="G279" s="183" t="s">
        <v>159</v>
      </c>
      <c r="H279" s="184">
        <v>11</v>
      </c>
      <c r="I279" s="185"/>
      <c r="J279" s="186">
        <f>ROUND(I279*H279,2)</f>
        <v>0</v>
      </c>
      <c r="K279" s="182" t="s">
        <v>160</v>
      </c>
      <c r="L279" s="41"/>
      <c r="M279" s="187" t="s">
        <v>19</v>
      </c>
      <c r="N279" s="188" t="s">
        <v>42</v>
      </c>
      <c r="O279" s="66"/>
      <c r="P279" s="189">
        <f>O279*H279</f>
        <v>0</v>
      </c>
      <c r="Q279" s="189">
        <v>0</v>
      </c>
      <c r="R279" s="189">
        <f>Q279*H279</f>
        <v>0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414</v>
      </c>
      <c r="AT279" s="191" t="s">
        <v>156</v>
      </c>
      <c r="AU279" s="191" t="s">
        <v>90</v>
      </c>
      <c r="AY279" s="19" t="s">
        <v>153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9" t="s">
        <v>90</v>
      </c>
      <c r="BK279" s="192">
        <f>ROUND(I279*H279,2)</f>
        <v>0</v>
      </c>
      <c r="BL279" s="19" t="s">
        <v>414</v>
      </c>
      <c r="BM279" s="191" t="s">
        <v>537</v>
      </c>
    </row>
    <row r="280" spans="1:47" s="2" customFormat="1" ht="11.25">
      <c r="A280" s="36"/>
      <c r="B280" s="37"/>
      <c r="C280" s="38"/>
      <c r="D280" s="193" t="s">
        <v>163</v>
      </c>
      <c r="E280" s="38"/>
      <c r="F280" s="194" t="s">
        <v>538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163</v>
      </c>
      <c r="AU280" s="19" t="s">
        <v>90</v>
      </c>
    </row>
    <row r="281" spans="1:65" s="2" customFormat="1" ht="14.45" customHeight="1">
      <c r="A281" s="36"/>
      <c r="B281" s="37"/>
      <c r="C281" s="180" t="s">
        <v>539</v>
      </c>
      <c r="D281" s="180" t="s">
        <v>156</v>
      </c>
      <c r="E281" s="181" t="s">
        <v>540</v>
      </c>
      <c r="F281" s="182" t="s">
        <v>541</v>
      </c>
      <c r="G281" s="183" t="s">
        <v>301</v>
      </c>
      <c r="H281" s="184">
        <v>1</v>
      </c>
      <c r="I281" s="185"/>
      <c r="J281" s="186">
        <f>ROUND(I281*H281,2)</f>
        <v>0</v>
      </c>
      <c r="K281" s="182" t="s">
        <v>160</v>
      </c>
      <c r="L281" s="41"/>
      <c r="M281" s="187" t="s">
        <v>19</v>
      </c>
      <c r="N281" s="188" t="s">
        <v>42</v>
      </c>
      <c r="O281" s="66"/>
      <c r="P281" s="189">
        <f>O281*H281</f>
        <v>0</v>
      </c>
      <c r="Q281" s="189">
        <v>0.002</v>
      </c>
      <c r="R281" s="189">
        <f>Q281*H281</f>
        <v>0.002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414</v>
      </c>
      <c r="AT281" s="191" t="s">
        <v>156</v>
      </c>
      <c r="AU281" s="191" t="s">
        <v>90</v>
      </c>
      <c r="AY281" s="19" t="s">
        <v>153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90</v>
      </c>
      <c r="BK281" s="192">
        <f>ROUND(I281*H281,2)</f>
        <v>0</v>
      </c>
      <c r="BL281" s="19" t="s">
        <v>414</v>
      </c>
      <c r="BM281" s="191" t="s">
        <v>542</v>
      </c>
    </row>
    <row r="282" spans="1:47" s="2" customFormat="1" ht="11.25">
      <c r="A282" s="36"/>
      <c r="B282" s="37"/>
      <c r="C282" s="38"/>
      <c r="D282" s="193" t="s">
        <v>163</v>
      </c>
      <c r="E282" s="38"/>
      <c r="F282" s="194" t="s">
        <v>543</v>
      </c>
      <c r="G282" s="38"/>
      <c r="H282" s="38"/>
      <c r="I282" s="195"/>
      <c r="J282" s="38"/>
      <c r="K282" s="38"/>
      <c r="L282" s="41"/>
      <c r="M282" s="196"/>
      <c r="N282" s="19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163</v>
      </c>
      <c r="AU282" s="19" t="s">
        <v>90</v>
      </c>
    </row>
    <row r="283" spans="1:65" s="2" customFormat="1" ht="14.45" customHeight="1">
      <c r="A283" s="36"/>
      <c r="B283" s="37"/>
      <c r="C283" s="180" t="s">
        <v>544</v>
      </c>
      <c r="D283" s="180" t="s">
        <v>156</v>
      </c>
      <c r="E283" s="181" t="s">
        <v>545</v>
      </c>
      <c r="F283" s="182" t="s">
        <v>546</v>
      </c>
      <c r="G283" s="183" t="s">
        <v>307</v>
      </c>
      <c r="H283" s="184">
        <v>18.7</v>
      </c>
      <c r="I283" s="185"/>
      <c r="J283" s="186">
        <f>ROUND(I283*H283,2)</f>
        <v>0</v>
      </c>
      <c r="K283" s="182" t="s">
        <v>160</v>
      </c>
      <c r="L283" s="41"/>
      <c r="M283" s="187" t="s">
        <v>19</v>
      </c>
      <c r="N283" s="188" t="s">
        <v>42</v>
      </c>
      <c r="O283" s="66"/>
      <c r="P283" s="189">
        <f>O283*H283</f>
        <v>0</v>
      </c>
      <c r="Q283" s="189">
        <v>0.0004</v>
      </c>
      <c r="R283" s="189">
        <f>Q283*H283</f>
        <v>0.00748</v>
      </c>
      <c r="S283" s="189">
        <v>0</v>
      </c>
      <c r="T283" s="19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91" t="s">
        <v>414</v>
      </c>
      <c r="AT283" s="191" t="s">
        <v>156</v>
      </c>
      <c r="AU283" s="191" t="s">
        <v>90</v>
      </c>
      <c r="AY283" s="19" t="s">
        <v>153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19" t="s">
        <v>90</v>
      </c>
      <c r="BK283" s="192">
        <f>ROUND(I283*H283,2)</f>
        <v>0</v>
      </c>
      <c r="BL283" s="19" t="s">
        <v>414</v>
      </c>
      <c r="BM283" s="191" t="s">
        <v>547</v>
      </c>
    </row>
    <row r="284" spans="1:47" s="2" customFormat="1" ht="11.25">
      <c r="A284" s="36"/>
      <c r="B284" s="37"/>
      <c r="C284" s="38"/>
      <c r="D284" s="193" t="s">
        <v>163</v>
      </c>
      <c r="E284" s="38"/>
      <c r="F284" s="194" t="s">
        <v>548</v>
      </c>
      <c r="G284" s="38"/>
      <c r="H284" s="38"/>
      <c r="I284" s="195"/>
      <c r="J284" s="38"/>
      <c r="K284" s="38"/>
      <c r="L284" s="41"/>
      <c r="M284" s="196"/>
      <c r="N284" s="197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163</v>
      </c>
      <c r="AU284" s="19" t="s">
        <v>90</v>
      </c>
    </row>
    <row r="285" spans="1:65" s="2" customFormat="1" ht="14.45" customHeight="1">
      <c r="A285" s="36"/>
      <c r="B285" s="37"/>
      <c r="C285" s="180" t="s">
        <v>549</v>
      </c>
      <c r="D285" s="180" t="s">
        <v>156</v>
      </c>
      <c r="E285" s="181" t="s">
        <v>550</v>
      </c>
      <c r="F285" s="182" t="s">
        <v>551</v>
      </c>
      <c r="G285" s="183" t="s">
        <v>307</v>
      </c>
      <c r="H285" s="184">
        <v>18.7</v>
      </c>
      <c r="I285" s="185"/>
      <c r="J285" s="186">
        <f>ROUND(I285*H285,2)</f>
        <v>0</v>
      </c>
      <c r="K285" s="182" t="s">
        <v>160</v>
      </c>
      <c r="L285" s="41"/>
      <c r="M285" s="187" t="s">
        <v>19</v>
      </c>
      <c r="N285" s="188" t="s">
        <v>42</v>
      </c>
      <c r="O285" s="66"/>
      <c r="P285" s="189">
        <f>O285*H285</f>
        <v>0</v>
      </c>
      <c r="Q285" s="189">
        <v>1E-05</v>
      </c>
      <c r="R285" s="189">
        <f>Q285*H285</f>
        <v>0.00018700000000000002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414</v>
      </c>
      <c r="AT285" s="191" t="s">
        <v>156</v>
      </c>
      <c r="AU285" s="191" t="s">
        <v>90</v>
      </c>
      <c r="AY285" s="19" t="s">
        <v>153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90</v>
      </c>
      <c r="BK285" s="192">
        <f>ROUND(I285*H285,2)</f>
        <v>0</v>
      </c>
      <c r="BL285" s="19" t="s">
        <v>414</v>
      </c>
      <c r="BM285" s="191" t="s">
        <v>552</v>
      </c>
    </row>
    <row r="286" spans="1:47" s="2" customFormat="1" ht="11.25">
      <c r="A286" s="36"/>
      <c r="B286" s="37"/>
      <c r="C286" s="38"/>
      <c r="D286" s="193" t="s">
        <v>163</v>
      </c>
      <c r="E286" s="38"/>
      <c r="F286" s="194" t="s">
        <v>553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163</v>
      </c>
      <c r="AU286" s="19" t="s">
        <v>90</v>
      </c>
    </row>
    <row r="287" spans="1:65" s="2" customFormat="1" ht="14.45" customHeight="1">
      <c r="A287" s="36"/>
      <c r="B287" s="37"/>
      <c r="C287" s="180" t="s">
        <v>554</v>
      </c>
      <c r="D287" s="180" t="s">
        <v>156</v>
      </c>
      <c r="E287" s="181" t="s">
        <v>555</v>
      </c>
      <c r="F287" s="182" t="s">
        <v>556</v>
      </c>
      <c r="G287" s="183" t="s">
        <v>179</v>
      </c>
      <c r="H287" s="184">
        <v>0.025</v>
      </c>
      <c r="I287" s="185"/>
      <c r="J287" s="186">
        <f>ROUND(I287*H287,2)</f>
        <v>0</v>
      </c>
      <c r="K287" s="182" t="s">
        <v>160</v>
      </c>
      <c r="L287" s="41"/>
      <c r="M287" s="187" t="s">
        <v>19</v>
      </c>
      <c r="N287" s="188" t="s">
        <v>42</v>
      </c>
      <c r="O287" s="66"/>
      <c r="P287" s="189">
        <f>O287*H287</f>
        <v>0</v>
      </c>
      <c r="Q287" s="189">
        <v>0</v>
      </c>
      <c r="R287" s="189">
        <f>Q287*H287</f>
        <v>0</v>
      </c>
      <c r="S287" s="189">
        <v>0</v>
      </c>
      <c r="T287" s="19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91" t="s">
        <v>414</v>
      </c>
      <c r="AT287" s="191" t="s">
        <v>156</v>
      </c>
      <c r="AU287" s="191" t="s">
        <v>90</v>
      </c>
      <c r="AY287" s="19" t="s">
        <v>153</v>
      </c>
      <c r="BE287" s="192">
        <f>IF(N287="základní",J287,0)</f>
        <v>0</v>
      </c>
      <c r="BF287" s="192">
        <f>IF(N287="snížená",J287,0)</f>
        <v>0</v>
      </c>
      <c r="BG287" s="192">
        <f>IF(N287="zákl. přenesená",J287,0)</f>
        <v>0</v>
      </c>
      <c r="BH287" s="192">
        <f>IF(N287="sníž. přenesená",J287,0)</f>
        <v>0</v>
      </c>
      <c r="BI287" s="192">
        <f>IF(N287="nulová",J287,0)</f>
        <v>0</v>
      </c>
      <c r="BJ287" s="19" t="s">
        <v>90</v>
      </c>
      <c r="BK287" s="192">
        <f>ROUND(I287*H287,2)</f>
        <v>0</v>
      </c>
      <c r="BL287" s="19" t="s">
        <v>414</v>
      </c>
      <c r="BM287" s="191" t="s">
        <v>557</v>
      </c>
    </row>
    <row r="288" spans="1:47" s="2" customFormat="1" ht="19.5">
      <c r="A288" s="36"/>
      <c r="B288" s="37"/>
      <c r="C288" s="38"/>
      <c r="D288" s="193" t="s">
        <v>163</v>
      </c>
      <c r="E288" s="38"/>
      <c r="F288" s="194" t="s">
        <v>558</v>
      </c>
      <c r="G288" s="38"/>
      <c r="H288" s="38"/>
      <c r="I288" s="195"/>
      <c r="J288" s="38"/>
      <c r="K288" s="38"/>
      <c r="L288" s="41"/>
      <c r="M288" s="196"/>
      <c r="N288" s="197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163</v>
      </c>
      <c r="AU288" s="19" t="s">
        <v>90</v>
      </c>
    </row>
    <row r="289" spans="2:63" s="12" customFormat="1" ht="22.9" customHeight="1">
      <c r="B289" s="164"/>
      <c r="C289" s="165"/>
      <c r="D289" s="166" t="s">
        <v>69</v>
      </c>
      <c r="E289" s="178" t="s">
        <v>559</v>
      </c>
      <c r="F289" s="178" t="s">
        <v>560</v>
      </c>
      <c r="G289" s="165"/>
      <c r="H289" s="165"/>
      <c r="I289" s="168"/>
      <c r="J289" s="179">
        <f>BK289</f>
        <v>0</v>
      </c>
      <c r="K289" s="165"/>
      <c r="L289" s="170"/>
      <c r="M289" s="171"/>
      <c r="N289" s="172"/>
      <c r="O289" s="172"/>
      <c r="P289" s="173">
        <f>SUM(P290:P302)</f>
        <v>0</v>
      </c>
      <c r="Q289" s="172"/>
      <c r="R289" s="173">
        <f>SUM(R290:R302)</f>
        <v>0.00997</v>
      </c>
      <c r="S289" s="172"/>
      <c r="T289" s="174">
        <f>SUM(T290:T302)</f>
        <v>0</v>
      </c>
      <c r="AR289" s="175" t="s">
        <v>90</v>
      </c>
      <c r="AT289" s="176" t="s">
        <v>69</v>
      </c>
      <c r="AU289" s="176" t="s">
        <v>78</v>
      </c>
      <c r="AY289" s="175" t="s">
        <v>153</v>
      </c>
      <c r="BK289" s="177">
        <f>SUM(BK290:BK302)</f>
        <v>0</v>
      </c>
    </row>
    <row r="290" spans="1:65" s="2" customFormat="1" ht="14.45" customHeight="1">
      <c r="A290" s="36"/>
      <c r="B290" s="37"/>
      <c r="C290" s="180" t="s">
        <v>561</v>
      </c>
      <c r="D290" s="180" t="s">
        <v>156</v>
      </c>
      <c r="E290" s="181" t="s">
        <v>562</v>
      </c>
      <c r="F290" s="182" t="s">
        <v>563</v>
      </c>
      <c r="G290" s="183" t="s">
        <v>307</v>
      </c>
      <c r="H290" s="184">
        <v>0.5</v>
      </c>
      <c r="I290" s="185"/>
      <c r="J290" s="186">
        <f>ROUND(I290*H290,2)</f>
        <v>0</v>
      </c>
      <c r="K290" s="182" t="s">
        <v>160</v>
      </c>
      <c r="L290" s="41"/>
      <c r="M290" s="187" t="s">
        <v>19</v>
      </c>
      <c r="N290" s="188" t="s">
        <v>42</v>
      </c>
      <c r="O290" s="66"/>
      <c r="P290" s="189">
        <f>O290*H290</f>
        <v>0</v>
      </c>
      <c r="Q290" s="189">
        <v>0.00256</v>
      </c>
      <c r="R290" s="189">
        <f>Q290*H290</f>
        <v>0.00128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414</v>
      </c>
      <c r="AT290" s="191" t="s">
        <v>156</v>
      </c>
      <c r="AU290" s="191" t="s">
        <v>90</v>
      </c>
      <c r="AY290" s="19" t="s">
        <v>153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90</v>
      </c>
      <c r="BK290" s="192">
        <f>ROUND(I290*H290,2)</f>
        <v>0</v>
      </c>
      <c r="BL290" s="19" t="s">
        <v>414</v>
      </c>
      <c r="BM290" s="191" t="s">
        <v>564</v>
      </c>
    </row>
    <row r="291" spans="1:47" s="2" customFormat="1" ht="11.25">
      <c r="A291" s="36"/>
      <c r="B291" s="37"/>
      <c r="C291" s="38"/>
      <c r="D291" s="193" t="s">
        <v>163</v>
      </c>
      <c r="E291" s="38"/>
      <c r="F291" s="194" t="s">
        <v>565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163</v>
      </c>
      <c r="AU291" s="19" t="s">
        <v>90</v>
      </c>
    </row>
    <row r="292" spans="1:65" s="2" customFormat="1" ht="14.45" customHeight="1">
      <c r="A292" s="36"/>
      <c r="B292" s="37"/>
      <c r="C292" s="180" t="s">
        <v>566</v>
      </c>
      <c r="D292" s="180" t="s">
        <v>156</v>
      </c>
      <c r="E292" s="181" t="s">
        <v>567</v>
      </c>
      <c r="F292" s="182" t="s">
        <v>568</v>
      </c>
      <c r="G292" s="183" t="s">
        <v>301</v>
      </c>
      <c r="H292" s="184">
        <v>1</v>
      </c>
      <c r="I292" s="185"/>
      <c r="J292" s="186">
        <f>ROUND(I292*H292,2)</f>
        <v>0</v>
      </c>
      <c r="K292" s="182" t="s">
        <v>160</v>
      </c>
      <c r="L292" s="41"/>
      <c r="M292" s="187" t="s">
        <v>19</v>
      </c>
      <c r="N292" s="188" t="s">
        <v>42</v>
      </c>
      <c r="O292" s="66"/>
      <c r="P292" s="189">
        <f>O292*H292</f>
        <v>0</v>
      </c>
      <c r="Q292" s="189">
        <v>0.00338</v>
      </c>
      <c r="R292" s="189">
        <f>Q292*H292</f>
        <v>0.00338</v>
      </c>
      <c r="S292" s="189">
        <v>0</v>
      </c>
      <c r="T292" s="19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1" t="s">
        <v>414</v>
      </c>
      <c r="AT292" s="191" t="s">
        <v>156</v>
      </c>
      <c r="AU292" s="191" t="s">
        <v>90</v>
      </c>
      <c r="AY292" s="19" t="s">
        <v>153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90</v>
      </c>
      <c r="BK292" s="192">
        <f>ROUND(I292*H292,2)</f>
        <v>0</v>
      </c>
      <c r="BL292" s="19" t="s">
        <v>414</v>
      </c>
      <c r="BM292" s="191" t="s">
        <v>569</v>
      </c>
    </row>
    <row r="293" spans="1:47" s="2" customFormat="1" ht="11.25">
      <c r="A293" s="36"/>
      <c r="B293" s="37"/>
      <c r="C293" s="38"/>
      <c r="D293" s="193" t="s">
        <v>163</v>
      </c>
      <c r="E293" s="38"/>
      <c r="F293" s="194" t="s">
        <v>570</v>
      </c>
      <c r="G293" s="38"/>
      <c r="H293" s="38"/>
      <c r="I293" s="195"/>
      <c r="J293" s="38"/>
      <c r="K293" s="38"/>
      <c r="L293" s="41"/>
      <c r="M293" s="196"/>
      <c r="N293" s="197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163</v>
      </c>
      <c r="AU293" s="19" t="s">
        <v>90</v>
      </c>
    </row>
    <row r="294" spans="1:65" s="2" customFormat="1" ht="14.45" customHeight="1">
      <c r="A294" s="36"/>
      <c r="B294" s="37"/>
      <c r="C294" s="180" t="s">
        <v>571</v>
      </c>
      <c r="D294" s="180" t="s">
        <v>156</v>
      </c>
      <c r="E294" s="181" t="s">
        <v>572</v>
      </c>
      <c r="F294" s="182" t="s">
        <v>573</v>
      </c>
      <c r="G294" s="183" t="s">
        <v>307</v>
      </c>
      <c r="H294" s="184">
        <v>8</v>
      </c>
      <c r="I294" s="185"/>
      <c r="J294" s="186">
        <f>ROUND(I294*H294,2)</f>
        <v>0</v>
      </c>
      <c r="K294" s="182" t="s">
        <v>160</v>
      </c>
      <c r="L294" s="41"/>
      <c r="M294" s="187" t="s">
        <v>19</v>
      </c>
      <c r="N294" s="188" t="s">
        <v>42</v>
      </c>
      <c r="O294" s="66"/>
      <c r="P294" s="189">
        <f>O294*H294</f>
        <v>0</v>
      </c>
      <c r="Q294" s="189">
        <v>0.00054</v>
      </c>
      <c r="R294" s="189">
        <f>Q294*H294</f>
        <v>0.00432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414</v>
      </c>
      <c r="AT294" s="191" t="s">
        <v>156</v>
      </c>
      <c r="AU294" s="191" t="s">
        <v>90</v>
      </c>
      <c r="AY294" s="19" t="s">
        <v>153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90</v>
      </c>
      <c r="BK294" s="192">
        <f>ROUND(I294*H294,2)</f>
        <v>0</v>
      </c>
      <c r="BL294" s="19" t="s">
        <v>414</v>
      </c>
      <c r="BM294" s="191" t="s">
        <v>574</v>
      </c>
    </row>
    <row r="295" spans="1:47" s="2" customFormat="1" ht="11.25">
      <c r="A295" s="36"/>
      <c r="B295" s="37"/>
      <c r="C295" s="38"/>
      <c r="D295" s="193" t="s">
        <v>163</v>
      </c>
      <c r="E295" s="38"/>
      <c r="F295" s="194" t="s">
        <v>575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163</v>
      </c>
      <c r="AU295" s="19" t="s">
        <v>90</v>
      </c>
    </row>
    <row r="296" spans="2:51" s="13" customFormat="1" ht="11.25">
      <c r="B296" s="198"/>
      <c r="C296" s="199"/>
      <c r="D296" s="193" t="s">
        <v>170</v>
      </c>
      <c r="E296" s="200" t="s">
        <v>19</v>
      </c>
      <c r="F296" s="201" t="s">
        <v>576</v>
      </c>
      <c r="G296" s="199"/>
      <c r="H296" s="202">
        <v>8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170</v>
      </c>
      <c r="AU296" s="208" t="s">
        <v>90</v>
      </c>
      <c r="AV296" s="13" t="s">
        <v>90</v>
      </c>
      <c r="AW296" s="13" t="s">
        <v>32</v>
      </c>
      <c r="AX296" s="13" t="s">
        <v>78</v>
      </c>
      <c r="AY296" s="208" t="s">
        <v>153</v>
      </c>
    </row>
    <row r="297" spans="1:65" s="2" customFormat="1" ht="14.45" customHeight="1">
      <c r="A297" s="36"/>
      <c r="B297" s="37"/>
      <c r="C297" s="180" t="s">
        <v>577</v>
      </c>
      <c r="D297" s="180" t="s">
        <v>156</v>
      </c>
      <c r="E297" s="181" t="s">
        <v>578</v>
      </c>
      <c r="F297" s="182" t="s">
        <v>579</v>
      </c>
      <c r="G297" s="183" t="s">
        <v>159</v>
      </c>
      <c r="H297" s="184">
        <v>1</v>
      </c>
      <c r="I297" s="185"/>
      <c r="J297" s="186">
        <f>ROUND(I297*H297,2)</f>
        <v>0</v>
      </c>
      <c r="K297" s="182" t="s">
        <v>160</v>
      </c>
      <c r="L297" s="41"/>
      <c r="M297" s="187" t="s">
        <v>19</v>
      </c>
      <c r="N297" s="188" t="s">
        <v>42</v>
      </c>
      <c r="O297" s="66"/>
      <c r="P297" s="189">
        <f>O297*H297</f>
        <v>0</v>
      </c>
      <c r="Q297" s="189">
        <v>0.00038</v>
      </c>
      <c r="R297" s="189">
        <f>Q297*H297</f>
        <v>0.00038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414</v>
      </c>
      <c r="AT297" s="191" t="s">
        <v>156</v>
      </c>
      <c r="AU297" s="191" t="s">
        <v>90</v>
      </c>
      <c r="AY297" s="19" t="s">
        <v>153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90</v>
      </c>
      <c r="BK297" s="192">
        <f>ROUND(I297*H297,2)</f>
        <v>0</v>
      </c>
      <c r="BL297" s="19" t="s">
        <v>414</v>
      </c>
      <c r="BM297" s="191" t="s">
        <v>580</v>
      </c>
    </row>
    <row r="298" spans="1:47" s="2" customFormat="1" ht="11.25">
      <c r="A298" s="36"/>
      <c r="B298" s="37"/>
      <c r="C298" s="38"/>
      <c r="D298" s="193" t="s">
        <v>163</v>
      </c>
      <c r="E298" s="38"/>
      <c r="F298" s="194" t="s">
        <v>581</v>
      </c>
      <c r="G298" s="38"/>
      <c r="H298" s="38"/>
      <c r="I298" s="195"/>
      <c r="J298" s="38"/>
      <c r="K298" s="38"/>
      <c r="L298" s="41"/>
      <c r="M298" s="196"/>
      <c r="N298" s="197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163</v>
      </c>
      <c r="AU298" s="19" t="s">
        <v>90</v>
      </c>
    </row>
    <row r="299" spans="1:65" s="2" customFormat="1" ht="14.45" customHeight="1">
      <c r="A299" s="36"/>
      <c r="B299" s="37"/>
      <c r="C299" s="180" t="s">
        <v>582</v>
      </c>
      <c r="D299" s="180" t="s">
        <v>156</v>
      </c>
      <c r="E299" s="181" t="s">
        <v>583</v>
      </c>
      <c r="F299" s="182" t="s">
        <v>584</v>
      </c>
      <c r="G299" s="183" t="s">
        <v>159</v>
      </c>
      <c r="H299" s="184">
        <v>1</v>
      </c>
      <c r="I299" s="185"/>
      <c r="J299" s="186">
        <f>ROUND(I299*H299,2)</f>
        <v>0</v>
      </c>
      <c r="K299" s="182" t="s">
        <v>160</v>
      </c>
      <c r="L299" s="41"/>
      <c r="M299" s="187" t="s">
        <v>19</v>
      </c>
      <c r="N299" s="188" t="s">
        <v>42</v>
      </c>
      <c r="O299" s="66"/>
      <c r="P299" s="189">
        <f>O299*H299</f>
        <v>0</v>
      </c>
      <c r="Q299" s="189">
        <v>0.00061</v>
      </c>
      <c r="R299" s="189">
        <f>Q299*H299</f>
        <v>0.00061</v>
      </c>
      <c r="S299" s="189">
        <v>0</v>
      </c>
      <c r="T299" s="190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91" t="s">
        <v>414</v>
      </c>
      <c r="AT299" s="191" t="s">
        <v>156</v>
      </c>
      <c r="AU299" s="191" t="s">
        <v>90</v>
      </c>
      <c r="AY299" s="19" t="s">
        <v>153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19" t="s">
        <v>90</v>
      </c>
      <c r="BK299" s="192">
        <f>ROUND(I299*H299,2)</f>
        <v>0</v>
      </c>
      <c r="BL299" s="19" t="s">
        <v>414</v>
      </c>
      <c r="BM299" s="191" t="s">
        <v>585</v>
      </c>
    </row>
    <row r="300" spans="1:47" s="2" customFormat="1" ht="11.25">
      <c r="A300" s="36"/>
      <c r="B300" s="37"/>
      <c r="C300" s="38"/>
      <c r="D300" s="193" t="s">
        <v>163</v>
      </c>
      <c r="E300" s="38"/>
      <c r="F300" s="194" t="s">
        <v>586</v>
      </c>
      <c r="G300" s="38"/>
      <c r="H300" s="38"/>
      <c r="I300" s="195"/>
      <c r="J300" s="38"/>
      <c r="K300" s="38"/>
      <c r="L300" s="41"/>
      <c r="M300" s="196"/>
      <c r="N300" s="197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163</v>
      </c>
      <c r="AU300" s="19" t="s">
        <v>90</v>
      </c>
    </row>
    <row r="301" spans="1:65" s="2" customFormat="1" ht="14.45" customHeight="1">
      <c r="A301" s="36"/>
      <c r="B301" s="37"/>
      <c r="C301" s="180" t="s">
        <v>587</v>
      </c>
      <c r="D301" s="180" t="s">
        <v>156</v>
      </c>
      <c r="E301" s="181" t="s">
        <v>588</v>
      </c>
      <c r="F301" s="182" t="s">
        <v>589</v>
      </c>
      <c r="G301" s="183" t="s">
        <v>179</v>
      </c>
      <c r="H301" s="184">
        <v>0.01</v>
      </c>
      <c r="I301" s="185"/>
      <c r="J301" s="186">
        <f>ROUND(I301*H301,2)</f>
        <v>0</v>
      </c>
      <c r="K301" s="182" t="s">
        <v>160</v>
      </c>
      <c r="L301" s="41"/>
      <c r="M301" s="187" t="s">
        <v>19</v>
      </c>
      <c r="N301" s="188" t="s">
        <v>42</v>
      </c>
      <c r="O301" s="66"/>
      <c r="P301" s="189">
        <f>O301*H301</f>
        <v>0</v>
      </c>
      <c r="Q301" s="189">
        <v>0</v>
      </c>
      <c r="R301" s="189">
        <f>Q301*H301</f>
        <v>0</v>
      </c>
      <c r="S301" s="189">
        <v>0</v>
      </c>
      <c r="T301" s="190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91" t="s">
        <v>414</v>
      </c>
      <c r="AT301" s="191" t="s">
        <v>156</v>
      </c>
      <c r="AU301" s="191" t="s">
        <v>90</v>
      </c>
      <c r="AY301" s="19" t="s">
        <v>153</v>
      </c>
      <c r="BE301" s="192">
        <f>IF(N301="základní",J301,0)</f>
        <v>0</v>
      </c>
      <c r="BF301" s="192">
        <f>IF(N301="snížená",J301,0)</f>
        <v>0</v>
      </c>
      <c r="BG301" s="192">
        <f>IF(N301="zákl. přenesená",J301,0)</f>
        <v>0</v>
      </c>
      <c r="BH301" s="192">
        <f>IF(N301="sníž. přenesená",J301,0)</f>
        <v>0</v>
      </c>
      <c r="BI301" s="192">
        <f>IF(N301="nulová",J301,0)</f>
        <v>0</v>
      </c>
      <c r="BJ301" s="19" t="s">
        <v>90</v>
      </c>
      <c r="BK301" s="192">
        <f>ROUND(I301*H301,2)</f>
        <v>0</v>
      </c>
      <c r="BL301" s="19" t="s">
        <v>414</v>
      </c>
      <c r="BM301" s="191" t="s">
        <v>590</v>
      </c>
    </row>
    <row r="302" spans="1:47" s="2" customFormat="1" ht="19.5">
      <c r="A302" s="36"/>
      <c r="B302" s="37"/>
      <c r="C302" s="38"/>
      <c r="D302" s="193" t="s">
        <v>163</v>
      </c>
      <c r="E302" s="38"/>
      <c r="F302" s="194" t="s">
        <v>591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163</v>
      </c>
      <c r="AU302" s="19" t="s">
        <v>90</v>
      </c>
    </row>
    <row r="303" spans="2:63" s="12" customFormat="1" ht="22.9" customHeight="1">
      <c r="B303" s="164"/>
      <c r="C303" s="165"/>
      <c r="D303" s="166" t="s">
        <v>69</v>
      </c>
      <c r="E303" s="178" t="s">
        <v>592</v>
      </c>
      <c r="F303" s="178" t="s">
        <v>593</v>
      </c>
      <c r="G303" s="165"/>
      <c r="H303" s="165"/>
      <c r="I303" s="168"/>
      <c r="J303" s="179">
        <f>BK303</f>
        <v>0</v>
      </c>
      <c r="K303" s="165"/>
      <c r="L303" s="170"/>
      <c r="M303" s="171"/>
      <c r="N303" s="172"/>
      <c r="O303" s="172"/>
      <c r="P303" s="173">
        <f>SUM(P304:P345)</f>
        <v>0</v>
      </c>
      <c r="Q303" s="172"/>
      <c r="R303" s="173">
        <f>SUM(R304:R345)</f>
        <v>0.13284</v>
      </c>
      <c r="S303" s="172"/>
      <c r="T303" s="174">
        <f>SUM(T304:T345)</f>
        <v>0.17199000000000003</v>
      </c>
      <c r="AR303" s="175" t="s">
        <v>90</v>
      </c>
      <c r="AT303" s="176" t="s">
        <v>69</v>
      </c>
      <c r="AU303" s="176" t="s">
        <v>78</v>
      </c>
      <c r="AY303" s="175" t="s">
        <v>153</v>
      </c>
      <c r="BK303" s="177">
        <f>SUM(BK304:BK345)</f>
        <v>0</v>
      </c>
    </row>
    <row r="304" spans="1:65" s="2" customFormat="1" ht="14.45" customHeight="1">
      <c r="A304" s="36"/>
      <c r="B304" s="37"/>
      <c r="C304" s="180" t="s">
        <v>594</v>
      </c>
      <c r="D304" s="180" t="s">
        <v>156</v>
      </c>
      <c r="E304" s="181" t="s">
        <v>595</v>
      </c>
      <c r="F304" s="182" t="s">
        <v>596</v>
      </c>
      <c r="G304" s="183" t="s">
        <v>301</v>
      </c>
      <c r="H304" s="184">
        <v>1</v>
      </c>
      <c r="I304" s="185"/>
      <c r="J304" s="186">
        <f>ROUND(I304*H304,2)</f>
        <v>0</v>
      </c>
      <c r="K304" s="182" t="s">
        <v>160</v>
      </c>
      <c r="L304" s="41"/>
      <c r="M304" s="187" t="s">
        <v>19</v>
      </c>
      <c r="N304" s="188" t="s">
        <v>42</v>
      </c>
      <c r="O304" s="66"/>
      <c r="P304" s="189">
        <f>O304*H304</f>
        <v>0</v>
      </c>
      <c r="Q304" s="189">
        <v>0</v>
      </c>
      <c r="R304" s="189">
        <f>Q304*H304</f>
        <v>0</v>
      </c>
      <c r="S304" s="189">
        <v>0.01933</v>
      </c>
      <c r="T304" s="190">
        <f>S304*H304</f>
        <v>0.01933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91" t="s">
        <v>414</v>
      </c>
      <c r="AT304" s="191" t="s">
        <v>156</v>
      </c>
      <c r="AU304" s="191" t="s">
        <v>90</v>
      </c>
      <c r="AY304" s="19" t="s">
        <v>153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19" t="s">
        <v>90</v>
      </c>
      <c r="BK304" s="192">
        <f>ROUND(I304*H304,2)</f>
        <v>0</v>
      </c>
      <c r="BL304" s="19" t="s">
        <v>414</v>
      </c>
      <c r="BM304" s="191" t="s">
        <v>597</v>
      </c>
    </row>
    <row r="305" spans="1:47" s="2" customFormat="1" ht="11.25">
      <c r="A305" s="36"/>
      <c r="B305" s="37"/>
      <c r="C305" s="38"/>
      <c r="D305" s="193" t="s">
        <v>163</v>
      </c>
      <c r="E305" s="38"/>
      <c r="F305" s="194" t="s">
        <v>598</v>
      </c>
      <c r="G305" s="38"/>
      <c r="H305" s="38"/>
      <c r="I305" s="195"/>
      <c r="J305" s="38"/>
      <c r="K305" s="38"/>
      <c r="L305" s="41"/>
      <c r="M305" s="196"/>
      <c r="N305" s="197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163</v>
      </c>
      <c r="AU305" s="19" t="s">
        <v>90</v>
      </c>
    </row>
    <row r="306" spans="1:65" s="2" customFormat="1" ht="14.45" customHeight="1">
      <c r="A306" s="36"/>
      <c r="B306" s="37"/>
      <c r="C306" s="180" t="s">
        <v>599</v>
      </c>
      <c r="D306" s="180" t="s">
        <v>156</v>
      </c>
      <c r="E306" s="181" t="s">
        <v>600</v>
      </c>
      <c r="F306" s="182" t="s">
        <v>601</v>
      </c>
      <c r="G306" s="183" t="s">
        <v>301</v>
      </c>
      <c r="H306" s="184">
        <v>1</v>
      </c>
      <c r="I306" s="185"/>
      <c r="J306" s="186">
        <f>ROUND(I306*H306,2)</f>
        <v>0</v>
      </c>
      <c r="K306" s="182" t="s">
        <v>160</v>
      </c>
      <c r="L306" s="41"/>
      <c r="M306" s="187" t="s">
        <v>19</v>
      </c>
      <c r="N306" s="188" t="s">
        <v>42</v>
      </c>
      <c r="O306" s="66"/>
      <c r="P306" s="189">
        <f>O306*H306</f>
        <v>0</v>
      </c>
      <c r="Q306" s="189">
        <v>0.02275</v>
      </c>
      <c r="R306" s="189">
        <f>Q306*H306</f>
        <v>0.02275</v>
      </c>
      <c r="S306" s="189">
        <v>0</v>
      </c>
      <c r="T306" s="19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91" t="s">
        <v>414</v>
      </c>
      <c r="AT306" s="191" t="s">
        <v>156</v>
      </c>
      <c r="AU306" s="191" t="s">
        <v>90</v>
      </c>
      <c r="AY306" s="19" t="s">
        <v>153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19" t="s">
        <v>90</v>
      </c>
      <c r="BK306" s="192">
        <f>ROUND(I306*H306,2)</f>
        <v>0</v>
      </c>
      <c r="BL306" s="19" t="s">
        <v>414</v>
      </c>
      <c r="BM306" s="191" t="s">
        <v>602</v>
      </c>
    </row>
    <row r="307" spans="1:47" s="2" customFormat="1" ht="11.25">
      <c r="A307" s="36"/>
      <c r="B307" s="37"/>
      <c r="C307" s="38"/>
      <c r="D307" s="193" t="s">
        <v>163</v>
      </c>
      <c r="E307" s="38"/>
      <c r="F307" s="194" t="s">
        <v>603</v>
      </c>
      <c r="G307" s="38"/>
      <c r="H307" s="38"/>
      <c r="I307" s="195"/>
      <c r="J307" s="38"/>
      <c r="K307" s="38"/>
      <c r="L307" s="41"/>
      <c r="M307" s="196"/>
      <c r="N307" s="197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163</v>
      </c>
      <c r="AU307" s="19" t="s">
        <v>90</v>
      </c>
    </row>
    <row r="308" spans="1:65" s="2" customFormat="1" ht="14.45" customHeight="1">
      <c r="A308" s="36"/>
      <c r="B308" s="37"/>
      <c r="C308" s="180" t="s">
        <v>604</v>
      </c>
      <c r="D308" s="180" t="s">
        <v>156</v>
      </c>
      <c r="E308" s="181" t="s">
        <v>605</v>
      </c>
      <c r="F308" s="182" t="s">
        <v>606</v>
      </c>
      <c r="G308" s="183" t="s">
        <v>301</v>
      </c>
      <c r="H308" s="184">
        <v>1</v>
      </c>
      <c r="I308" s="185"/>
      <c r="J308" s="186">
        <f>ROUND(I308*H308,2)</f>
        <v>0</v>
      </c>
      <c r="K308" s="182" t="s">
        <v>160</v>
      </c>
      <c r="L308" s="41"/>
      <c r="M308" s="187" t="s">
        <v>19</v>
      </c>
      <c r="N308" s="188" t="s">
        <v>42</v>
      </c>
      <c r="O308" s="66"/>
      <c r="P308" s="189">
        <f>O308*H308</f>
        <v>0</v>
      </c>
      <c r="Q308" s="189">
        <v>0</v>
      </c>
      <c r="R308" s="189">
        <f>Q308*H308</f>
        <v>0</v>
      </c>
      <c r="S308" s="189">
        <v>0.01946</v>
      </c>
      <c r="T308" s="190">
        <f>S308*H308</f>
        <v>0.01946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414</v>
      </c>
      <c r="AT308" s="191" t="s">
        <v>156</v>
      </c>
      <c r="AU308" s="191" t="s">
        <v>90</v>
      </c>
      <c r="AY308" s="19" t="s">
        <v>153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90</v>
      </c>
      <c r="BK308" s="192">
        <f>ROUND(I308*H308,2)</f>
        <v>0</v>
      </c>
      <c r="BL308" s="19" t="s">
        <v>414</v>
      </c>
      <c r="BM308" s="191" t="s">
        <v>607</v>
      </c>
    </row>
    <row r="309" spans="1:47" s="2" customFormat="1" ht="11.25">
      <c r="A309" s="36"/>
      <c r="B309" s="37"/>
      <c r="C309" s="38"/>
      <c r="D309" s="193" t="s">
        <v>163</v>
      </c>
      <c r="E309" s="38"/>
      <c r="F309" s="194" t="s">
        <v>608</v>
      </c>
      <c r="G309" s="38"/>
      <c r="H309" s="38"/>
      <c r="I309" s="195"/>
      <c r="J309" s="38"/>
      <c r="K309" s="38"/>
      <c r="L309" s="41"/>
      <c r="M309" s="196"/>
      <c r="N309" s="19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163</v>
      </c>
      <c r="AU309" s="19" t="s">
        <v>90</v>
      </c>
    </row>
    <row r="310" spans="1:65" s="2" customFormat="1" ht="14.45" customHeight="1">
      <c r="A310" s="36"/>
      <c r="B310" s="37"/>
      <c r="C310" s="180" t="s">
        <v>609</v>
      </c>
      <c r="D310" s="180" t="s">
        <v>156</v>
      </c>
      <c r="E310" s="181" t="s">
        <v>610</v>
      </c>
      <c r="F310" s="182" t="s">
        <v>611</v>
      </c>
      <c r="G310" s="183" t="s">
        <v>301</v>
      </c>
      <c r="H310" s="184">
        <v>1</v>
      </c>
      <c r="I310" s="185"/>
      <c r="J310" s="186">
        <f>ROUND(I310*H310,2)</f>
        <v>0</v>
      </c>
      <c r="K310" s="182" t="s">
        <v>160</v>
      </c>
      <c r="L310" s="41"/>
      <c r="M310" s="187" t="s">
        <v>19</v>
      </c>
      <c r="N310" s="188" t="s">
        <v>42</v>
      </c>
      <c r="O310" s="66"/>
      <c r="P310" s="189">
        <f>O310*H310</f>
        <v>0</v>
      </c>
      <c r="Q310" s="189">
        <v>0.02619</v>
      </c>
      <c r="R310" s="189">
        <f>Q310*H310</f>
        <v>0.02619</v>
      </c>
      <c r="S310" s="189">
        <v>0</v>
      </c>
      <c r="T310" s="190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91" t="s">
        <v>414</v>
      </c>
      <c r="AT310" s="191" t="s">
        <v>156</v>
      </c>
      <c r="AU310" s="191" t="s">
        <v>90</v>
      </c>
      <c r="AY310" s="19" t="s">
        <v>153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19" t="s">
        <v>90</v>
      </c>
      <c r="BK310" s="192">
        <f>ROUND(I310*H310,2)</f>
        <v>0</v>
      </c>
      <c r="BL310" s="19" t="s">
        <v>414</v>
      </c>
      <c r="BM310" s="191" t="s">
        <v>612</v>
      </c>
    </row>
    <row r="311" spans="1:47" s="2" customFormat="1" ht="11.25">
      <c r="A311" s="36"/>
      <c r="B311" s="37"/>
      <c r="C311" s="38"/>
      <c r="D311" s="193" t="s">
        <v>163</v>
      </c>
      <c r="E311" s="38"/>
      <c r="F311" s="194" t="s">
        <v>613</v>
      </c>
      <c r="G311" s="38"/>
      <c r="H311" s="38"/>
      <c r="I311" s="195"/>
      <c r="J311" s="38"/>
      <c r="K311" s="38"/>
      <c r="L311" s="41"/>
      <c r="M311" s="196"/>
      <c r="N311" s="197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163</v>
      </c>
      <c r="AU311" s="19" t="s">
        <v>90</v>
      </c>
    </row>
    <row r="312" spans="1:65" s="2" customFormat="1" ht="14.45" customHeight="1">
      <c r="A312" s="36"/>
      <c r="B312" s="37"/>
      <c r="C312" s="180" t="s">
        <v>614</v>
      </c>
      <c r="D312" s="180" t="s">
        <v>156</v>
      </c>
      <c r="E312" s="181" t="s">
        <v>615</v>
      </c>
      <c r="F312" s="182" t="s">
        <v>616</v>
      </c>
      <c r="G312" s="183" t="s">
        <v>301</v>
      </c>
      <c r="H312" s="184">
        <v>1</v>
      </c>
      <c r="I312" s="185"/>
      <c r="J312" s="186">
        <f>ROUND(I312*H312,2)</f>
        <v>0</v>
      </c>
      <c r="K312" s="182" t="s">
        <v>160</v>
      </c>
      <c r="L312" s="41"/>
      <c r="M312" s="187" t="s">
        <v>19</v>
      </c>
      <c r="N312" s="188" t="s">
        <v>42</v>
      </c>
      <c r="O312" s="66"/>
      <c r="P312" s="189">
        <f>O312*H312</f>
        <v>0</v>
      </c>
      <c r="Q312" s="189">
        <v>0.01388</v>
      </c>
      <c r="R312" s="189">
        <f>Q312*H312</f>
        <v>0.01388</v>
      </c>
      <c r="S312" s="189">
        <v>0</v>
      </c>
      <c r="T312" s="190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91" t="s">
        <v>414</v>
      </c>
      <c r="AT312" s="191" t="s">
        <v>156</v>
      </c>
      <c r="AU312" s="191" t="s">
        <v>90</v>
      </c>
      <c r="AY312" s="19" t="s">
        <v>153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9" t="s">
        <v>90</v>
      </c>
      <c r="BK312" s="192">
        <f>ROUND(I312*H312,2)</f>
        <v>0</v>
      </c>
      <c r="BL312" s="19" t="s">
        <v>414</v>
      </c>
      <c r="BM312" s="191" t="s">
        <v>617</v>
      </c>
    </row>
    <row r="313" spans="1:47" s="2" customFormat="1" ht="11.25">
      <c r="A313" s="36"/>
      <c r="B313" s="37"/>
      <c r="C313" s="38"/>
      <c r="D313" s="193" t="s">
        <v>163</v>
      </c>
      <c r="E313" s="38"/>
      <c r="F313" s="194" t="s">
        <v>618</v>
      </c>
      <c r="G313" s="38"/>
      <c r="H313" s="38"/>
      <c r="I313" s="195"/>
      <c r="J313" s="38"/>
      <c r="K313" s="38"/>
      <c r="L313" s="41"/>
      <c r="M313" s="196"/>
      <c r="N313" s="197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163</v>
      </c>
      <c r="AU313" s="19" t="s">
        <v>90</v>
      </c>
    </row>
    <row r="314" spans="1:65" s="2" customFormat="1" ht="14.45" customHeight="1">
      <c r="A314" s="36"/>
      <c r="B314" s="37"/>
      <c r="C314" s="180" t="s">
        <v>378</v>
      </c>
      <c r="D314" s="180" t="s">
        <v>156</v>
      </c>
      <c r="E314" s="181" t="s">
        <v>619</v>
      </c>
      <c r="F314" s="182" t="s">
        <v>620</v>
      </c>
      <c r="G314" s="183" t="s">
        <v>301</v>
      </c>
      <c r="H314" s="184">
        <v>1</v>
      </c>
      <c r="I314" s="185"/>
      <c r="J314" s="186">
        <f>ROUND(I314*H314,2)</f>
        <v>0</v>
      </c>
      <c r="K314" s="182" t="s">
        <v>160</v>
      </c>
      <c r="L314" s="41"/>
      <c r="M314" s="187" t="s">
        <v>19</v>
      </c>
      <c r="N314" s="188" t="s">
        <v>42</v>
      </c>
      <c r="O314" s="66"/>
      <c r="P314" s="189">
        <f>O314*H314</f>
        <v>0</v>
      </c>
      <c r="Q314" s="189">
        <v>0.01937</v>
      </c>
      <c r="R314" s="189">
        <f>Q314*H314</f>
        <v>0.01937</v>
      </c>
      <c r="S314" s="189">
        <v>0</v>
      </c>
      <c r="T314" s="19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414</v>
      </c>
      <c r="AT314" s="191" t="s">
        <v>156</v>
      </c>
      <c r="AU314" s="191" t="s">
        <v>90</v>
      </c>
      <c r="AY314" s="19" t="s">
        <v>153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90</v>
      </c>
      <c r="BK314" s="192">
        <f>ROUND(I314*H314,2)</f>
        <v>0</v>
      </c>
      <c r="BL314" s="19" t="s">
        <v>414</v>
      </c>
      <c r="BM314" s="191" t="s">
        <v>621</v>
      </c>
    </row>
    <row r="315" spans="1:47" s="2" customFormat="1" ht="19.5">
      <c r="A315" s="36"/>
      <c r="B315" s="37"/>
      <c r="C315" s="38"/>
      <c r="D315" s="193" t="s">
        <v>163</v>
      </c>
      <c r="E315" s="38"/>
      <c r="F315" s="194" t="s">
        <v>622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163</v>
      </c>
      <c r="AU315" s="19" t="s">
        <v>90</v>
      </c>
    </row>
    <row r="316" spans="1:65" s="2" customFormat="1" ht="14.45" customHeight="1">
      <c r="A316" s="36"/>
      <c r="B316" s="37"/>
      <c r="C316" s="180" t="s">
        <v>623</v>
      </c>
      <c r="D316" s="180" t="s">
        <v>156</v>
      </c>
      <c r="E316" s="181" t="s">
        <v>624</v>
      </c>
      <c r="F316" s="182" t="s">
        <v>625</v>
      </c>
      <c r="G316" s="183" t="s">
        <v>301</v>
      </c>
      <c r="H316" s="184">
        <v>1</v>
      </c>
      <c r="I316" s="185"/>
      <c r="J316" s="186">
        <f>ROUND(I316*H316,2)</f>
        <v>0</v>
      </c>
      <c r="K316" s="182" t="s">
        <v>160</v>
      </c>
      <c r="L316" s="41"/>
      <c r="M316" s="187" t="s">
        <v>19</v>
      </c>
      <c r="N316" s="188" t="s">
        <v>42</v>
      </c>
      <c r="O316" s="66"/>
      <c r="P316" s="189">
        <f>O316*H316</f>
        <v>0</v>
      </c>
      <c r="Q316" s="189">
        <v>0.00494</v>
      </c>
      <c r="R316" s="189">
        <f>Q316*H316</f>
        <v>0.00494</v>
      </c>
      <c r="S316" s="189">
        <v>0</v>
      </c>
      <c r="T316" s="19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1" t="s">
        <v>414</v>
      </c>
      <c r="AT316" s="191" t="s">
        <v>156</v>
      </c>
      <c r="AU316" s="191" t="s">
        <v>90</v>
      </c>
      <c r="AY316" s="19" t="s">
        <v>153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19" t="s">
        <v>90</v>
      </c>
      <c r="BK316" s="192">
        <f>ROUND(I316*H316,2)</f>
        <v>0</v>
      </c>
      <c r="BL316" s="19" t="s">
        <v>414</v>
      </c>
      <c r="BM316" s="191" t="s">
        <v>626</v>
      </c>
    </row>
    <row r="317" spans="1:47" s="2" customFormat="1" ht="11.25">
      <c r="A317" s="36"/>
      <c r="B317" s="37"/>
      <c r="C317" s="38"/>
      <c r="D317" s="193" t="s">
        <v>163</v>
      </c>
      <c r="E317" s="38"/>
      <c r="F317" s="194" t="s">
        <v>627</v>
      </c>
      <c r="G317" s="38"/>
      <c r="H317" s="38"/>
      <c r="I317" s="195"/>
      <c r="J317" s="38"/>
      <c r="K317" s="38"/>
      <c r="L317" s="41"/>
      <c r="M317" s="196"/>
      <c r="N317" s="197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163</v>
      </c>
      <c r="AU317" s="19" t="s">
        <v>90</v>
      </c>
    </row>
    <row r="318" spans="1:65" s="2" customFormat="1" ht="14.45" customHeight="1">
      <c r="A318" s="36"/>
      <c r="B318" s="37"/>
      <c r="C318" s="180" t="s">
        <v>628</v>
      </c>
      <c r="D318" s="180" t="s">
        <v>156</v>
      </c>
      <c r="E318" s="181" t="s">
        <v>629</v>
      </c>
      <c r="F318" s="182" t="s">
        <v>630</v>
      </c>
      <c r="G318" s="183" t="s">
        <v>301</v>
      </c>
      <c r="H318" s="184">
        <v>1</v>
      </c>
      <c r="I318" s="185"/>
      <c r="J318" s="186">
        <f>ROUND(I318*H318,2)</f>
        <v>0</v>
      </c>
      <c r="K318" s="182" t="s">
        <v>160</v>
      </c>
      <c r="L318" s="41"/>
      <c r="M318" s="187" t="s">
        <v>19</v>
      </c>
      <c r="N318" s="188" t="s">
        <v>42</v>
      </c>
      <c r="O318" s="66"/>
      <c r="P318" s="189">
        <f>O318*H318</f>
        <v>0</v>
      </c>
      <c r="Q318" s="189">
        <v>0</v>
      </c>
      <c r="R318" s="189">
        <f>Q318*H318</f>
        <v>0</v>
      </c>
      <c r="S318" s="189">
        <v>0.067</v>
      </c>
      <c r="T318" s="190">
        <f>S318*H318</f>
        <v>0.067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414</v>
      </c>
      <c r="AT318" s="191" t="s">
        <v>156</v>
      </c>
      <c r="AU318" s="191" t="s">
        <v>90</v>
      </c>
      <c r="AY318" s="19" t="s">
        <v>153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90</v>
      </c>
      <c r="BK318" s="192">
        <f>ROUND(I318*H318,2)</f>
        <v>0</v>
      </c>
      <c r="BL318" s="19" t="s">
        <v>414</v>
      </c>
      <c r="BM318" s="191" t="s">
        <v>631</v>
      </c>
    </row>
    <row r="319" spans="1:47" s="2" customFormat="1" ht="11.25">
      <c r="A319" s="36"/>
      <c r="B319" s="37"/>
      <c r="C319" s="38"/>
      <c r="D319" s="193" t="s">
        <v>163</v>
      </c>
      <c r="E319" s="38"/>
      <c r="F319" s="194" t="s">
        <v>632</v>
      </c>
      <c r="G319" s="38"/>
      <c r="H319" s="38"/>
      <c r="I319" s="195"/>
      <c r="J319" s="38"/>
      <c r="K319" s="38"/>
      <c r="L319" s="41"/>
      <c r="M319" s="196"/>
      <c r="N319" s="197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163</v>
      </c>
      <c r="AU319" s="19" t="s">
        <v>90</v>
      </c>
    </row>
    <row r="320" spans="1:65" s="2" customFormat="1" ht="14.45" customHeight="1">
      <c r="A320" s="36"/>
      <c r="B320" s="37"/>
      <c r="C320" s="180" t="s">
        <v>633</v>
      </c>
      <c r="D320" s="180" t="s">
        <v>156</v>
      </c>
      <c r="E320" s="181" t="s">
        <v>634</v>
      </c>
      <c r="F320" s="182" t="s">
        <v>635</v>
      </c>
      <c r="G320" s="183" t="s">
        <v>159</v>
      </c>
      <c r="H320" s="184">
        <v>1</v>
      </c>
      <c r="I320" s="185"/>
      <c r="J320" s="186">
        <f>ROUND(I320*H320,2)</f>
        <v>0</v>
      </c>
      <c r="K320" s="182" t="s">
        <v>160</v>
      </c>
      <c r="L320" s="41"/>
      <c r="M320" s="187" t="s">
        <v>19</v>
      </c>
      <c r="N320" s="188" t="s">
        <v>42</v>
      </c>
      <c r="O320" s="66"/>
      <c r="P320" s="189">
        <f>O320*H320</f>
        <v>0</v>
      </c>
      <c r="Q320" s="189">
        <v>0.00198</v>
      </c>
      <c r="R320" s="189">
        <f>Q320*H320</f>
        <v>0.00198</v>
      </c>
      <c r="S320" s="189">
        <v>0</v>
      </c>
      <c r="T320" s="190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414</v>
      </c>
      <c r="AT320" s="191" t="s">
        <v>156</v>
      </c>
      <c r="AU320" s="191" t="s">
        <v>90</v>
      </c>
      <c r="AY320" s="19" t="s">
        <v>153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9" t="s">
        <v>90</v>
      </c>
      <c r="BK320" s="192">
        <f>ROUND(I320*H320,2)</f>
        <v>0</v>
      </c>
      <c r="BL320" s="19" t="s">
        <v>414</v>
      </c>
      <c r="BM320" s="191" t="s">
        <v>636</v>
      </c>
    </row>
    <row r="321" spans="1:47" s="2" customFormat="1" ht="11.25">
      <c r="A321" s="36"/>
      <c r="B321" s="37"/>
      <c r="C321" s="38"/>
      <c r="D321" s="193" t="s">
        <v>163</v>
      </c>
      <c r="E321" s="38"/>
      <c r="F321" s="194" t="s">
        <v>637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9" t="s">
        <v>163</v>
      </c>
      <c r="AU321" s="19" t="s">
        <v>90</v>
      </c>
    </row>
    <row r="322" spans="1:65" s="2" customFormat="1" ht="14.45" customHeight="1">
      <c r="A322" s="36"/>
      <c r="B322" s="37"/>
      <c r="C322" s="209" t="s">
        <v>638</v>
      </c>
      <c r="D322" s="209" t="s">
        <v>207</v>
      </c>
      <c r="E322" s="210" t="s">
        <v>639</v>
      </c>
      <c r="F322" s="211" t="s">
        <v>640</v>
      </c>
      <c r="G322" s="212" t="s">
        <v>159</v>
      </c>
      <c r="H322" s="213">
        <v>1</v>
      </c>
      <c r="I322" s="214"/>
      <c r="J322" s="215">
        <f>ROUND(I322*H322,2)</f>
        <v>0</v>
      </c>
      <c r="K322" s="211" t="s">
        <v>160</v>
      </c>
      <c r="L322" s="216"/>
      <c r="M322" s="217" t="s">
        <v>19</v>
      </c>
      <c r="N322" s="218" t="s">
        <v>42</v>
      </c>
      <c r="O322" s="66"/>
      <c r="P322" s="189">
        <f>O322*H322</f>
        <v>0</v>
      </c>
      <c r="Q322" s="189">
        <v>0.036</v>
      </c>
      <c r="R322" s="189">
        <f>Q322*H322</f>
        <v>0.036</v>
      </c>
      <c r="S322" s="189">
        <v>0</v>
      </c>
      <c r="T322" s="190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1" t="s">
        <v>304</v>
      </c>
      <c r="AT322" s="191" t="s">
        <v>207</v>
      </c>
      <c r="AU322" s="191" t="s">
        <v>90</v>
      </c>
      <c r="AY322" s="19" t="s">
        <v>153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19" t="s">
        <v>90</v>
      </c>
      <c r="BK322" s="192">
        <f>ROUND(I322*H322,2)</f>
        <v>0</v>
      </c>
      <c r="BL322" s="19" t="s">
        <v>414</v>
      </c>
      <c r="BM322" s="191" t="s">
        <v>641</v>
      </c>
    </row>
    <row r="323" spans="1:47" s="2" customFormat="1" ht="11.25">
      <c r="A323" s="36"/>
      <c r="B323" s="37"/>
      <c r="C323" s="38"/>
      <c r="D323" s="193" t="s">
        <v>163</v>
      </c>
      <c r="E323" s="38"/>
      <c r="F323" s="194" t="s">
        <v>640</v>
      </c>
      <c r="G323" s="38"/>
      <c r="H323" s="38"/>
      <c r="I323" s="195"/>
      <c r="J323" s="38"/>
      <c r="K323" s="38"/>
      <c r="L323" s="41"/>
      <c r="M323" s="196"/>
      <c r="N323" s="197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163</v>
      </c>
      <c r="AU323" s="19" t="s">
        <v>90</v>
      </c>
    </row>
    <row r="324" spans="1:65" s="2" customFormat="1" ht="14.45" customHeight="1">
      <c r="A324" s="36"/>
      <c r="B324" s="37"/>
      <c r="C324" s="180" t="s">
        <v>642</v>
      </c>
      <c r="D324" s="180" t="s">
        <v>156</v>
      </c>
      <c r="E324" s="181" t="s">
        <v>643</v>
      </c>
      <c r="F324" s="182" t="s">
        <v>644</v>
      </c>
      <c r="G324" s="183" t="s">
        <v>301</v>
      </c>
      <c r="H324" s="184">
        <v>2</v>
      </c>
      <c r="I324" s="185"/>
      <c r="J324" s="186">
        <f>ROUND(I324*H324,2)</f>
        <v>0</v>
      </c>
      <c r="K324" s="182" t="s">
        <v>160</v>
      </c>
      <c r="L324" s="41"/>
      <c r="M324" s="187" t="s">
        <v>19</v>
      </c>
      <c r="N324" s="188" t="s">
        <v>42</v>
      </c>
      <c r="O324" s="66"/>
      <c r="P324" s="189">
        <f>O324*H324</f>
        <v>0</v>
      </c>
      <c r="Q324" s="189">
        <v>0</v>
      </c>
      <c r="R324" s="189">
        <f>Q324*H324</f>
        <v>0</v>
      </c>
      <c r="S324" s="189">
        <v>0.03232</v>
      </c>
      <c r="T324" s="190">
        <f>S324*H324</f>
        <v>0.06464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414</v>
      </c>
      <c r="AT324" s="191" t="s">
        <v>156</v>
      </c>
      <c r="AU324" s="191" t="s">
        <v>90</v>
      </c>
      <c r="AY324" s="19" t="s">
        <v>153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90</v>
      </c>
      <c r="BK324" s="192">
        <f>ROUND(I324*H324,2)</f>
        <v>0</v>
      </c>
      <c r="BL324" s="19" t="s">
        <v>414</v>
      </c>
      <c r="BM324" s="191" t="s">
        <v>645</v>
      </c>
    </row>
    <row r="325" spans="1:47" s="2" customFormat="1" ht="11.25">
      <c r="A325" s="36"/>
      <c r="B325" s="37"/>
      <c r="C325" s="38"/>
      <c r="D325" s="193" t="s">
        <v>163</v>
      </c>
      <c r="E325" s="38"/>
      <c r="F325" s="194" t="s">
        <v>646</v>
      </c>
      <c r="G325" s="38"/>
      <c r="H325" s="38"/>
      <c r="I325" s="195"/>
      <c r="J325" s="38"/>
      <c r="K325" s="38"/>
      <c r="L325" s="41"/>
      <c r="M325" s="196"/>
      <c r="N325" s="197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163</v>
      </c>
      <c r="AU325" s="19" t="s">
        <v>90</v>
      </c>
    </row>
    <row r="326" spans="1:65" s="2" customFormat="1" ht="14.45" customHeight="1">
      <c r="A326" s="36"/>
      <c r="B326" s="37"/>
      <c r="C326" s="180" t="s">
        <v>647</v>
      </c>
      <c r="D326" s="180" t="s">
        <v>156</v>
      </c>
      <c r="E326" s="181" t="s">
        <v>648</v>
      </c>
      <c r="F326" s="182" t="s">
        <v>649</v>
      </c>
      <c r="G326" s="183" t="s">
        <v>301</v>
      </c>
      <c r="H326" s="184">
        <v>1</v>
      </c>
      <c r="I326" s="185"/>
      <c r="J326" s="186">
        <f>ROUND(I326*H326,2)</f>
        <v>0</v>
      </c>
      <c r="K326" s="182" t="s">
        <v>160</v>
      </c>
      <c r="L326" s="41"/>
      <c r="M326" s="187" t="s">
        <v>19</v>
      </c>
      <c r="N326" s="188" t="s">
        <v>42</v>
      </c>
      <c r="O326" s="66"/>
      <c r="P326" s="189">
        <f>O326*H326</f>
        <v>0</v>
      </c>
      <c r="Q326" s="189">
        <v>0</v>
      </c>
      <c r="R326" s="189">
        <f>Q326*H326</f>
        <v>0</v>
      </c>
      <c r="S326" s="189">
        <v>0.00156</v>
      </c>
      <c r="T326" s="190">
        <f>S326*H326</f>
        <v>0.00156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1" t="s">
        <v>414</v>
      </c>
      <c r="AT326" s="191" t="s">
        <v>156</v>
      </c>
      <c r="AU326" s="191" t="s">
        <v>90</v>
      </c>
      <c r="AY326" s="19" t="s">
        <v>153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19" t="s">
        <v>90</v>
      </c>
      <c r="BK326" s="192">
        <f>ROUND(I326*H326,2)</f>
        <v>0</v>
      </c>
      <c r="BL326" s="19" t="s">
        <v>414</v>
      </c>
      <c r="BM326" s="191" t="s">
        <v>650</v>
      </c>
    </row>
    <row r="327" spans="1:47" s="2" customFormat="1" ht="11.25">
      <c r="A327" s="36"/>
      <c r="B327" s="37"/>
      <c r="C327" s="38"/>
      <c r="D327" s="193" t="s">
        <v>163</v>
      </c>
      <c r="E327" s="38"/>
      <c r="F327" s="194" t="s">
        <v>651</v>
      </c>
      <c r="G327" s="38"/>
      <c r="H327" s="38"/>
      <c r="I327" s="195"/>
      <c r="J327" s="38"/>
      <c r="K327" s="38"/>
      <c r="L327" s="41"/>
      <c r="M327" s="196"/>
      <c r="N327" s="197"/>
      <c r="O327" s="66"/>
      <c r="P327" s="66"/>
      <c r="Q327" s="66"/>
      <c r="R327" s="66"/>
      <c r="S327" s="66"/>
      <c r="T327" s="67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9" t="s">
        <v>163</v>
      </c>
      <c r="AU327" s="19" t="s">
        <v>90</v>
      </c>
    </row>
    <row r="328" spans="1:65" s="2" customFormat="1" ht="14.45" customHeight="1">
      <c r="A328" s="36"/>
      <c r="B328" s="37"/>
      <c r="C328" s="180" t="s">
        <v>652</v>
      </c>
      <c r="D328" s="180" t="s">
        <v>156</v>
      </c>
      <c r="E328" s="181" t="s">
        <v>653</v>
      </c>
      <c r="F328" s="182" t="s">
        <v>654</v>
      </c>
      <c r="G328" s="183" t="s">
        <v>301</v>
      </c>
      <c r="H328" s="184">
        <v>1</v>
      </c>
      <c r="I328" s="185"/>
      <c r="J328" s="186">
        <f>ROUND(I328*H328,2)</f>
        <v>0</v>
      </c>
      <c r="K328" s="182" t="s">
        <v>160</v>
      </c>
      <c r="L328" s="41"/>
      <c r="M328" s="187" t="s">
        <v>19</v>
      </c>
      <c r="N328" s="188" t="s">
        <v>42</v>
      </c>
      <c r="O328" s="66"/>
      <c r="P328" s="189">
        <f>O328*H328</f>
        <v>0</v>
      </c>
      <c r="Q328" s="189">
        <v>0.0018</v>
      </c>
      <c r="R328" s="189">
        <f>Q328*H328</f>
        <v>0.0018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414</v>
      </c>
      <c r="AT328" s="191" t="s">
        <v>156</v>
      </c>
      <c r="AU328" s="191" t="s">
        <v>90</v>
      </c>
      <c r="AY328" s="19" t="s">
        <v>153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90</v>
      </c>
      <c r="BK328" s="192">
        <f>ROUND(I328*H328,2)</f>
        <v>0</v>
      </c>
      <c r="BL328" s="19" t="s">
        <v>414</v>
      </c>
      <c r="BM328" s="191" t="s">
        <v>655</v>
      </c>
    </row>
    <row r="329" spans="1:47" s="2" customFormat="1" ht="11.25">
      <c r="A329" s="36"/>
      <c r="B329" s="37"/>
      <c r="C329" s="38"/>
      <c r="D329" s="193" t="s">
        <v>163</v>
      </c>
      <c r="E329" s="38"/>
      <c r="F329" s="194" t="s">
        <v>656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163</v>
      </c>
      <c r="AU329" s="19" t="s">
        <v>90</v>
      </c>
    </row>
    <row r="330" spans="1:65" s="2" customFormat="1" ht="14.45" customHeight="1">
      <c r="A330" s="36"/>
      <c r="B330" s="37"/>
      <c r="C330" s="180" t="s">
        <v>657</v>
      </c>
      <c r="D330" s="180" t="s">
        <v>156</v>
      </c>
      <c r="E330" s="181" t="s">
        <v>658</v>
      </c>
      <c r="F330" s="182" t="s">
        <v>659</v>
      </c>
      <c r="G330" s="183" t="s">
        <v>301</v>
      </c>
      <c r="H330" s="184">
        <v>1</v>
      </c>
      <c r="I330" s="185"/>
      <c r="J330" s="186">
        <f>ROUND(I330*H330,2)</f>
        <v>0</v>
      </c>
      <c r="K330" s="182" t="s">
        <v>160</v>
      </c>
      <c r="L330" s="41"/>
      <c r="M330" s="187" t="s">
        <v>19</v>
      </c>
      <c r="N330" s="188" t="s">
        <v>42</v>
      </c>
      <c r="O330" s="66"/>
      <c r="P330" s="189">
        <f>O330*H330</f>
        <v>0</v>
      </c>
      <c r="Q330" s="189">
        <v>0.0018</v>
      </c>
      <c r="R330" s="189">
        <f>Q330*H330</f>
        <v>0.0018</v>
      </c>
      <c r="S330" s="189">
        <v>0</v>
      </c>
      <c r="T330" s="19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1" t="s">
        <v>414</v>
      </c>
      <c r="AT330" s="191" t="s">
        <v>156</v>
      </c>
      <c r="AU330" s="191" t="s">
        <v>90</v>
      </c>
      <c r="AY330" s="19" t="s">
        <v>153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9" t="s">
        <v>90</v>
      </c>
      <c r="BK330" s="192">
        <f>ROUND(I330*H330,2)</f>
        <v>0</v>
      </c>
      <c r="BL330" s="19" t="s">
        <v>414</v>
      </c>
      <c r="BM330" s="191" t="s">
        <v>660</v>
      </c>
    </row>
    <row r="331" spans="1:47" s="2" customFormat="1" ht="11.25">
      <c r="A331" s="36"/>
      <c r="B331" s="37"/>
      <c r="C331" s="38"/>
      <c r="D331" s="193" t="s">
        <v>163</v>
      </c>
      <c r="E331" s="38"/>
      <c r="F331" s="194" t="s">
        <v>659</v>
      </c>
      <c r="G331" s="38"/>
      <c r="H331" s="38"/>
      <c r="I331" s="195"/>
      <c r="J331" s="38"/>
      <c r="K331" s="38"/>
      <c r="L331" s="41"/>
      <c r="M331" s="196"/>
      <c r="N331" s="197"/>
      <c r="O331" s="66"/>
      <c r="P331" s="66"/>
      <c r="Q331" s="66"/>
      <c r="R331" s="66"/>
      <c r="S331" s="66"/>
      <c r="T331" s="67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163</v>
      </c>
      <c r="AU331" s="19" t="s">
        <v>90</v>
      </c>
    </row>
    <row r="332" spans="1:65" s="2" customFormat="1" ht="14.45" customHeight="1">
      <c r="A332" s="36"/>
      <c r="B332" s="37"/>
      <c r="C332" s="180" t="s">
        <v>661</v>
      </c>
      <c r="D332" s="180" t="s">
        <v>156</v>
      </c>
      <c r="E332" s="181" t="s">
        <v>662</v>
      </c>
      <c r="F332" s="182" t="s">
        <v>663</v>
      </c>
      <c r="G332" s="183" t="s">
        <v>301</v>
      </c>
      <c r="H332" s="184">
        <v>1</v>
      </c>
      <c r="I332" s="185"/>
      <c r="J332" s="186">
        <f>ROUND(I332*H332,2)</f>
        <v>0</v>
      </c>
      <c r="K332" s="182" t="s">
        <v>160</v>
      </c>
      <c r="L332" s="41"/>
      <c r="M332" s="187" t="s">
        <v>19</v>
      </c>
      <c r="N332" s="188" t="s">
        <v>42</v>
      </c>
      <c r="O332" s="66"/>
      <c r="P332" s="189">
        <f>O332*H332</f>
        <v>0</v>
      </c>
      <c r="Q332" s="189">
        <v>0.00184</v>
      </c>
      <c r="R332" s="189">
        <f>Q332*H332</f>
        <v>0.00184</v>
      </c>
      <c r="S332" s="189">
        <v>0</v>
      </c>
      <c r="T332" s="190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1" t="s">
        <v>414</v>
      </c>
      <c r="AT332" s="191" t="s">
        <v>156</v>
      </c>
      <c r="AU332" s="191" t="s">
        <v>90</v>
      </c>
      <c r="AY332" s="19" t="s">
        <v>153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90</v>
      </c>
      <c r="BK332" s="192">
        <f>ROUND(I332*H332,2)</f>
        <v>0</v>
      </c>
      <c r="BL332" s="19" t="s">
        <v>414</v>
      </c>
      <c r="BM332" s="191" t="s">
        <v>664</v>
      </c>
    </row>
    <row r="333" spans="1:47" s="2" customFormat="1" ht="11.25">
      <c r="A333" s="36"/>
      <c r="B333" s="37"/>
      <c r="C333" s="38"/>
      <c r="D333" s="193" t="s">
        <v>163</v>
      </c>
      <c r="E333" s="38"/>
      <c r="F333" s="194" t="s">
        <v>663</v>
      </c>
      <c r="G333" s="38"/>
      <c r="H333" s="38"/>
      <c r="I333" s="195"/>
      <c r="J333" s="38"/>
      <c r="K333" s="38"/>
      <c r="L333" s="41"/>
      <c r="M333" s="196"/>
      <c r="N333" s="197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163</v>
      </c>
      <c r="AU333" s="19" t="s">
        <v>90</v>
      </c>
    </row>
    <row r="334" spans="1:65" s="2" customFormat="1" ht="14.45" customHeight="1">
      <c r="A334" s="36"/>
      <c r="B334" s="37"/>
      <c r="C334" s="180" t="s">
        <v>665</v>
      </c>
      <c r="D334" s="180" t="s">
        <v>156</v>
      </c>
      <c r="E334" s="181" t="s">
        <v>666</v>
      </c>
      <c r="F334" s="182" t="s">
        <v>667</v>
      </c>
      <c r="G334" s="183" t="s">
        <v>159</v>
      </c>
      <c r="H334" s="184">
        <v>1</v>
      </c>
      <c r="I334" s="185"/>
      <c r="J334" s="186">
        <f>ROUND(I334*H334,2)</f>
        <v>0</v>
      </c>
      <c r="K334" s="182" t="s">
        <v>160</v>
      </c>
      <c r="L334" s="41"/>
      <c r="M334" s="187" t="s">
        <v>19</v>
      </c>
      <c r="N334" s="188" t="s">
        <v>42</v>
      </c>
      <c r="O334" s="66"/>
      <c r="P334" s="189">
        <f>O334*H334</f>
        <v>0</v>
      </c>
      <c r="Q334" s="189">
        <v>0.00023</v>
      </c>
      <c r="R334" s="189">
        <f>Q334*H334</f>
        <v>0.00023</v>
      </c>
      <c r="S334" s="189">
        <v>0</v>
      </c>
      <c r="T334" s="190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91" t="s">
        <v>414</v>
      </c>
      <c r="AT334" s="191" t="s">
        <v>156</v>
      </c>
      <c r="AU334" s="191" t="s">
        <v>90</v>
      </c>
      <c r="AY334" s="19" t="s">
        <v>153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9" t="s">
        <v>90</v>
      </c>
      <c r="BK334" s="192">
        <f>ROUND(I334*H334,2)</f>
        <v>0</v>
      </c>
      <c r="BL334" s="19" t="s">
        <v>414</v>
      </c>
      <c r="BM334" s="191" t="s">
        <v>668</v>
      </c>
    </row>
    <row r="335" spans="1:47" s="2" customFormat="1" ht="11.25">
      <c r="A335" s="36"/>
      <c r="B335" s="37"/>
      <c r="C335" s="38"/>
      <c r="D335" s="193" t="s">
        <v>163</v>
      </c>
      <c r="E335" s="38"/>
      <c r="F335" s="194" t="s">
        <v>669</v>
      </c>
      <c r="G335" s="38"/>
      <c r="H335" s="38"/>
      <c r="I335" s="195"/>
      <c r="J335" s="38"/>
      <c r="K335" s="38"/>
      <c r="L335" s="41"/>
      <c r="M335" s="196"/>
      <c r="N335" s="197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163</v>
      </c>
      <c r="AU335" s="19" t="s">
        <v>90</v>
      </c>
    </row>
    <row r="336" spans="1:65" s="2" customFormat="1" ht="14.45" customHeight="1">
      <c r="A336" s="36"/>
      <c r="B336" s="37"/>
      <c r="C336" s="180" t="s">
        <v>670</v>
      </c>
      <c r="D336" s="180" t="s">
        <v>156</v>
      </c>
      <c r="E336" s="181" t="s">
        <v>671</v>
      </c>
      <c r="F336" s="182" t="s">
        <v>672</v>
      </c>
      <c r="G336" s="183" t="s">
        <v>159</v>
      </c>
      <c r="H336" s="184">
        <v>1</v>
      </c>
      <c r="I336" s="185"/>
      <c r="J336" s="186">
        <f>ROUND(I336*H336,2)</f>
        <v>0</v>
      </c>
      <c r="K336" s="182" t="s">
        <v>160</v>
      </c>
      <c r="L336" s="41"/>
      <c r="M336" s="187" t="s">
        <v>19</v>
      </c>
      <c r="N336" s="188" t="s">
        <v>42</v>
      </c>
      <c r="O336" s="66"/>
      <c r="P336" s="189">
        <f>O336*H336</f>
        <v>0</v>
      </c>
      <c r="Q336" s="189">
        <v>0.00028</v>
      </c>
      <c r="R336" s="189">
        <f>Q336*H336</f>
        <v>0.00028</v>
      </c>
      <c r="S336" s="189">
        <v>0</v>
      </c>
      <c r="T336" s="190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91" t="s">
        <v>414</v>
      </c>
      <c r="AT336" s="191" t="s">
        <v>156</v>
      </c>
      <c r="AU336" s="191" t="s">
        <v>90</v>
      </c>
      <c r="AY336" s="19" t="s">
        <v>153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19" t="s">
        <v>90</v>
      </c>
      <c r="BK336" s="192">
        <f>ROUND(I336*H336,2)</f>
        <v>0</v>
      </c>
      <c r="BL336" s="19" t="s">
        <v>414</v>
      </c>
      <c r="BM336" s="191" t="s">
        <v>673</v>
      </c>
    </row>
    <row r="337" spans="1:47" s="2" customFormat="1" ht="11.25">
      <c r="A337" s="36"/>
      <c r="B337" s="37"/>
      <c r="C337" s="38"/>
      <c r="D337" s="193" t="s">
        <v>163</v>
      </c>
      <c r="E337" s="38"/>
      <c r="F337" s="194" t="s">
        <v>674</v>
      </c>
      <c r="G337" s="38"/>
      <c r="H337" s="38"/>
      <c r="I337" s="195"/>
      <c r="J337" s="38"/>
      <c r="K337" s="38"/>
      <c r="L337" s="41"/>
      <c r="M337" s="196"/>
      <c r="N337" s="197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163</v>
      </c>
      <c r="AU337" s="19" t="s">
        <v>90</v>
      </c>
    </row>
    <row r="338" spans="1:65" s="2" customFormat="1" ht="14.45" customHeight="1">
      <c r="A338" s="36"/>
      <c r="B338" s="37"/>
      <c r="C338" s="180" t="s">
        <v>675</v>
      </c>
      <c r="D338" s="180" t="s">
        <v>156</v>
      </c>
      <c r="E338" s="181" t="s">
        <v>676</v>
      </c>
      <c r="F338" s="182" t="s">
        <v>677</v>
      </c>
      <c r="G338" s="183" t="s">
        <v>159</v>
      </c>
      <c r="H338" s="184">
        <v>1</v>
      </c>
      <c r="I338" s="185"/>
      <c r="J338" s="186">
        <f>ROUND(I338*H338,2)</f>
        <v>0</v>
      </c>
      <c r="K338" s="182" t="s">
        <v>160</v>
      </c>
      <c r="L338" s="41"/>
      <c r="M338" s="187" t="s">
        <v>19</v>
      </c>
      <c r="N338" s="188" t="s">
        <v>42</v>
      </c>
      <c r="O338" s="66"/>
      <c r="P338" s="189">
        <f>O338*H338</f>
        <v>0</v>
      </c>
      <c r="Q338" s="189">
        <v>0.00074</v>
      </c>
      <c r="R338" s="189">
        <f>Q338*H338</f>
        <v>0.00074</v>
      </c>
      <c r="S338" s="189">
        <v>0</v>
      </c>
      <c r="T338" s="190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91" t="s">
        <v>414</v>
      </c>
      <c r="AT338" s="191" t="s">
        <v>156</v>
      </c>
      <c r="AU338" s="191" t="s">
        <v>90</v>
      </c>
      <c r="AY338" s="19" t="s">
        <v>153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19" t="s">
        <v>90</v>
      </c>
      <c r="BK338" s="192">
        <f>ROUND(I338*H338,2)</f>
        <v>0</v>
      </c>
      <c r="BL338" s="19" t="s">
        <v>414</v>
      </c>
      <c r="BM338" s="191" t="s">
        <v>678</v>
      </c>
    </row>
    <row r="339" spans="1:47" s="2" customFormat="1" ht="19.5">
      <c r="A339" s="36"/>
      <c r="B339" s="37"/>
      <c r="C339" s="38"/>
      <c r="D339" s="193" t="s">
        <v>163</v>
      </c>
      <c r="E339" s="38"/>
      <c r="F339" s="194" t="s">
        <v>679</v>
      </c>
      <c r="G339" s="38"/>
      <c r="H339" s="38"/>
      <c r="I339" s="195"/>
      <c r="J339" s="38"/>
      <c r="K339" s="38"/>
      <c r="L339" s="41"/>
      <c r="M339" s="196"/>
      <c r="N339" s="197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163</v>
      </c>
      <c r="AU339" s="19" t="s">
        <v>90</v>
      </c>
    </row>
    <row r="340" spans="1:65" s="2" customFormat="1" ht="14.45" customHeight="1">
      <c r="A340" s="36"/>
      <c r="B340" s="37"/>
      <c r="C340" s="180" t="s">
        <v>680</v>
      </c>
      <c r="D340" s="180" t="s">
        <v>156</v>
      </c>
      <c r="E340" s="181" t="s">
        <v>681</v>
      </c>
      <c r="F340" s="182" t="s">
        <v>682</v>
      </c>
      <c r="G340" s="183" t="s">
        <v>159</v>
      </c>
      <c r="H340" s="184">
        <v>2</v>
      </c>
      <c r="I340" s="185"/>
      <c r="J340" s="186">
        <f>ROUND(I340*H340,2)</f>
        <v>0</v>
      </c>
      <c r="K340" s="182" t="s">
        <v>160</v>
      </c>
      <c r="L340" s="41"/>
      <c r="M340" s="187" t="s">
        <v>19</v>
      </c>
      <c r="N340" s="188" t="s">
        <v>42</v>
      </c>
      <c r="O340" s="66"/>
      <c r="P340" s="189">
        <f>O340*H340</f>
        <v>0</v>
      </c>
      <c r="Q340" s="189">
        <v>0.00014</v>
      </c>
      <c r="R340" s="189">
        <f>Q340*H340</f>
        <v>0.00028</v>
      </c>
      <c r="S340" s="189">
        <v>0</v>
      </c>
      <c r="T340" s="190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91" t="s">
        <v>414</v>
      </c>
      <c r="AT340" s="191" t="s">
        <v>156</v>
      </c>
      <c r="AU340" s="191" t="s">
        <v>90</v>
      </c>
      <c r="AY340" s="19" t="s">
        <v>153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9" t="s">
        <v>90</v>
      </c>
      <c r="BK340" s="192">
        <f>ROUND(I340*H340,2)</f>
        <v>0</v>
      </c>
      <c r="BL340" s="19" t="s">
        <v>414</v>
      </c>
      <c r="BM340" s="191" t="s">
        <v>683</v>
      </c>
    </row>
    <row r="341" spans="1:47" s="2" customFormat="1" ht="11.25">
      <c r="A341" s="36"/>
      <c r="B341" s="37"/>
      <c r="C341" s="38"/>
      <c r="D341" s="193" t="s">
        <v>163</v>
      </c>
      <c r="E341" s="38"/>
      <c r="F341" s="194" t="s">
        <v>684</v>
      </c>
      <c r="G341" s="38"/>
      <c r="H341" s="38"/>
      <c r="I341" s="195"/>
      <c r="J341" s="38"/>
      <c r="K341" s="38"/>
      <c r="L341" s="41"/>
      <c r="M341" s="196"/>
      <c r="N341" s="197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163</v>
      </c>
      <c r="AU341" s="19" t="s">
        <v>90</v>
      </c>
    </row>
    <row r="342" spans="1:65" s="2" customFormat="1" ht="14.45" customHeight="1">
      <c r="A342" s="36"/>
      <c r="B342" s="37"/>
      <c r="C342" s="209" t="s">
        <v>685</v>
      </c>
      <c r="D342" s="209" t="s">
        <v>207</v>
      </c>
      <c r="E342" s="210" t="s">
        <v>686</v>
      </c>
      <c r="F342" s="211" t="s">
        <v>687</v>
      </c>
      <c r="G342" s="212" t="s">
        <v>159</v>
      </c>
      <c r="H342" s="213">
        <v>2</v>
      </c>
      <c r="I342" s="214"/>
      <c r="J342" s="215">
        <f>ROUND(I342*H342,2)</f>
        <v>0</v>
      </c>
      <c r="K342" s="211" t="s">
        <v>160</v>
      </c>
      <c r="L342" s="216"/>
      <c r="M342" s="217" t="s">
        <v>19</v>
      </c>
      <c r="N342" s="218" t="s">
        <v>42</v>
      </c>
      <c r="O342" s="66"/>
      <c r="P342" s="189">
        <f>O342*H342</f>
        <v>0</v>
      </c>
      <c r="Q342" s="189">
        <v>0.00038</v>
      </c>
      <c r="R342" s="189">
        <f>Q342*H342</f>
        <v>0.00076</v>
      </c>
      <c r="S342" s="189">
        <v>0</v>
      </c>
      <c r="T342" s="19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1" t="s">
        <v>304</v>
      </c>
      <c r="AT342" s="191" t="s">
        <v>207</v>
      </c>
      <c r="AU342" s="191" t="s">
        <v>90</v>
      </c>
      <c r="AY342" s="19" t="s">
        <v>153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19" t="s">
        <v>90</v>
      </c>
      <c r="BK342" s="192">
        <f>ROUND(I342*H342,2)</f>
        <v>0</v>
      </c>
      <c r="BL342" s="19" t="s">
        <v>414</v>
      </c>
      <c r="BM342" s="191" t="s">
        <v>688</v>
      </c>
    </row>
    <row r="343" spans="1:47" s="2" customFormat="1" ht="11.25">
      <c r="A343" s="36"/>
      <c r="B343" s="37"/>
      <c r="C343" s="38"/>
      <c r="D343" s="193" t="s">
        <v>163</v>
      </c>
      <c r="E343" s="38"/>
      <c r="F343" s="194" t="s">
        <v>687</v>
      </c>
      <c r="G343" s="38"/>
      <c r="H343" s="38"/>
      <c r="I343" s="195"/>
      <c r="J343" s="38"/>
      <c r="K343" s="38"/>
      <c r="L343" s="41"/>
      <c r="M343" s="196"/>
      <c r="N343" s="197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163</v>
      </c>
      <c r="AU343" s="19" t="s">
        <v>90</v>
      </c>
    </row>
    <row r="344" spans="1:65" s="2" customFormat="1" ht="14.45" customHeight="1">
      <c r="A344" s="36"/>
      <c r="B344" s="37"/>
      <c r="C344" s="180" t="s">
        <v>689</v>
      </c>
      <c r="D344" s="180" t="s">
        <v>156</v>
      </c>
      <c r="E344" s="181" t="s">
        <v>690</v>
      </c>
      <c r="F344" s="182" t="s">
        <v>691</v>
      </c>
      <c r="G344" s="183" t="s">
        <v>179</v>
      </c>
      <c r="H344" s="184">
        <v>0.133</v>
      </c>
      <c r="I344" s="185"/>
      <c r="J344" s="186">
        <f>ROUND(I344*H344,2)</f>
        <v>0</v>
      </c>
      <c r="K344" s="182" t="s">
        <v>160</v>
      </c>
      <c r="L344" s="41"/>
      <c r="M344" s="187" t="s">
        <v>19</v>
      </c>
      <c r="N344" s="188" t="s">
        <v>42</v>
      </c>
      <c r="O344" s="66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414</v>
      </c>
      <c r="AT344" s="191" t="s">
        <v>156</v>
      </c>
      <c r="AU344" s="191" t="s">
        <v>90</v>
      </c>
      <c r="AY344" s="19" t="s">
        <v>153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9" t="s">
        <v>90</v>
      </c>
      <c r="BK344" s="192">
        <f>ROUND(I344*H344,2)</f>
        <v>0</v>
      </c>
      <c r="BL344" s="19" t="s">
        <v>414</v>
      </c>
      <c r="BM344" s="191" t="s">
        <v>692</v>
      </c>
    </row>
    <row r="345" spans="1:47" s="2" customFormat="1" ht="19.5">
      <c r="A345" s="36"/>
      <c r="B345" s="37"/>
      <c r="C345" s="38"/>
      <c r="D345" s="193" t="s">
        <v>163</v>
      </c>
      <c r="E345" s="38"/>
      <c r="F345" s="194" t="s">
        <v>693</v>
      </c>
      <c r="G345" s="38"/>
      <c r="H345" s="38"/>
      <c r="I345" s="195"/>
      <c r="J345" s="38"/>
      <c r="K345" s="38"/>
      <c r="L345" s="41"/>
      <c r="M345" s="196"/>
      <c r="N345" s="197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163</v>
      </c>
      <c r="AU345" s="19" t="s">
        <v>90</v>
      </c>
    </row>
    <row r="346" spans="2:63" s="12" customFormat="1" ht="22.9" customHeight="1">
      <c r="B346" s="164"/>
      <c r="C346" s="165"/>
      <c r="D346" s="166" t="s">
        <v>69</v>
      </c>
      <c r="E346" s="178" t="s">
        <v>694</v>
      </c>
      <c r="F346" s="178" t="s">
        <v>695</v>
      </c>
      <c r="G346" s="165"/>
      <c r="H346" s="165"/>
      <c r="I346" s="168"/>
      <c r="J346" s="179">
        <f>BK346</f>
        <v>0</v>
      </c>
      <c r="K346" s="165"/>
      <c r="L346" s="170"/>
      <c r="M346" s="171"/>
      <c r="N346" s="172"/>
      <c r="O346" s="172"/>
      <c r="P346" s="173">
        <f>SUM(P347:P356)</f>
        <v>0</v>
      </c>
      <c r="Q346" s="172"/>
      <c r="R346" s="173">
        <f>SUM(R347:R356)</f>
        <v>0.05522</v>
      </c>
      <c r="S346" s="172"/>
      <c r="T346" s="174">
        <f>SUM(T347:T356)</f>
        <v>0</v>
      </c>
      <c r="AR346" s="175" t="s">
        <v>90</v>
      </c>
      <c r="AT346" s="176" t="s">
        <v>69</v>
      </c>
      <c r="AU346" s="176" t="s">
        <v>78</v>
      </c>
      <c r="AY346" s="175" t="s">
        <v>153</v>
      </c>
      <c r="BK346" s="177">
        <f>SUM(BK347:BK356)</f>
        <v>0</v>
      </c>
    </row>
    <row r="347" spans="1:65" s="2" customFormat="1" ht="14.45" customHeight="1">
      <c r="A347" s="36"/>
      <c r="B347" s="37"/>
      <c r="C347" s="180" t="s">
        <v>696</v>
      </c>
      <c r="D347" s="180" t="s">
        <v>156</v>
      </c>
      <c r="E347" s="181" t="s">
        <v>697</v>
      </c>
      <c r="F347" s="182" t="s">
        <v>698</v>
      </c>
      <c r="G347" s="183" t="s">
        <v>301</v>
      </c>
      <c r="H347" s="184">
        <v>1</v>
      </c>
      <c r="I347" s="185"/>
      <c r="J347" s="186">
        <f>ROUND(I347*H347,2)</f>
        <v>0</v>
      </c>
      <c r="K347" s="182" t="s">
        <v>160</v>
      </c>
      <c r="L347" s="41"/>
      <c r="M347" s="187" t="s">
        <v>19</v>
      </c>
      <c r="N347" s="188" t="s">
        <v>42</v>
      </c>
      <c r="O347" s="66"/>
      <c r="P347" s="189">
        <f>O347*H347</f>
        <v>0</v>
      </c>
      <c r="Q347" s="189">
        <v>0.05261</v>
      </c>
      <c r="R347" s="189">
        <f>Q347*H347</f>
        <v>0.05261</v>
      </c>
      <c r="S347" s="189">
        <v>0</v>
      </c>
      <c r="T347" s="190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1" t="s">
        <v>414</v>
      </c>
      <c r="AT347" s="191" t="s">
        <v>156</v>
      </c>
      <c r="AU347" s="191" t="s">
        <v>90</v>
      </c>
      <c r="AY347" s="19" t="s">
        <v>153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19" t="s">
        <v>90</v>
      </c>
      <c r="BK347" s="192">
        <f>ROUND(I347*H347,2)</f>
        <v>0</v>
      </c>
      <c r="BL347" s="19" t="s">
        <v>414</v>
      </c>
      <c r="BM347" s="191" t="s">
        <v>699</v>
      </c>
    </row>
    <row r="348" spans="1:47" s="2" customFormat="1" ht="11.25">
      <c r="A348" s="36"/>
      <c r="B348" s="37"/>
      <c r="C348" s="38"/>
      <c r="D348" s="193" t="s">
        <v>163</v>
      </c>
      <c r="E348" s="38"/>
      <c r="F348" s="194" t="s">
        <v>700</v>
      </c>
      <c r="G348" s="38"/>
      <c r="H348" s="38"/>
      <c r="I348" s="195"/>
      <c r="J348" s="38"/>
      <c r="K348" s="38"/>
      <c r="L348" s="41"/>
      <c r="M348" s="196"/>
      <c r="N348" s="197"/>
      <c r="O348" s="66"/>
      <c r="P348" s="66"/>
      <c r="Q348" s="66"/>
      <c r="R348" s="66"/>
      <c r="S348" s="66"/>
      <c r="T348" s="67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163</v>
      </c>
      <c r="AU348" s="19" t="s">
        <v>90</v>
      </c>
    </row>
    <row r="349" spans="1:65" s="2" customFormat="1" ht="14.45" customHeight="1">
      <c r="A349" s="36"/>
      <c r="B349" s="37"/>
      <c r="C349" s="180" t="s">
        <v>701</v>
      </c>
      <c r="D349" s="180" t="s">
        <v>156</v>
      </c>
      <c r="E349" s="181" t="s">
        <v>702</v>
      </c>
      <c r="F349" s="182" t="s">
        <v>703</v>
      </c>
      <c r="G349" s="183" t="s">
        <v>301</v>
      </c>
      <c r="H349" s="184">
        <v>1</v>
      </c>
      <c r="I349" s="185"/>
      <c r="J349" s="186">
        <f>ROUND(I349*H349,2)</f>
        <v>0</v>
      </c>
      <c r="K349" s="182" t="s">
        <v>160</v>
      </c>
      <c r="L349" s="41"/>
      <c r="M349" s="187" t="s">
        <v>19</v>
      </c>
      <c r="N349" s="188" t="s">
        <v>42</v>
      </c>
      <c r="O349" s="66"/>
      <c r="P349" s="189">
        <f>O349*H349</f>
        <v>0</v>
      </c>
      <c r="Q349" s="189">
        <v>0.00261</v>
      </c>
      <c r="R349" s="189">
        <f>Q349*H349</f>
        <v>0.00261</v>
      </c>
      <c r="S349" s="189">
        <v>0</v>
      </c>
      <c r="T349" s="19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414</v>
      </c>
      <c r="AT349" s="191" t="s">
        <v>156</v>
      </c>
      <c r="AU349" s="191" t="s">
        <v>90</v>
      </c>
      <c r="AY349" s="19" t="s">
        <v>153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9" t="s">
        <v>90</v>
      </c>
      <c r="BK349" s="192">
        <f>ROUND(I349*H349,2)</f>
        <v>0</v>
      </c>
      <c r="BL349" s="19" t="s">
        <v>414</v>
      </c>
      <c r="BM349" s="191" t="s">
        <v>704</v>
      </c>
    </row>
    <row r="350" spans="1:47" s="2" customFormat="1" ht="11.25">
      <c r="A350" s="36"/>
      <c r="B350" s="37"/>
      <c r="C350" s="38"/>
      <c r="D350" s="193" t="s">
        <v>163</v>
      </c>
      <c r="E350" s="38"/>
      <c r="F350" s="194" t="s">
        <v>705</v>
      </c>
      <c r="G350" s="38"/>
      <c r="H350" s="38"/>
      <c r="I350" s="195"/>
      <c r="J350" s="38"/>
      <c r="K350" s="38"/>
      <c r="L350" s="41"/>
      <c r="M350" s="196"/>
      <c r="N350" s="197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163</v>
      </c>
      <c r="AU350" s="19" t="s">
        <v>90</v>
      </c>
    </row>
    <row r="351" spans="1:65" s="2" customFormat="1" ht="14.45" customHeight="1">
      <c r="A351" s="36"/>
      <c r="B351" s="37"/>
      <c r="C351" s="180" t="s">
        <v>706</v>
      </c>
      <c r="D351" s="180" t="s">
        <v>156</v>
      </c>
      <c r="E351" s="181" t="s">
        <v>707</v>
      </c>
      <c r="F351" s="182" t="s">
        <v>708</v>
      </c>
      <c r="G351" s="183" t="s">
        <v>159</v>
      </c>
      <c r="H351" s="184">
        <v>1</v>
      </c>
      <c r="I351" s="185"/>
      <c r="J351" s="186">
        <f>ROUND(I351*H351,2)</f>
        <v>0</v>
      </c>
      <c r="K351" s="182" t="s">
        <v>19</v>
      </c>
      <c r="L351" s="41"/>
      <c r="M351" s="187" t="s">
        <v>19</v>
      </c>
      <c r="N351" s="188" t="s">
        <v>42</v>
      </c>
      <c r="O351" s="66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414</v>
      </c>
      <c r="AT351" s="191" t="s">
        <v>156</v>
      </c>
      <c r="AU351" s="191" t="s">
        <v>90</v>
      </c>
      <c r="AY351" s="19" t="s">
        <v>153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9" t="s">
        <v>90</v>
      </c>
      <c r="BK351" s="192">
        <f>ROUND(I351*H351,2)</f>
        <v>0</v>
      </c>
      <c r="BL351" s="19" t="s">
        <v>414</v>
      </c>
      <c r="BM351" s="191" t="s">
        <v>709</v>
      </c>
    </row>
    <row r="352" spans="1:47" s="2" customFormat="1" ht="11.25">
      <c r="A352" s="36"/>
      <c r="B352" s="37"/>
      <c r="C352" s="38"/>
      <c r="D352" s="193" t="s">
        <v>163</v>
      </c>
      <c r="E352" s="38"/>
      <c r="F352" s="194" t="s">
        <v>708</v>
      </c>
      <c r="G352" s="38"/>
      <c r="H352" s="38"/>
      <c r="I352" s="195"/>
      <c r="J352" s="38"/>
      <c r="K352" s="38"/>
      <c r="L352" s="41"/>
      <c r="M352" s="196"/>
      <c r="N352" s="19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163</v>
      </c>
      <c r="AU352" s="19" t="s">
        <v>90</v>
      </c>
    </row>
    <row r="353" spans="1:65" s="2" customFormat="1" ht="14.45" customHeight="1">
      <c r="A353" s="36"/>
      <c r="B353" s="37"/>
      <c r="C353" s="180" t="s">
        <v>710</v>
      </c>
      <c r="D353" s="180" t="s">
        <v>156</v>
      </c>
      <c r="E353" s="181" t="s">
        <v>711</v>
      </c>
      <c r="F353" s="182" t="s">
        <v>712</v>
      </c>
      <c r="G353" s="183" t="s">
        <v>713</v>
      </c>
      <c r="H353" s="184">
        <v>24</v>
      </c>
      <c r="I353" s="185"/>
      <c r="J353" s="186">
        <f>ROUND(I353*H353,2)</f>
        <v>0</v>
      </c>
      <c r="K353" s="182" t="s">
        <v>19</v>
      </c>
      <c r="L353" s="41"/>
      <c r="M353" s="187" t="s">
        <v>19</v>
      </c>
      <c r="N353" s="188" t="s">
        <v>42</v>
      </c>
      <c r="O353" s="66"/>
      <c r="P353" s="189">
        <f>O353*H353</f>
        <v>0</v>
      </c>
      <c r="Q353" s="189">
        <v>0</v>
      </c>
      <c r="R353" s="189">
        <f>Q353*H353</f>
        <v>0</v>
      </c>
      <c r="S353" s="189">
        <v>0</v>
      </c>
      <c r="T353" s="190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1" t="s">
        <v>414</v>
      </c>
      <c r="AT353" s="191" t="s">
        <v>156</v>
      </c>
      <c r="AU353" s="191" t="s">
        <v>90</v>
      </c>
      <c r="AY353" s="19" t="s">
        <v>153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19" t="s">
        <v>90</v>
      </c>
      <c r="BK353" s="192">
        <f>ROUND(I353*H353,2)</f>
        <v>0</v>
      </c>
      <c r="BL353" s="19" t="s">
        <v>414</v>
      </c>
      <c r="BM353" s="191" t="s">
        <v>714</v>
      </c>
    </row>
    <row r="354" spans="1:47" s="2" customFormat="1" ht="11.25">
      <c r="A354" s="36"/>
      <c r="B354" s="37"/>
      <c r="C354" s="38"/>
      <c r="D354" s="193" t="s">
        <v>163</v>
      </c>
      <c r="E354" s="38"/>
      <c r="F354" s="194" t="s">
        <v>712</v>
      </c>
      <c r="G354" s="38"/>
      <c r="H354" s="38"/>
      <c r="I354" s="195"/>
      <c r="J354" s="38"/>
      <c r="K354" s="38"/>
      <c r="L354" s="41"/>
      <c r="M354" s="196"/>
      <c r="N354" s="197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163</v>
      </c>
      <c r="AU354" s="19" t="s">
        <v>90</v>
      </c>
    </row>
    <row r="355" spans="1:65" s="2" customFormat="1" ht="14.45" customHeight="1">
      <c r="A355" s="36"/>
      <c r="B355" s="37"/>
      <c r="C355" s="180" t="s">
        <v>715</v>
      </c>
      <c r="D355" s="180" t="s">
        <v>156</v>
      </c>
      <c r="E355" s="181" t="s">
        <v>716</v>
      </c>
      <c r="F355" s="182" t="s">
        <v>717</v>
      </c>
      <c r="G355" s="183" t="s">
        <v>179</v>
      </c>
      <c r="H355" s="184">
        <v>0.055</v>
      </c>
      <c r="I355" s="185"/>
      <c r="J355" s="186">
        <f>ROUND(I355*H355,2)</f>
        <v>0</v>
      </c>
      <c r="K355" s="182" t="s">
        <v>160</v>
      </c>
      <c r="L355" s="41"/>
      <c r="M355" s="187" t="s">
        <v>19</v>
      </c>
      <c r="N355" s="188" t="s">
        <v>42</v>
      </c>
      <c r="O355" s="66"/>
      <c r="P355" s="189">
        <f>O355*H355</f>
        <v>0</v>
      </c>
      <c r="Q355" s="189">
        <v>0</v>
      </c>
      <c r="R355" s="189">
        <f>Q355*H355</f>
        <v>0</v>
      </c>
      <c r="S355" s="189">
        <v>0</v>
      </c>
      <c r="T355" s="190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1" t="s">
        <v>414</v>
      </c>
      <c r="AT355" s="191" t="s">
        <v>156</v>
      </c>
      <c r="AU355" s="191" t="s">
        <v>90</v>
      </c>
      <c r="AY355" s="19" t="s">
        <v>153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19" t="s">
        <v>90</v>
      </c>
      <c r="BK355" s="192">
        <f>ROUND(I355*H355,2)</f>
        <v>0</v>
      </c>
      <c r="BL355" s="19" t="s">
        <v>414</v>
      </c>
      <c r="BM355" s="191" t="s">
        <v>718</v>
      </c>
    </row>
    <row r="356" spans="1:47" s="2" customFormat="1" ht="19.5">
      <c r="A356" s="36"/>
      <c r="B356" s="37"/>
      <c r="C356" s="38"/>
      <c r="D356" s="193" t="s">
        <v>163</v>
      </c>
      <c r="E356" s="38"/>
      <c r="F356" s="194" t="s">
        <v>719</v>
      </c>
      <c r="G356" s="38"/>
      <c r="H356" s="38"/>
      <c r="I356" s="195"/>
      <c r="J356" s="38"/>
      <c r="K356" s="38"/>
      <c r="L356" s="41"/>
      <c r="M356" s="196"/>
      <c r="N356" s="197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163</v>
      </c>
      <c r="AU356" s="19" t="s">
        <v>90</v>
      </c>
    </row>
    <row r="357" spans="2:63" s="12" customFormat="1" ht="22.9" customHeight="1">
      <c r="B357" s="164"/>
      <c r="C357" s="165"/>
      <c r="D357" s="166" t="s">
        <v>69</v>
      </c>
      <c r="E357" s="178" t="s">
        <v>720</v>
      </c>
      <c r="F357" s="178" t="s">
        <v>721</v>
      </c>
      <c r="G357" s="165"/>
      <c r="H357" s="165"/>
      <c r="I357" s="168"/>
      <c r="J357" s="179">
        <f>BK357</f>
        <v>0</v>
      </c>
      <c r="K357" s="165"/>
      <c r="L357" s="170"/>
      <c r="M357" s="171"/>
      <c r="N357" s="172"/>
      <c r="O357" s="172"/>
      <c r="P357" s="173">
        <f>SUM(P358:P379)</f>
        <v>0</v>
      </c>
      <c r="Q357" s="172"/>
      <c r="R357" s="173">
        <f>SUM(R358:R379)</f>
        <v>0.03278899999999999</v>
      </c>
      <c r="S357" s="172"/>
      <c r="T357" s="174">
        <f>SUM(T358:T379)</f>
        <v>0</v>
      </c>
      <c r="AR357" s="175" t="s">
        <v>90</v>
      </c>
      <c r="AT357" s="176" t="s">
        <v>69</v>
      </c>
      <c r="AU357" s="176" t="s">
        <v>78</v>
      </c>
      <c r="AY357" s="175" t="s">
        <v>153</v>
      </c>
      <c r="BK357" s="177">
        <f>SUM(BK358:BK379)</f>
        <v>0</v>
      </c>
    </row>
    <row r="358" spans="1:65" s="2" customFormat="1" ht="14.45" customHeight="1">
      <c r="A358" s="36"/>
      <c r="B358" s="37"/>
      <c r="C358" s="180" t="s">
        <v>722</v>
      </c>
      <c r="D358" s="180" t="s">
        <v>156</v>
      </c>
      <c r="E358" s="181" t="s">
        <v>723</v>
      </c>
      <c r="F358" s="182" t="s">
        <v>724</v>
      </c>
      <c r="G358" s="183" t="s">
        <v>307</v>
      </c>
      <c r="H358" s="184">
        <v>37.7</v>
      </c>
      <c r="I358" s="185"/>
      <c r="J358" s="186">
        <f>ROUND(I358*H358,2)</f>
        <v>0</v>
      </c>
      <c r="K358" s="182" t="s">
        <v>160</v>
      </c>
      <c r="L358" s="41"/>
      <c r="M358" s="187" t="s">
        <v>19</v>
      </c>
      <c r="N358" s="188" t="s">
        <v>42</v>
      </c>
      <c r="O358" s="66"/>
      <c r="P358" s="189">
        <f>O358*H358</f>
        <v>0</v>
      </c>
      <c r="Q358" s="189">
        <v>0.00045</v>
      </c>
      <c r="R358" s="189">
        <f>Q358*H358</f>
        <v>0.016965</v>
      </c>
      <c r="S358" s="189">
        <v>0</v>
      </c>
      <c r="T358" s="190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91" t="s">
        <v>414</v>
      </c>
      <c r="AT358" s="191" t="s">
        <v>156</v>
      </c>
      <c r="AU358" s="191" t="s">
        <v>90</v>
      </c>
      <c r="AY358" s="19" t="s">
        <v>153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19" t="s">
        <v>90</v>
      </c>
      <c r="BK358" s="192">
        <f>ROUND(I358*H358,2)</f>
        <v>0</v>
      </c>
      <c r="BL358" s="19" t="s">
        <v>414</v>
      </c>
      <c r="BM358" s="191" t="s">
        <v>725</v>
      </c>
    </row>
    <row r="359" spans="1:47" s="2" customFormat="1" ht="11.25">
      <c r="A359" s="36"/>
      <c r="B359" s="37"/>
      <c r="C359" s="38"/>
      <c r="D359" s="193" t="s">
        <v>163</v>
      </c>
      <c r="E359" s="38"/>
      <c r="F359" s="194" t="s">
        <v>726</v>
      </c>
      <c r="G359" s="38"/>
      <c r="H359" s="38"/>
      <c r="I359" s="195"/>
      <c r="J359" s="38"/>
      <c r="K359" s="38"/>
      <c r="L359" s="41"/>
      <c r="M359" s="196"/>
      <c r="N359" s="197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163</v>
      </c>
      <c r="AU359" s="19" t="s">
        <v>90</v>
      </c>
    </row>
    <row r="360" spans="2:51" s="13" customFormat="1" ht="11.25">
      <c r="B360" s="198"/>
      <c r="C360" s="199"/>
      <c r="D360" s="193" t="s">
        <v>170</v>
      </c>
      <c r="E360" s="200" t="s">
        <v>19</v>
      </c>
      <c r="F360" s="201" t="s">
        <v>727</v>
      </c>
      <c r="G360" s="199"/>
      <c r="H360" s="202">
        <v>37.7</v>
      </c>
      <c r="I360" s="203"/>
      <c r="J360" s="199"/>
      <c r="K360" s="199"/>
      <c r="L360" s="204"/>
      <c r="M360" s="205"/>
      <c r="N360" s="206"/>
      <c r="O360" s="206"/>
      <c r="P360" s="206"/>
      <c r="Q360" s="206"/>
      <c r="R360" s="206"/>
      <c r="S360" s="206"/>
      <c r="T360" s="207"/>
      <c r="AT360" s="208" t="s">
        <v>170</v>
      </c>
      <c r="AU360" s="208" t="s">
        <v>90</v>
      </c>
      <c r="AV360" s="13" t="s">
        <v>90</v>
      </c>
      <c r="AW360" s="13" t="s">
        <v>32</v>
      </c>
      <c r="AX360" s="13" t="s">
        <v>70</v>
      </c>
      <c r="AY360" s="208" t="s">
        <v>153</v>
      </c>
    </row>
    <row r="361" spans="2:51" s="14" customFormat="1" ht="11.25">
      <c r="B361" s="219"/>
      <c r="C361" s="220"/>
      <c r="D361" s="193" t="s">
        <v>170</v>
      </c>
      <c r="E361" s="221" t="s">
        <v>19</v>
      </c>
      <c r="F361" s="222" t="s">
        <v>250</v>
      </c>
      <c r="G361" s="220"/>
      <c r="H361" s="223">
        <v>37.7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AT361" s="229" t="s">
        <v>170</v>
      </c>
      <c r="AU361" s="229" t="s">
        <v>90</v>
      </c>
      <c r="AV361" s="14" t="s">
        <v>161</v>
      </c>
      <c r="AW361" s="14" t="s">
        <v>4</v>
      </c>
      <c r="AX361" s="14" t="s">
        <v>78</v>
      </c>
      <c r="AY361" s="229" t="s">
        <v>153</v>
      </c>
    </row>
    <row r="362" spans="1:65" s="2" customFormat="1" ht="14.45" customHeight="1">
      <c r="A362" s="36"/>
      <c r="B362" s="37"/>
      <c r="C362" s="180" t="s">
        <v>728</v>
      </c>
      <c r="D362" s="180" t="s">
        <v>156</v>
      </c>
      <c r="E362" s="181" t="s">
        <v>729</v>
      </c>
      <c r="F362" s="182" t="s">
        <v>730</v>
      </c>
      <c r="G362" s="183" t="s">
        <v>307</v>
      </c>
      <c r="H362" s="184">
        <v>17.2</v>
      </c>
      <c r="I362" s="185"/>
      <c r="J362" s="186">
        <f>ROUND(I362*H362,2)</f>
        <v>0</v>
      </c>
      <c r="K362" s="182" t="s">
        <v>160</v>
      </c>
      <c r="L362" s="41"/>
      <c r="M362" s="187" t="s">
        <v>19</v>
      </c>
      <c r="N362" s="188" t="s">
        <v>42</v>
      </c>
      <c r="O362" s="66"/>
      <c r="P362" s="189">
        <f>O362*H362</f>
        <v>0</v>
      </c>
      <c r="Q362" s="189">
        <v>0.00056</v>
      </c>
      <c r="R362" s="189">
        <f>Q362*H362</f>
        <v>0.009631999999999998</v>
      </c>
      <c r="S362" s="189">
        <v>0</v>
      </c>
      <c r="T362" s="19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1" t="s">
        <v>414</v>
      </c>
      <c r="AT362" s="191" t="s">
        <v>156</v>
      </c>
      <c r="AU362" s="191" t="s">
        <v>90</v>
      </c>
      <c r="AY362" s="19" t="s">
        <v>153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9" t="s">
        <v>90</v>
      </c>
      <c r="BK362" s="192">
        <f>ROUND(I362*H362,2)</f>
        <v>0</v>
      </c>
      <c r="BL362" s="19" t="s">
        <v>414</v>
      </c>
      <c r="BM362" s="191" t="s">
        <v>731</v>
      </c>
    </row>
    <row r="363" spans="1:47" s="2" customFormat="1" ht="11.25">
      <c r="A363" s="36"/>
      <c r="B363" s="37"/>
      <c r="C363" s="38"/>
      <c r="D363" s="193" t="s">
        <v>163</v>
      </c>
      <c r="E363" s="38"/>
      <c r="F363" s="194" t="s">
        <v>732</v>
      </c>
      <c r="G363" s="38"/>
      <c r="H363" s="38"/>
      <c r="I363" s="195"/>
      <c r="J363" s="38"/>
      <c r="K363" s="38"/>
      <c r="L363" s="41"/>
      <c r="M363" s="196"/>
      <c r="N363" s="197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163</v>
      </c>
      <c r="AU363" s="19" t="s">
        <v>90</v>
      </c>
    </row>
    <row r="364" spans="2:51" s="13" customFormat="1" ht="11.25">
      <c r="B364" s="198"/>
      <c r="C364" s="199"/>
      <c r="D364" s="193" t="s">
        <v>170</v>
      </c>
      <c r="E364" s="200" t="s">
        <v>19</v>
      </c>
      <c r="F364" s="201" t="s">
        <v>733</v>
      </c>
      <c r="G364" s="199"/>
      <c r="H364" s="202">
        <v>17.2</v>
      </c>
      <c r="I364" s="203"/>
      <c r="J364" s="199"/>
      <c r="K364" s="199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170</v>
      </c>
      <c r="AU364" s="208" t="s">
        <v>90</v>
      </c>
      <c r="AV364" s="13" t="s">
        <v>90</v>
      </c>
      <c r="AW364" s="13" t="s">
        <v>32</v>
      </c>
      <c r="AX364" s="13" t="s">
        <v>78</v>
      </c>
      <c r="AY364" s="208" t="s">
        <v>153</v>
      </c>
    </row>
    <row r="365" spans="1:65" s="2" customFormat="1" ht="14.45" customHeight="1">
      <c r="A365" s="36"/>
      <c r="B365" s="37"/>
      <c r="C365" s="180" t="s">
        <v>734</v>
      </c>
      <c r="D365" s="180" t="s">
        <v>156</v>
      </c>
      <c r="E365" s="181" t="s">
        <v>735</v>
      </c>
      <c r="F365" s="182" t="s">
        <v>736</v>
      </c>
      <c r="G365" s="183" t="s">
        <v>307</v>
      </c>
      <c r="H365" s="184">
        <v>8.8</v>
      </c>
      <c r="I365" s="185"/>
      <c r="J365" s="186">
        <f>ROUND(I365*H365,2)</f>
        <v>0</v>
      </c>
      <c r="K365" s="182" t="s">
        <v>160</v>
      </c>
      <c r="L365" s="41"/>
      <c r="M365" s="187" t="s">
        <v>19</v>
      </c>
      <c r="N365" s="188" t="s">
        <v>42</v>
      </c>
      <c r="O365" s="66"/>
      <c r="P365" s="189">
        <f>O365*H365</f>
        <v>0</v>
      </c>
      <c r="Q365" s="189">
        <v>0.00069</v>
      </c>
      <c r="R365" s="189">
        <f>Q365*H365</f>
        <v>0.006072</v>
      </c>
      <c r="S365" s="189">
        <v>0</v>
      </c>
      <c r="T365" s="190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414</v>
      </c>
      <c r="AT365" s="191" t="s">
        <v>156</v>
      </c>
      <c r="AU365" s="191" t="s">
        <v>90</v>
      </c>
      <c r="AY365" s="19" t="s">
        <v>153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90</v>
      </c>
      <c r="BK365" s="192">
        <f>ROUND(I365*H365,2)</f>
        <v>0</v>
      </c>
      <c r="BL365" s="19" t="s">
        <v>414</v>
      </c>
      <c r="BM365" s="191" t="s">
        <v>737</v>
      </c>
    </row>
    <row r="366" spans="1:47" s="2" customFormat="1" ht="11.25">
      <c r="A366" s="36"/>
      <c r="B366" s="37"/>
      <c r="C366" s="38"/>
      <c r="D366" s="193" t="s">
        <v>163</v>
      </c>
      <c r="E366" s="38"/>
      <c r="F366" s="194" t="s">
        <v>738</v>
      </c>
      <c r="G366" s="38"/>
      <c r="H366" s="38"/>
      <c r="I366" s="195"/>
      <c r="J366" s="38"/>
      <c r="K366" s="38"/>
      <c r="L366" s="41"/>
      <c r="M366" s="196"/>
      <c r="N366" s="197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163</v>
      </c>
      <c r="AU366" s="19" t="s">
        <v>90</v>
      </c>
    </row>
    <row r="367" spans="2:51" s="13" customFormat="1" ht="11.25">
      <c r="B367" s="198"/>
      <c r="C367" s="199"/>
      <c r="D367" s="193" t="s">
        <v>170</v>
      </c>
      <c r="E367" s="200" t="s">
        <v>19</v>
      </c>
      <c r="F367" s="201" t="s">
        <v>739</v>
      </c>
      <c r="G367" s="199"/>
      <c r="H367" s="202">
        <v>8.8</v>
      </c>
      <c r="I367" s="203"/>
      <c r="J367" s="199"/>
      <c r="K367" s="199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170</v>
      </c>
      <c r="AU367" s="208" t="s">
        <v>90</v>
      </c>
      <c r="AV367" s="13" t="s">
        <v>90</v>
      </c>
      <c r="AW367" s="13" t="s">
        <v>32</v>
      </c>
      <c r="AX367" s="13" t="s">
        <v>70</v>
      </c>
      <c r="AY367" s="208" t="s">
        <v>153</v>
      </c>
    </row>
    <row r="368" spans="2:51" s="14" customFormat="1" ht="11.25">
      <c r="B368" s="219"/>
      <c r="C368" s="220"/>
      <c r="D368" s="193" t="s">
        <v>170</v>
      </c>
      <c r="E368" s="221" t="s">
        <v>19</v>
      </c>
      <c r="F368" s="222" t="s">
        <v>250</v>
      </c>
      <c r="G368" s="220"/>
      <c r="H368" s="223">
        <v>8.8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170</v>
      </c>
      <c r="AU368" s="229" t="s">
        <v>90</v>
      </c>
      <c r="AV368" s="14" t="s">
        <v>161</v>
      </c>
      <c r="AW368" s="14" t="s">
        <v>4</v>
      </c>
      <c r="AX368" s="14" t="s">
        <v>78</v>
      </c>
      <c r="AY368" s="229" t="s">
        <v>153</v>
      </c>
    </row>
    <row r="369" spans="1:65" s="2" customFormat="1" ht="14.45" customHeight="1">
      <c r="A369" s="36"/>
      <c r="B369" s="37"/>
      <c r="C369" s="180" t="s">
        <v>740</v>
      </c>
      <c r="D369" s="180" t="s">
        <v>156</v>
      </c>
      <c r="E369" s="181" t="s">
        <v>741</v>
      </c>
      <c r="F369" s="182" t="s">
        <v>742</v>
      </c>
      <c r="G369" s="183" t="s">
        <v>159</v>
      </c>
      <c r="H369" s="184">
        <v>4</v>
      </c>
      <c r="I369" s="185"/>
      <c r="J369" s="186">
        <f>ROUND(I369*H369,2)</f>
        <v>0</v>
      </c>
      <c r="K369" s="182" t="s">
        <v>160</v>
      </c>
      <c r="L369" s="41"/>
      <c r="M369" s="187" t="s">
        <v>19</v>
      </c>
      <c r="N369" s="188" t="s">
        <v>42</v>
      </c>
      <c r="O369" s="66"/>
      <c r="P369" s="189">
        <f>O369*H369</f>
        <v>0</v>
      </c>
      <c r="Q369" s="189">
        <v>1E-05</v>
      </c>
      <c r="R369" s="189">
        <f>Q369*H369</f>
        <v>4E-05</v>
      </c>
      <c r="S369" s="189">
        <v>0</v>
      </c>
      <c r="T369" s="190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91" t="s">
        <v>414</v>
      </c>
      <c r="AT369" s="191" t="s">
        <v>156</v>
      </c>
      <c r="AU369" s="191" t="s">
        <v>90</v>
      </c>
      <c r="AY369" s="19" t="s">
        <v>153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19" t="s">
        <v>90</v>
      </c>
      <c r="BK369" s="192">
        <f>ROUND(I369*H369,2)</f>
        <v>0</v>
      </c>
      <c r="BL369" s="19" t="s">
        <v>414</v>
      </c>
      <c r="BM369" s="191" t="s">
        <v>743</v>
      </c>
    </row>
    <row r="370" spans="1:47" s="2" customFormat="1" ht="11.25">
      <c r="A370" s="36"/>
      <c r="B370" s="37"/>
      <c r="C370" s="38"/>
      <c r="D370" s="193" t="s">
        <v>163</v>
      </c>
      <c r="E370" s="38"/>
      <c r="F370" s="194" t="s">
        <v>744</v>
      </c>
      <c r="G370" s="38"/>
      <c r="H370" s="38"/>
      <c r="I370" s="195"/>
      <c r="J370" s="38"/>
      <c r="K370" s="38"/>
      <c r="L370" s="41"/>
      <c r="M370" s="196"/>
      <c r="N370" s="197"/>
      <c r="O370" s="66"/>
      <c r="P370" s="66"/>
      <c r="Q370" s="66"/>
      <c r="R370" s="66"/>
      <c r="S370" s="66"/>
      <c r="T370" s="67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163</v>
      </c>
      <c r="AU370" s="19" t="s">
        <v>90</v>
      </c>
    </row>
    <row r="371" spans="1:65" s="2" customFormat="1" ht="14.45" customHeight="1">
      <c r="A371" s="36"/>
      <c r="B371" s="37"/>
      <c r="C371" s="180" t="s">
        <v>745</v>
      </c>
      <c r="D371" s="180" t="s">
        <v>156</v>
      </c>
      <c r="E371" s="181" t="s">
        <v>746</v>
      </c>
      <c r="F371" s="182" t="s">
        <v>747</v>
      </c>
      <c r="G371" s="183" t="s">
        <v>159</v>
      </c>
      <c r="H371" s="184">
        <v>2</v>
      </c>
      <c r="I371" s="185"/>
      <c r="J371" s="186">
        <f>ROUND(I371*H371,2)</f>
        <v>0</v>
      </c>
      <c r="K371" s="182" t="s">
        <v>160</v>
      </c>
      <c r="L371" s="41"/>
      <c r="M371" s="187" t="s">
        <v>19</v>
      </c>
      <c r="N371" s="188" t="s">
        <v>42</v>
      </c>
      <c r="O371" s="66"/>
      <c r="P371" s="189">
        <f>O371*H371</f>
        <v>0</v>
      </c>
      <c r="Q371" s="189">
        <v>1E-05</v>
      </c>
      <c r="R371" s="189">
        <f>Q371*H371</f>
        <v>2E-05</v>
      </c>
      <c r="S371" s="189">
        <v>0</v>
      </c>
      <c r="T371" s="190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91" t="s">
        <v>414</v>
      </c>
      <c r="AT371" s="191" t="s">
        <v>156</v>
      </c>
      <c r="AU371" s="191" t="s">
        <v>90</v>
      </c>
      <c r="AY371" s="19" t="s">
        <v>153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19" t="s">
        <v>90</v>
      </c>
      <c r="BK371" s="192">
        <f>ROUND(I371*H371,2)</f>
        <v>0</v>
      </c>
      <c r="BL371" s="19" t="s">
        <v>414</v>
      </c>
      <c r="BM371" s="191" t="s">
        <v>748</v>
      </c>
    </row>
    <row r="372" spans="1:47" s="2" customFormat="1" ht="11.25">
      <c r="A372" s="36"/>
      <c r="B372" s="37"/>
      <c r="C372" s="38"/>
      <c r="D372" s="193" t="s">
        <v>163</v>
      </c>
      <c r="E372" s="38"/>
      <c r="F372" s="194" t="s">
        <v>749</v>
      </c>
      <c r="G372" s="38"/>
      <c r="H372" s="38"/>
      <c r="I372" s="195"/>
      <c r="J372" s="38"/>
      <c r="K372" s="38"/>
      <c r="L372" s="41"/>
      <c r="M372" s="196"/>
      <c r="N372" s="197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163</v>
      </c>
      <c r="AU372" s="19" t="s">
        <v>90</v>
      </c>
    </row>
    <row r="373" spans="1:65" s="2" customFormat="1" ht="14.45" customHeight="1">
      <c r="A373" s="36"/>
      <c r="B373" s="37"/>
      <c r="C373" s="180" t="s">
        <v>750</v>
      </c>
      <c r="D373" s="180" t="s">
        <v>156</v>
      </c>
      <c r="E373" s="181" t="s">
        <v>751</v>
      </c>
      <c r="F373" s="182" t="s">
        <v>752</v>
      </c>
      <c r="G373" s="183" t="s">
        <v>159</v>
      </c>
      <c r="H373" s="184">
        <v>2</v>
      </c>
      <c r="I373" s="185"/>
      <c r="J373" s="186">
        <f>ROUND(I373*H373,2)</f>
        <v>0</v>
      </c>
      <c r="K373" s="182" t="s">
        <v>160</v>
      </c>
      <c r="L373" s="41"/>
      <c r="M373" s="187" t="s">
        <v>19</v>
      </c>
      <c r="N373" s="188" t="s">
        <v>42</v>
      </c>
      <c r="O373" s="66"/>
      <c r="P373" s="189">
        <f>O373*H373</f>
        <v>0</v>
      </c>
      <c r="Q373" s="189">
        <v>3E-05</v>
      </c>
      <c r="R373" s="189">
        <f>Q373*H373</f>
        <v>6E-05</v>
      </c>
      <c r="S373" s="189">
        <v>0</v>
      </c>
      <c r="T373" s="19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1" t="s">
        <v>414</v>
      </c>
      <c r="AT373" s="191" t="s">
        <v>156</v>
      </c>
      <c r="AU373" s="191" t="s">
        <v>90</v>
      </c>
      <c r="AY373" s="19" t="s">
        <v>153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19" t="s">
        <v>90</v>
      </c>
      <c r="BK373" s="192">
        <f>ROUND(I373*H373,2)</f>
        <v>0</v>
      </c>
      <c r="BL373" s="19" t="s">
        <v>414</v>
      </c>
      <c r="BM373" s="191" t="s">
        <v>753</v>
      </c>
    </row>
    <row r="374" spans="1:47" s="2" customFormat="1" ht="11.25">
      <c r="A374" s="36"/>
      <c r="B374" s="37"/>
      <c r="C374" s="38"/>
      <c r="D374" s="193" t="s">
        <v>163</v>
      </c>
      <c r="E374" s="38"/>
      <c r="F374" s="194" t="s">
        <v>754</v>
      </c>
      <c r="G374" s="38"/>
      <c r="H374" s="38"/>
      <c r="I374" s="195"/>
      <c r="J374" s="38"/>
      <c r="K374" s="38"/>
      <c r="L374" s="41"/>
      <c r="M374" s="196"/>
      <c r="N374" s="197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163</v>
      </c>
      <c r="AU374" s="19" t="s">
        <v>90</v>
      </c>
    </row>
    <row r="375" spans="1:65" s="2" customFormat="1" ht="14.45" customHeight="1">
      <c r="A375" s="36"/>
      <c r="B375" s="37"/>
      <c r="C375" s="180" t="s">
        <v>755</v>
      </c>
      <c r="D375" s="180" t="s">
        <v>156</v>
      </c>
      <c r="E375" s="181" t="s">
        <v>756</v>
      </c>
      <c r="F375" s="182" t="s">
        <v>757</v>
      </c>
      <c r="G375" s="183" t="s">
        <v>307</v>
      </c>
      <c r="H375" s="184">
        <v>63.7</v>
      </c>
      <c r="I375" s="185"/>
      <c r="J375" s="186">
        <f>ROUND(I375*H375,2)</f>
        <v>0</v>
      </c>
      <c r="K375" s="182" t="s">
        <v>160</v>
      </c>
      <c r="L375" s="41"/>
      <c r="M375" s="187" t="s">
        <v>19</v>
      </c>
      <c r="N375" s="188" t="s">
        <v>42</v>
      </c>
      <c r="O375" s="66"/>
      <c r="P375" s="189">
        <f>O375*H375</f>
        <v>0</v>
      </c>
      <c r="Q375" s="189">
        <v>0</v>
      </c>
      <c r="R375" s="189">
        <f>Q375*H375</f>
        <v>0</v>
      </c>
      <c r="S375" s="189">
        <v>0</v>
      </c>
      <c r="T375" s="190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1" t="s">
        <v>414</v>
      </c>
      <c r="AT375" s="191" t="s">
        <v>156</v>
      </c>
      <c r="AU375" s="191" t="s">
        <v>90</v>
      </c>
      <c r="AY375" s="19" t="s">
        <v>153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9" t="s">
        <v>90</v>
      </c>
      <c r="BK375" s="192">
        <f>ROUND(I375*H375,2)</f>
        <v>0</v>
      </c>
      <c r="BL375" s="19" t="s">
        <v>414</v>
      </c>
      <c r="BM375" s="191" t="s">
        <v>758</v>
      </c>
    </row>
    <row r="376" spans="1:47" s="2" customFormat="1" ht="11.25">
      <c r="A376" s="36"/>
      <c r="B376" s="37"/>
      <c r="C376" s="38"/>
      <c r="D376" s="193" t="s">
        <v>163</v>
      </c>
      <c r="E376" s="38"/>
      <c r="F376" s="194" t="s">
        <v>759</v>
      </c>
      <c r="G376" s="38"/>
      <c r="H376" s="38"/>
      <c r="I376" s="195"/>
      <c r="J376" s="38"/>
      <c r="K376" s="38"/>
      <c r="L376" s="41"/>
      <c r="M376" s="196"/>
      <c r="N376" s="19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163</v>
      </c>
      <c r="AU376" s="19" t="s">
        <v>90</v>
      </c>
    </row>
    <row r="377" spans="2:51" s="13" customFormat="1" ht="11.25">
      <c r="B377" s="198"/>
      <c r="C377" s="199"/>
      <c r="D377" s="193" t="s">
        <v>170</v>
      </c>
      <c r="E377" s="200" t="s">
        <v>19</v>
      </c>
      <c r="F377" s="201" t="s">
        <v>760</v>
      </c>
      <c r="G377" s="199"/>
      <c r="H377" s="202">
        <v>63.7</v>
      </c>
      <c r="I377" s="203"/>
      <c r="J377" s="199"/>
      <c r="K377" s="199"/>
      <c r="L377" s="204"/>
      <c r="M377" s="205"/>
      <c r="N377" s="206"/>
      <c r="O377" s="206"/>
      <c r="P377" s="206"/>
      <c r="Q377" s="206"/>
      <c r="R377" s="206"/>
      <c r="S377" s="206"/>
      <c r="T377" s="207"/>
      <c r="AT377" s="208" t="s">
        <v>170</v>
      </c>
      <c r="AU377" s="208" t="s">
        <v>90</v>
      </c>
      <c r="AV377" s="13" t="s">
        <v>90</v>
      </c>
      <c r="AW377" s="13" t="s">
        <v>32</v>
      </c>
      <c r="AX377" s="13" t="s">
        <v>78</v>
      </c>
      <c r="AY377" s="208" t="s">
        <v>153</v>
      </c>
    </row>
    <row r="378" spans="1:65" s="2" customFormat="1" ht="14.45" customHeight="1">
      <c r="A378" s="36"/>
      <c r="B378" s="37"/>
      <c r="C378" s="180" t="s">
        <v>761</v>
      </c>
      <c r="D378" s="180" t="s">
        <v>156</v>
      </c>
      <c r="E378" s="181" t="s">
        <v>762</v>
      </c>
      <c r="F378" s="182" t="s">
        <v>763</v>
      </c>
      <c r="G378" s="183" t="s">
        <v>179</v>
      </c>
      <c r="H378" s="184">
        <v>0.033</v>
      </c>
      <c r="I378" s="185"/>
      <c r="J378" s="186">
        <f>ROUND(I378*H378,2)</f>
        <v>0</v>
      </c>
      <c r="K378" s="182" t="s">
        <v>160</v>
      </c>
      <c r="L378" s="41"/>
      <c r="M378" s="187" t="s">
        <v>19</v>
      </c>
      <c r="N378" s="188" t="s">
        <v>42</v>
      </c>
      <c r="O378" s="66"/>
      <c r="P378" s="189">
        <f>O378*H378</f>
        <v>0</v>
      </c>
      <c r="Q378" s="189">
        <v>0</v>
      </c>
      <c r="R378" s="189">
        <f>Q378*H378</f>
        <v>0</v>
      </c>
      <c r="S378" s="189">
        <v>0</v>
      </c>
      <c r="T378" s="190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91" t="s">
        <v>414</v>
      </c>
      <c r="AT378" s="191" t="s">
        <v>156</v>
      </c>
      <c r="AU378" s="191" t="s">
        <v>90</v>
      </c>
      <c r="AY378" s="19" t="s">
        <v>153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9" t="s">
        <v>90</v>
      </c>
      <c r="BK378" s="192">
        <f>ROUND(I378*H378,2)</f>
        <v>0</v>
      </c>
      <c r="BL378" s="19" t="s">
        <v>414</v>
      </c>
      <c r="BM378" s="191" t="s">
        <v>764</v>
      </c>
    </row>
    <row r="379" spans="1:47" s="2" customFormat="1" ht="19.5">
      <c r="A379" s="36"/>
      <c r="B379" s="37"/>
      <c r="C379" s="38"/>
      <c r="D379" s="193" t="s">
        <v>163</v>
      </c>
      <c r="E379" s="38"/>
      <c r="F379" s="194" t="s">
        <v>765</v>
      </c>
      <c r="G379" s="38"/>
      <c r="H379" s="38"/>
      <c r="I379" s="195"/>
      <c r="J379" s="38"/>
      <c r="K379" s="38"/>
      <c r="L379" s="41"/>
      <c r="M379" s="196"/>
      <c r="N379" s="197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163</v>
      </c>
      <c r="AU379" s="19" t="s">
        <v>90</v>
      </c>
    </row>
    <row r="380" spans="2:63" s="12" customFormat="1" ht="22.9" customHeight="1">
      <c r="B380" s="164"/>
      <c r="C380" s="165"/>
      <c r="D380" s="166" t="s">
        <v>69</v>
      </c>
      <c r="E380" s="178" t="s">
        <v>766</v>
      </c>
      <c r="F380" s="178" t="s">
        <v>767</v>
      </c>
      <c r="G380" s="165"/>
      <c r="H380" s="165"/>
      <c r="I380" s="168"/>
      <c r="J380" s="179">
        <f>BK380</f>
        <v>0</v>
      </c>
      <c r="K380" s="165"/>
      <c r="L380" s="170"/>
      <c r="M380" s="171"/>
      <c r="N380" s="172"/>
      <c r="O380" s="172"/>
      <c r="P380" s="173">
        <f>SUM(P381:P392)</f>
        <v>0</v>
      </c>
      <c r="Q380" s="172"/>
      <c r="R380" s="173">
        <f>SUM(R381:R392)</f>
        <v>0.00446</v>
      </c>
      <c r="S380" s="172"/>
      <c r="T380" s="174">
        <f>SUM(T381:T392)</f>
        <v>0</v>
      </c>
      <c r="AR380" s="175" t="s">
        <v>90</v>
      </c>
      <c r="AT380" s="176" t="s">
        <v>69</v>
      </c>
      <c r="AU380" s="176" t="s">
        <v>78</v>
      </c>
      <c r="AY380" s="175" t="s">
        <v>153</v>
      </c>
      <c r="BK380" s="177">
        <f>SUM(BK381:BK392)</f>
        <v>0</v>
      </c>
    </row>
    <row r="381" spans="1:65" s="2" customFormat="1" ht="14.45" customHeight="1">
      <c r="A381" s="36"/>
      <c r="B381" s="37"/>
      <c r="C381" s="180" t="s">
        <v>768</v>
      </c>
      <c r="D381" s="180" t="s">
        <v>156</v>
      </c>
      <c r="E381" s="181" t="s">
        <v>769</v>
      </c>
      <c r="F381" s="182" t="s">
        <v>770</v>
      </c>
      <c r="G381" s="183" t="s">
        <v>159</v>
      </c>
      <c r="H381" s="184">
        <v>5</v>
      </c>
      <c r="I381" s="185"/>
      <c r="J381" s="186">
        <f>ROUND(I381*H381,2)</f>
        <v>0</v>
      </c>
      <c r="K381" s="182" t="s">
        <v>160</v>
      </c>
      <c r="L381" s="41"/>
      <c r="M381" s="187" t="s">
        <v>19</v>
      </c>
      <c r="N381" s="188" t="s">
        <v>42</v>
      </c>
      <c r="O381" s="66"/>
      <c r="P381" s="189">
        <f>O381*H381</f>
        <v>0</v>
      </c>
      <c r="Q381" s="189">
        <v>0.00014</v>
      </c>
      <c r="R381" s="189">
        <f>Q381*H381</f>
        <v>0.0006999999999999999</v>
      </c>
      <c r="S381" s="189">
        <v>0</v>
      </c>
      <c r="T381" s="190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91" t="s">
        <v>414</v>
      </c>
      <c r="AT381" s="191" t="s">
        <v>156</v>
      </c>
      <c r="AU381" s="191" t="s">
        <v>90</v>
      </c>
      <c r="AY381" s="19" t="s">
        <v>153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9" t="s">
        <v>90</v>
      </c>
      <c r="BK381" s="192">
        <f>ROUND(I381*H381,2)</f>
        <v>0</v>
      </c>
      <c r="BL381" s="19" t="s">
        <v>414</v>
      </c>
      <c r="BM381" s="191" t="s">
        <v>771</v>
      </c>
    </row>
    <row r="382" spans="1:47" s="2" customFormat="1" ht="11.25">
      <c r="A382" s="36"/>
      <c r="B382" s="37"/>
      <c r="C382" s="38"/>
      <c r="D382" s="193" t="s">
        <v>163</v>
      </c>
      <c r="E382" s="38"/>
      <c r="F382" s="194" t="s">
        <v>772</v>
      </c>
      <c r="G382" s="38"/>
      <c r="H382" s="38"/>
      <c r="I382" s="195"/>
      <c r="J382" s="38"/>
      <c r="K382" s="38"/>
      <c r="L382" s="41"/>
      <c r="M382" s="196"/>
      <c r="N382" s="197"/>
      <c r="O382" s="66"/>
      <c r="P382" s="66"/>
      <c r="Q382" s="66"/>
      <c r="R382" s="66"/>
      <c r="S382" s="66"/>
      <c r="T382" s="67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9" t="s">
        <v>163</v>
      </c>
      <c r="AU382" s="19" t="s">
        <v>90</v>
      </c>
    </row>
    <row r="383" spans="1:65" s="2" customFormat="1" ht="14.45" customHeight="1">
      <c r="A383" s="36"/>
      <c r="B383" s="37"/>
      <c r="C383" s="180" t="s">
        <v>773</v>
      </c>
      <c r="D383" s="180" t="s">
        <v>156</v>
      </c>
      <c r="E383" s="181" t="s">
        <v>774</v>
      </c>
      <c r="F383" s="182" t="s">
        <v>775</v>
      </c>
      <c r="G383" s="183" t="s">
        <v>159</v>
      </c>
      <c r="H383" s="184">
        <v>5</v>
      </c>
      <c r="I383" s="185"/>
      <c r="J383" s="186">
        <f>ROUND(I383*H383,2)</f>
        <v>0</v>
      </c>
      <c r="K383" s="182" t="s">
        <v>160</v>
      </c>
      <c r="L383" s="41"/>
      <c r="M383" s="187" t="s">
        <v>19</v>
      </c>
      <c r="N383" s="188" t="s">
        <v>42</v>
      </c>
      <c r="O383" s="66"/>
      <c r="P383" s="189">
        <f>O383*H383</f>
        <v>0</v>
      </c>
      <c r="Q383" s="189">
        <v>0.00029</v>
      </c>
      <c r="R383" s="189">
        <f>Q383*H383</f>
        <v>0.00145</v>
      </c>
      <c r="S383" s="189">
        <v>0</v>
      </c>
      <c r="T383" s="190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91" t="s">
        <v>414</v>
      </c>
      <c r="AT383" s="191" t="s">
        <v>156</v>
      </c>
      <c r="AU383" s="191" t="s">
        <v>90</v>
      </c>
      <c r="AY383" s="19" t="s">
        <v>153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19" t="s">
        <v>90</v>
      </c>
      <c r="BK383" s="192">
        <f>ROUND(I383*H383,2)</f>
        <v>0</v>
      </c>
      <c r="BL383" s="19" t="s">
        <v>414</v>
      </c>
      <c r="BM383" s="191" t="s">
        <v>776</v>
      </c>
    </row>
    <row r="384" spans="1:47" s="2" customFormat="1" ht="11.25">
      <c r="A384" s="36"/>
      <c r="B384" s="37"/>
      <c r="C384" s="38"/>
      <c r="D384" s="193" t="s">
        <v>163</v>
      </c>
      <c r="E384" s="38"/>
      <c r="F384" s="194" t="s">
        <v>777</v>
      </c>
      <c r="G384" s="38"/>
      <c r="H384" s="38"/>
      <c r="I384" s="195"/>
      <c r="J384" s="38"/>
      <c r="K384" s="38"/>
      <c r="L384" s="41"/>
      <c r="M384" s="196"/>
      <c r="N384" s="197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163</v>
      </c>
      <c r="AU384" s="19" t="s">
        <v>90</v>
      </c>
    </row>
    <row r="385" spans="1:65" s="2" customFormat="1" ht="14.45" customHeight="1">
      <c r="A385" s="36"/>
      <c r="B385" s="37"/>
      <c r="C385" s="180" t="s">
        <v>778</v>
      </c>
      <c r="D385" s="180" t="s">
        <v>156</v>
      </c>
      <c r="E385" s="181" t="s">
        <v>779</v>
      </c>
      <c r="F385" s="182" t="s">
        <v>780</v>
      </c>
      <c r="G385" s="183" t="s">
        <v>159</v>
      </c>
      <c r="H385" s="184">
        <v>5</v>
      </c>
      <c r="I385" s="185"/>
      <c r="J385" s="186">
        <f>ROUND(I385*H385,2)</f>
        <v>0</v>
      </c>
      <c r="K385" s="182" t="s">
        <v>160</v>
      </c>
      <c r="L385" s="41"/>
      <c r="M385" s="187" t="s">
        <v>19</v>
      </c>
      <c r="N385" s="188" t="s">
        <v>42</v>
      </c>
      <c r="O385" s="66"/>
      <c r="P385" s="189">
        <f>O385*H385</f>
        <v>0</v>
      </c>
      <c r="Q385" s="189">
        <v>0.00026</v>
      </c>
      <c r="R385" s="189">
        <f>Q385*H385</f>
        <v>0.0013</v>
      </c>
      <c r="S385" s="189">
        <v>0</v>
      </c>
      <c r="T385" s="190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1" t="s">
        <v>414</v>
      </c>
      <c r="AT385" s="191" t="s">
        <v>156</v>
      </c>
      <c r="AU385" s="191" t="s">
        <v>90</v>
      </c>
      <c r="AY385" s="19" t="s">
        <v>153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9" t="s">
        <v>90</v>
      </c>
      <c r="BK385" s="192">
        <f>ROUND(I385*H385,2)</f>
        <v>0</v>
      </c>
      <c r="BL385" s="19" t="s">
        <v>414</v>
      </c>
      <c r="BM385" s="191" t="s">
        <v>781</v>
      </c>
    </row>
    <row r="386" spans="1:47" s="2" customFormat="1" ht="11.25">
      <c r="A386" s="36"/>
      <c r="B386" s="37"/>
      <c r="C386" s="38"/>
      <c r="D386" s="193" t="s">
        <v>163</v>
      </c>
      <c r="E386" s="38"/>
      <c r="F386" s="194" t="s">
        <v>782</v>
      </c>
      <c r="G386" s="38"/>
      <c r="H386" s="38"/>
      <c r="I386" s="195"/>
      <c r="J386" s="38"/>
      <c r="K386" s="38"/>
      <c r="L386" s="41"/>
      <c r="M386" s="196"/>
      <c r="N386" s="197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163</v>
      </c>
      <c r="AU386" s="19" t="s">
        <v>90</v>
      </c>
    </row>
    <row r="387" spans="1:65" s="2" customFormat="1" ht="14.45" customHeight="1">
      <c r="A387" s="36"/>
      <c r="B387" s="37"/>
      <c r="C387" s="180" t="s">
        <v>783</v>
      </c>
      <c r="D387" s="180" t="s">
        <v>156</v>
      </c>
      <c r="E387" s="181" t="s">
        <v>784</v>
      </c>
      <c r="F387" s="182" t="s">
        <v>785</v>
      </c>
      <c r="G387" s="183" t="s">
        <v>159</v>
      </c>
      <c r="H387" s="184">
        <v>1</v>
      </c>
      <c r="I387" s="185"/>
      <c r="J387" s="186">
        <f>ROUND(I387*H387,2)</f>
        <v>0</v>
      </c>
      <c r="K387" s="182" t="s">
        <v>160</v>
      </c>
      <c r="L387" s="41"/>
      <c r="M387" s="187" t="s">
        <v>19</v>
      </c>
      <c r="N387" s="188" t="s">
        <v>42</v>
      </c>
      <c r="O387" s="66"/>
      <c r="P387" s="189">
        <f>O387*H387</f>
        <v>0</v>
      </c>
      <c r="Q387" s="189">
        <v>0.00033</v>
      </c>
      <c r="R387" s="189">
        <f>Q387*H387</f>
        <v>0.00033</v>
      </c>
      <c r="S387" s="189">
        <v>0</v>
      </c>
      <c r="T387" s="190">
        <f>S387*H387</f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91" t="s">
        <v>414</v>
      </c>
      <c r="AT387" s="191" t="s">
        <v>156</v>
      </c>
      <c r="AU387" s="191" t="s">
        <v>90</v>
      </c>
      <c r="AY387" s="19" t="s">
        <v>153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19" t="s">
        <v>90</v>
      </c>
      <c r="BK387" s="192">
        <f>ROUND(I387*H387,2)</f>
        <v>0</v>
      </c>
      <c r="BL387" s="19" t="s">
        <v>414</v>
      </c>
      <c r="BM387" s="191" t="s">
        <v>786</v>
      </c>
    </row>
    <row r="388" spans="1:47" s="2" customFormat="1" ht="11.25">
      <c r="A388" s="36"/>
      <c r="B388" s="37"/>
      <c r="C388" s="38"/>
      <c r="D388" s="193" t="s">
        <v>163</v>
      </c>
      <c r="E388" s="38"/>
      <c r="F388" s="194" t="s">
        <v>785</v>
      </c>
      <c r="G388" s="38"/>
      <c r="H388" s="38"/>
      <c r="I388" s="195"/>
      <c r="J388" s="38"/>
      <c r="K388" s="38"/>
      <c r="L388" s="41"/>
      <c r="M388" s="196"/>
      <c r="N388" s="197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163</v>
      </c>
      <c r="AU388" s="19" t="s">
        <v>90</v>
      </c>
    </row>
    <row r="389" spans="1:65" s="2" customFormat="1" ht="14.45" customHeight="1">
      <c r="A389" s="36"/>
      <c r="B389" s="37"/>
      <c r="C389" s="180" t="s">
        <v>787</v>
      </c>
      <c r="D389" s="180" t="s">
        <v>156</v>
      </c>
      <c r="E389" s="181" t="s">
        <v>788</v>
      </c>
      <c r="F389" s="182" t="s">
        <v>789</v>
      </c>
      <c r="G389" s="183" t="s">
        <v>159</v>
      </c>
      <c r="H389" s="184">
        <v>2</v>
      </c>
      <c r="I389" s="185"/>
      <c r="J389" s="186">
        <f>ROUND(I389*H389,2)</f>
        <v>0</v>
      </c>
      <c r="K389" s="182" t="s">
        <v>160</v>
      </c>
      <c r="L389" s="41"/>
      <c r="M389" s="187" t="s">
        <v>19</v>
      </c>
      <c r="N389" s="188" t="s">
        <v>42</v>
      </c>
      <c r="O389" s="66"/>
      <c r="P389" s="189">
        <f>O389*H389</f>
        <v>0</v>
      </c>
      <c r="Q389" s="189">
        <v>0.00034</v>
      </c>
      <c r="R389" s="189">
        <f>Q389*H389</f>
        <v>0.00068</v>
      </c>
      <c r="S389" s="189">
        <v>0</v>
      </c>
      <c r="T389" s="190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91" t="s">
        <v>414</v>
      </c>
      <c r="AT389" s="191" t="s">
        <v>156</v>
      </c>
      <c r="AU389" s="191" t="s">
        <v>90</v>
      </c>
      <c r="AY389" s="19" t="s">
        <v>153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19" t="s">
        <v>90</v>
      </c>
      <c r="BK389" s="192">
        <f>ROUND(I389*H389,2)</f>
        <v>0</v>
      </c>
      <c r="BL389" s="19" t="s">
        <v>414</v>
      </c>
      <c r="BM389" s="191" t="s">
        <v>790</v>
      </c>
    </row>
    <row r="390" spans="1:47" s="2" customFormat="1" ht="11.25">
      <c r="A390" s="36"/>
      <c r="B390" s="37"/>
      <c r="C390" s="38"/>
      <c r="D390" s="193" t="s">
        <v>163</v>
      </c>
      <c r="E390" s="38"/>
      <c r="F390" s="194" t="s">
        <v>791</v>
      </c>
      <c r="G390" s="38"/>
      <c r="H390" s="38"/>
      <c r="I390" s="195"/>
      <c r="J390" s="38"/>
      <c r="K390" s="38"/>
      <c r="L390" s="41"/>
      <c r="M390" s="196"/>
      <c r="N390" s="197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163</v>
      </c>
      <c r="AU390" s="19" t="s">
        <v>90</v>
      </c>
    </row>
    <row r="391" spans="1:65" s="2" customFormat="1" ht="14.45" customHeight="1">
      <c r="A391" s="36"/>
      <c r="B391" s="37"/>
      <c r="C391" s="180" t="s">
        <v>792</v>
      </c>
      <c r="D391" s="180" t="s">
        <v>156</v>
      </c>
      <c r="E391" s="181" t="s">
        <v>793</v>
      </c>
      <c r="F391" s="182" t="s">
        <v>794</v>
      </c>
      <c r="G391" s="183" t="s">
        <v>179</v>
      </c>
      <c r="H391" s="184">
        <v>0.004</v>
      </c>
      <c r="I391" s="185"/>
      <c r="J391" s="186">
        <f>ROUND(I391*H391,2)</f>
        <v>0</v>
      </c>
      <c r="K391" s="182" t="s">
        <v>160</v>
      </c>
      <c r="L391" s="41"/>
      <c r="M391" s="187" t="s">
        <v>19</v>
      </c>
      <c r="N391" s="188" t="s">
        <v>42</v>
      </c>
      <c r="O391" s="66"/>
      <c r="P391" s="189">
        <f>O391*H391</f>
        <v>0</v>
      </c>
      <c r="Q391" s="189">
        <v>0</v>
      </c>
      <c r="R391" s="189">
        <f>Q391*H391</f>
        <v>0</v>
      </c>
      <c r="S391" s="189">
        <v>0</v>
      </c>
      <c r="T391" s="190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1" t="s">
        <v>414</v>
      </c>
      <c r="AT391" s="191" t="s">
        <v>156</v>
      </c>
      <c r="AU391" s="191" t="s">
        <v>90</v>
      </c>
      <c r="AY391" s="19" t="s">
        <v>153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19" t="s">
        <v>90</v>
      </c>
      <c r="BK391" s="192">
        <f>ROUND(I391*H391,2)</f>
        <v>0</v>
      </c>
      <c r="BL391" s="19" t="s">
        <v>414</v>
      </c>
      <c r="BM391" s="191" t="s">
        <v>795</v>
      </c>
    </row>
    <row r="392" spans="1:47" s="2" customFormat="1" ht="19.5">
      <c r="A392" s="36"/>
      <c r="B392" s="37"/>
      <c r="C392" s="38"/>
      <c r="D392" s="193" t="s">
        <v>163</v>
      </c>
      <c r="E392" s="38"/>
      <c r="F392" s="194" t="s">
        <v>796</v>
      </c>
      <c r="G392" s="38"/>
      <c r="H392" s="38"/>
      <c r="I392" s="195"/>
      <c r="J392" s="38"/>
      <c r="K392" s="38"/>
      <c r="L392" s="41"/>
      <c r="M392" s="196"/>
      <c r="N392" s="197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163</v>
      </c>
      <c r="AU392" s="19" t="s">
        <v>90</v>
      </c>
    </row>
    <row r="393" spans="2:63" s="12" customFormat="1" ht="22.9" customHeight="1">
      <c r="B393" s="164"/>
      <c r="C393" s="165"/>
      <c r="D393" s="166" t="s">
        <v>69</v>
      </c>
      <c r="E393" s="178" t="s">
        <v>797</v>
      </c>
      <c r="F393" s="178" t="s">
        <v>798</v>
      </c>
      <c r="G393" s="165"/>
      <c r="H393" s="165"/>
      <c r="I393" s="168"/>
      <c r="J393" s="179">
        <f>BK393</f>
        <v>0</v>
      </c>
      <c r="K393" s="165"/>
      <c r="L393" s="170"/>
      <c r="M393" s="171"/>
      <c r="N393" s="172"/>
      <c r="O393" s="172"/>
      <c r="P393" s="173">
        <f>SUM(P394:P409)</f>
        <v>0</v>
      </c>
      <c r="Q393" s="172"/>
      <c r="R393" s="173">
        <f>SUM(R394:R409)</f>
        <v>0.15144000000000002</v>
      </c>
      <c r="S393" s="172"/>
      <c r="T393" s="174">
        <f>SUM(T394:T409)</f>
        <v>0</v>
      </c>
      <c r="AR393" s="175" t="s">
        <v>90</v>
      </c>
      <c r="AT393" s="176" t="s">
        <v>69</v>
      </c>
      <c r="AU393" s="176" t="s">
        <v>78</v>
      </c>
      <c r="AY393" s="175" t="s">
        <v>153</v>
      </c>
      <c r="BK393" s="177">
        <f>SUM(BK394:BK409)</f>
        <v>0</v>
      </c>
    </row>
    <row r="394" spans="1:65" s="2" customFormat="1" ht="14.45" customHeight="1">
      <c r="A394" s="36"/>
      <c r="B394" s="37"/>
      <c r="C394" s="180" t="s">
        <v>799</v>
      </c>
      <c r="D394" s="180" t="s">
        <v>156</v>
      </c>
      <c r="E394" s="181" t="s">
        <v>800</v>
      </c>
      <c r="F394" s="182" t="s">
        <v>801</v>
      </c>
      <c r="G394" s="183" t="s">
        <v>159</v>
      </c>
      <c r="H394" s="184">
        <v>1</v>
      </c>
      <c r="I394" s="185"/>
      <c r="J394" s="186">
        <f>ROUND(I394*H394,2)</f>
        <v>0</v>
      </c>
      <c r="K394" s="182" t="s">
        <v>160</v>
      </c>
      <c r="L394" s="41"/>
      <c r="M394" s="187" t="s">
        <v>19</v>
      </c>
      <c r="N394" s="188" t="s">
        <v>42</v>
      </c>
      <c r="O394" s="66"/>
      <c r="P394" s="189">
        <f>O394*H394</f>
        <v>0</v>
      </c>
      <c r="Q394" s="189">
        <v>0</v>
      </c>
      <c r="R394" s="189">
        <f>Q394*H394</f>
        <v>0</v>
      </c>
      <c r="S394" s="189">
        <v>0</v>
      </c>
      <c r="T394" s="190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91" t="s">
        <v>414</v>
      </c>
      <c r="AT394" s="191" t="s">
        <v>156</v>
      </c>
      <c r="AU394" s="191" t="s">
        <v>90</v>
      </c>
      <c r="AY394" s="19" t="s">
        <v>153</v>
      </c>
      <c r="BE394" s="192">
        <f>IF(N394="základní",J394,0)</f>
        <v>0</v>
      </c>
      <c r="BF394" s="192">
        <f>IF(N394="snížená",J394,0)</f>
        <v>0</v>
      </c>
      <c r="BG394" s="192">
        <f>IF(N394="zákl. přenesená",J394,0)</f>
        <v>0</v>
      </c>
      <c r="BH394" s="192">
        <f>IF(N394="sníž. přenesená",J394,0)</f>
        <v>0</v>
      </c>
      <c r="BI394" s="192">
        <f>IF(N394="nulová",J394,0)</f>
        <v>0</v>
      </c>
      <c r="BJ394" s="19" t="s">
        <v>90</v>
      </c>
      <c r="BK394" s="192">
        <f>ROUND(I394*H394,2)</f>
        <v>0</v>
      </c>
      <c r="BL394" s="19" t="s">
        <v>414</v>
      </c>
      <c r="BM394" s="191" t="s">
        <v>802</v>
      </c>
    </row>
    <row r="395" spans="1:47" s="2" customFormat="1" ht="11.25">
      <c r="A395" s="36"/>
      <c r="B395" s="37"/>
      <c r="C395" s="38"/>
      <c r="D395" s="193" t="s">
        <v>163</v>
      </c>
      <c r="E395" s="38"/>
      <c r="F395" s="194" t="s">
        <v>803</v>
      </c>
      <c r="G395" s="38"/>
      <c r="H395" s="38"/>
      <c r="I395" s="195"/>
      <c r="J395" s="38"/>
      <c r="K395" s="38"/>
      <c r="L395" s="41"/>
      <c r="M395" s="196"/>
      <c r="N395" s="197"/>
      <c r="O395" s="66"/>
      <c r="P395" s="66"/>
      <c r="Q395" s="66"/>
      <c r="R395" s="66"/>
      <c r="S395" s="66"/>
      <c r="T395" s="67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T395" s="19" t="s">
        <v>163</v>
      </c>
      <c r="AU395" s="19" t="s">
        <v>90</v>
      </c>
    </row>
    <row r="396" spans="1:65" s="2" customFormat="1" ht="14.45" customHeight="1">
      <c r="A396" s="36"/>
      <c r="B396" s="37"/>
      <c r="C396" s="209" t="s">
        <v>804</v>
      </c>
      <c r="D396" s="209" t="s">
        <v>207</v>
      </c>
      <c r="E396" s="210" t="s">
        <v>805</v>
      </c>
      <c r="F396" s="211" t="s">
        <v>806</v>
      </c>
      <c r="G396" s="212" t="s">
        <v>159</v>
      </c>
      <c r="H396" s="213">
        <v>1</v>
      </c>
      <c r="I396" s="214"/>
      <c r="J396" s="215">
        <f>ROUND(I396*H396,2)</f>
        <v>0</v>
      </c>
      <c r="K396" s="211" t="s">
        <v>160</v>
      </c>
      <c r="L396" s="216"/>
      <c r="M396" s="217" t="s">
        <v>19</v>
      </c>
      <c r="N396" s="218" t="s">
        <v>42</v>
      </c>
      <c r="O396" s="66"/>
      <c r="P396" s="189">
        <f>O396*H396</f>
        <v>0</v>
      </c>
      <c r="Q396" s="189">
        <v>0.00744</v>
      </c>
      <c r="R396" s="189">
        <f>Q396*H396</f>
        <v>0.00744</v>
      </c>
      <c r="S396" s="189">
        <v>0</v>
      </c>
      <c r="T396" s="190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1" t="s">
        <v>304</v>
      </c>
      <c r="AT396" s="191" t="s">
        <v>207</v>
      </c>
      <c r="AU396" s="191" t="s">
        <v>90</v>
      </c>
      <c r="AY396" s="19" t="s">
        <v>153</v>
      </c>
      <c r="BE396" s="192">
        <f>IF(N396="základní",J396,0)</f>
        <v>0</v>
      </c>
      <c r="BF396" s="192">
        <f>IF(N396="snížená",J396,0)</f>
        <v>0</v>
      </c>
      <c r="BG396" s="192">
        <f>IF(N396="zákl. přenesená",J396,0)</f>
        <v>0</v>
      </c>
      <c r="BH396" s="192">
        <f>IF(N396="sníž. přenesená",J396,0)</f>
        <v>0</v>
      </c>
      <c r="BI396" s="192">
        <f>IF(N396="nulová",J396,0)</f>
        <v>0</v>
      </c>
      <c r="BJ396" s="19" t="s">
        <v>90</v>
      </c>
      <c r="BK396" s="192">
        <f>ROUND(I396*H396,2)</f>
        <v>0</v>
      </c>
      <c r="BL396" s="19" t="s">
        <v>414</v>
      </c>
      <c r="BM396" s="191" t="s">
        <v>807</v>
      </c>
    </row>
    <row r="397" spans="1:47" s="2" customFormat="1" ht="11.25">
      <c r="A397" s="36"/>
      <c r="B397" s="37"/>
      <c r="C397" s="38"/>
      <c r="D397" s="193" t="s">
        <v>163</v>
      </c>
      <c r="E397" s="38"/>
      <c r="F397" s="194" t="s">
        <v>806</v>
      </c>
      <c r="G397" s="38"/>
      <c r="H397" s="38"/>
      <c r="I397" s="195"/>
      <c r="J397" s="38"/>
      <c r="K397" s="38"/>
      <c r="L397" s="41"/>
      <c r="M397" s="196"/>
      <c r="N397" s="197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163</v>
      </c>
      <c r="AU397" s="19" t="s">
        <v>90</v>
      </c>
    </row>
    <row r="398" spans="1:65" s="2" customFormat="1" ht="14.45" customHeight="1">
      <c r="A398" s="36"/>
      <c r="B398" s="37"/>
      <c r="C398" s="180" t="s">
        <v>808</v>
      </c>
      <c r="D398" s="180" t="s">
        <v>156</v>
      </c>
      <c r="E398" s="181" t="s">
        <v>809</v>
      </c>
      <c r="F398" s="182" t="s">
        <v>810</v>
      </c>
      <c r="G398" s="183" t="s">
        <v>159</v>
      </c>
      <c r="H398" s="184">
        <v>1</v>
      </c>
      <c r="I398" s="185"/>
      <c r="J398" s="186">
        <f>ROUND(I398*H398,2)</f>
        <v>0</v>
      </c>
      <c r="K398" s="182" t="s">
        <v>160</v>
      </c>
      <c r="L398" s="41"/>
      <c r="M398" s="187" t="s">
        <v>19</v>
      </c>
      <c r="N398" s="188" t="s">
        <v>42</v>
      </c>
      <c r="O398" s="66"/>
      <c r="P398" s="189">
        <f>O398*H398</f>
        <v>0</v>
      </c>
      <c r="Q398" s="189">
        <v>0</v>
      </c>
      <c r="R398" s="189">
        <f>Q398*H398</f>
        <v>0</v>
      </c>
      <c r="S398" s="189">
        <v>0</v>
      </c>
      <c r="T398" s="190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1" t="s">
        <v>414</v>
      </c>
      <c r="AT398" s="191" t="s">
        <v>156</v>
      </c>
      <c r="AU398" s="191" t="s">
        <v>90</v>
      </c>
      <c r="AY398" s="19" t="s">
        <v>153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19" t="s">
        <v>90</v>
      </c>
      <c r="BK398" s="192">
        <f>ROUND(I398*H398,2)</f>
        <v>0</v>
      </c>
      <c r="BL398" s="19" t="s">
        <v>414</v>
      </c>
      <c r="BM398" s="191" t="s">
        <v>811</v>
      </c>
    </row>
    <row r="399" spans="1:47" s="2" customFormat="1" ht="11.25">
      <c r="A399" s="36"/>
      <c r="B399" s="37"/>
      <c r="C399" s="38"/>
      <c r="D399" s="193" t="s">
        <v>163</v>
      </c>
      <c r="E399" s="38"/>
      <c r="F399" s="194" t="s">
        <v>812</v>
      </c>
      <c r="G399" s="38"/>
      <c r="H399" s="38"/>
      <c r="I399" s="195"/>
      <c r="J399" s="38"/>
      <c r="K399" s="38"/>
      <c r="L399" s="41"/>
      <c r="M399" s="196"/>
      <c r="N399" s="197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163</v>
      </c>
      <c r="AU399" s="19" t="s">
        <v>90</v>
      </c>
    </row>
    <row r="400" spans="1:65" s="2" customFormat="1" ht="14.45" customHeight="1">
      <c r="A400" s="36"/>
      <c r="B400" s="37"/>
      <c r="C400" s="209" t="s">
        <v>813</v>
      </c>
      <c r="D400" s="209" t="s">
        <v>207</v>
      </c>
      <c r="E400" s="210" t="s">
        <v>814</v>
      </c>
      <c r="F400" s="211" t="s">
        <v>815</v>
      </c>
      <c r="G400" s="212" t="s">
        <v>159</v>
      </c>
      <c r="H400" s="213">
        <v>1</v>
      </c>
      <c r="I400" s="214"/>
      <c r="J400" s="215">
        <f>ROUND(I400*H400,2)</f>
        <v>0</v>
      </c>
      <c r="K400" s="211" t="s">
        <v>160</v>
      </c>
      <c r="L400" s="216"/>
      <c r="M400" s="217" t="s">
        <v>19</v>
      </c>
      <c r="N400" s="218" t="s">
        <v>42</v>
      </c>
      <c r="O400" s="66"/>
      <c r="P400" s="189">
        <f>O400*H400</f>
        <v>0</v>
      </c>
      <c r="Q400" s="189">
        <v>0.0246</v>
      </c>
      <c r="R400" s="189">
        <f>Q400*H400</f>
        <v>0.0246</v>
      </c>
      <c r="S400" s="189">
        <v>0</v>
      </c>
      <c r="T400" s="190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304</v>
      </c>
      <c r="AT400" s="191" t="s">
        <v>207</v>
      </c>
      <c r="AU400" s="191" t="s">
        <v>90</v>
      </c>
      <c r="AY400" s="19" t="s">
        <v>153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90</v>
      </c>
      <c r="BK400" s="192">
        <f>ROUND(I400*H400,2)</f>
        <v>0</v>
      </c>
      <c r="BL400" s="19" t="s">
        <v>414</v>
      </c>
      <c r="BM400" s="191" t="s">
        <v>816</v>
      </c>
    </row>
    <row r="401" spans="1:47" s="2" customFormat="1" ht="11.25">
      <c r="A401" s="36"/>
      <c r="B401" s="37"/>
      <c r="C401" s="38"/>
      <c r="D401" s="193" t="s">
        <v>163</v>
      </c>
      <c r="E401" s="38"/>
      <c r="F401" s="194" t="s">
        <v>815</v>
      </c>
      <c r="G401" s="38"/>
      <c r="H401" s="38"/>
      <c r="I401" s="195"/>
      <c r="J401" s="38"/>
      <c r="K401" s="38"/>
      <c r="L401" s="41"/>
      <c r="M401" s="196"/>
      <c r="N401" s="197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163</v>
      </c>
      <c r="AU401" s="19" t="s">
        <v>90</v>
      </c>
    </row>
    <row r="402" spans="1:65" s="2" customFormat="1" ht="14.45" customHeight="1">
      <c r="A402" s="36"/>
      <c r="B402" s="37"/>
      <c r="C402" s="180" t="s">
        <v>817</v>
      </c>
      <c r="D402" s="180" t="s">
        <v>156</v>
      </c>
      <c r="E402" s="181" t="s">
        <v>818</v>
      </c>
      <c r="F402" s="182" t="s">
        <v>819</v>
      </c>
      <c r="G402" s="183" t="s">
        <v>159</v>
      </c>
      <c r="H402" s="184">
        <v>2</v>
      </c>
      <c r="I402" s="185"/>
      <c r="J402" s="186">
        <f>ROUND(I402*H402,2)</f>
        <v>0</v>
      </c>
      <c r="K402" s="182" t="s">
        <v>160</v>
      </c>
      <c r="L402" s="41"/>
      <c r="M402" s="187" t="s">
        <v>19</v>
      </c>
      <c r="N402" s="188" t="s">
        <v>42</v>
      </c>
      <c r="O402" s="66"/>
      <c r="P402" s="189">
        <f>O402*H402</f>
        <v>0</v>
      </c>
      <c r="Q402" s="189">
        <v>0</v>
      </c>
      <c r="R402" s="189">
        <f>Q402*H402</f>
        <v>0</v>
      </c>
      <c r="S402" s="189">
        <v>0</v>
      </c>
      <c r="T402" s="190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91" t="s">
        <v>414</v>
      </c>
      <c r="AT402" s="191" t="s">
        <v>156</v>
      </c>
      <c r="AU402" s="191" t="s">
        <v>90</v>
      </c>
      <c r="AY402" s="19" t="s">
        <v>153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19" t="s">
        <v>90</v>
      </c>
      <c r="BK402" s="192">
        <f>ROUND(I402*H402,2)</f>
        <v>0</v>
      </c>
      <c r="BL402" s="19" t="s">
        <v>414</v>
      </c>
      <c r="BM402" s="191" t="s">
        <v>820</v>
      </c>
    </row>
    <row r="403" spans="1:47" s="2" customFormat="1" ht="11.25">
      <c r="A403" s="36"/>
      <c r="B403" s="37"/>
      <c r="C403" s="38"/>
      <c r="D403" s="193" t="s">
        <v>163</v>
      </c>
      <c r="E403" s="38"/>
      <c r="F403" s="194" t="s">
        <v>821</v>
      </c>
      <c r="G403" s="38"/>
      <c r="H403" s="38"/>
      <c r="I403" s="195"/>
      <c r="J403" s="38"/>
      <c r="K403" s="38"/>
      <c r="L403" s="41"/>
      <c r="M403" s="196"/>
      <c r="N403" s="197"/>
      <c r="O403" s="66"/>
      <c r="P403" s="66"/>
      <c r="Q403" s="66"/>
      <c r="R403" s="66"/>
      <c r="S403" s="66"/>
      <c r="T403" s="67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T403" s="19" t="s">
        <v>163</v>
      </c>
      <c r="AU403" s="19" t="s">
        <v>90</v>
      </c>
    </row>
    <row r="404" spans="1:65" s="2" customFormat="1" ht="14.45" customHeight="1">
      <c r="A404" s="36"/>
      <c r="B404" s="37"/>
      <c r="C404" s="209" t="s">
        <v>822</v>
      </c>
      <c r="D404" s="209" t="s">
        <v>207</v>
      </c>
      <c r="E404" s="210" t="s">
        <v>823</v>
      </c>
      <c r="F404" s="211" t="s">
        <v>824</v>
      </c>
      <c r="G404" s="212" t="s">
        <v>159</v>
      </c>
      <c r="H404" s="213">
        <v>2</v>
      </c>
      <c r="I404" s="214"/>
      <c r="J404" s="215">
        <f>ROUND(I404*H404,2)</f>
        <v>0</v>
      </c>
      <c r="K404" s="211" t="s">
        <v>160</v>
      </c>
      <c r="L404" s="216"/>
      <c r="M404" s="217" t="s">
        <v>19</v>
      </c>
      <c r="N404" s="218" t="s">
        <v>42</v>
      </c>
      <c r="O404" s="66"/>
      <c r="P404" s="189">
        <f>O404*H404</f>
        <v>0</v>
      </c>
      <c r="Q404" s="189">
        <v>0.04715</v>
      </c>
      <c r="R404" s="189">
        <f>Q404*H404</f>
        <v>0.0943</v>
      </c>
      <c r="S404" s="189">
        <v>0</v>
      </c>
      <c r="T404" s="190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91" t="s">
        <v>304</v>
      </c>
      <c r="AT404" s="191" t="s">
        <v>207</v>
      </c>
      <c r="AU404" s="191" t="s">
        <v>90</v>
      </c>
      <c r="AY404" s="19" t="s">
        <v>153</v>
      </c>
      <c r="BE404" s="192">
        <f>IF(N404="základní",J404,0)</f>
        <v>0</v>
      </c>
      <c r="BF404" s="192">
        <f>IF(N404="snížená",J404,0)</f>
        <v>0</v>
      </c>
      <c r="BG404" s="192">
        <f>IF(N404="zákl. přenesená",J404,0)</f>
        <v>0</v>
      </c>
      <c r="BH404" s="192">
        <f>IF(N404="sníž. přenesená",J404,0)</f>
        <v>0</v>
      </c>
      <c r="BI404" s="192">
        <f>IF(N404="nulová",J404,0)</f>
        <v>0</v>
      </c>
      <c r="BJ404" s="19" t="s">
        <v>90</v>
      </c>
      <c r="BK404" s="192">
        <f>ROUND(I404*H404,2)</f>
        <v>0</v>
      </c>
      <c r="BL404" s="19" t="s">
        <v>414</v>
      </c>
      <c r="BM404" s="191" t="s">
        <v>825</v>
      </c>
    </row>
    <row r="405" spans="1:47" s="2" customFormat="1" ht="11.25">
      <c r="A405" s="36"/>
      <c r="B405" s="37"/>
      <c r="C405" s="38"/>
      <c r="D405" s="193" t="s">
        <v>163</v>
      </c>
      <c r="E405" s="38"/>
      <c r="F405" s="194" t="s">
        <v>824</v>
      </c>
      <c r="G405" s="38"/>
      <c r="H405" s="38"/>
      <c r="I405" s="195"/>
      <c r="J405" s="38"/>
      <c r="K405" s="38"/>
      <c r="L405" s="41"/>
      <c r="M405" s="196"/>
      <c r="N405" s="197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163</v>
      </c>
      <c r="AU405" s="19" t="s">
        <v>90</v>
      </c>
    </row>
    <row r="406" spans="1:65" s="2" customFormat="1" ht="14.45" customHeight="1">
      <c r="A406" s="36"/>
      <c r="B406" s="37"/>
      <c r="C406" s="180" t="s">
        <v>826</v>
      </c>
      <c r="D406" s="180" t="s">
        <v>156</v>
      </c>
      <c r="E406" s="181" t="s">
        <v>827</v>
      </c>
      <c r="F406" s="182" t="s">
        <v>828</v>
      </c>
      <c r="G406" s="183" t="s">
        <v>159</v>
      </c>
      <c r="H406" s="184">
        <v>1</v>
      </c>
      <c r="I406" s="185"/>
      <c r="J406" s="186">
        <f>ROUND(I406*H406,2)</f>
        <v>0</v>
      </c>
      <c r="K406" s="182" t="s">
        <v>160</v>
      </c>
      <c r="L406" s="41"/>
      <c r="M406" s="187" t="s">
        <v>19</v>
      </c>
      <c r="N406" s="188" t="s">
        <v>42</v>
      </c>
      <c r="O406" s="66"/>
      <c r="P406" s="189">
        <f>O406*H406</f>
        <v>0</v>
      </c>
      <c r="Q406" s="189">
        <v>0.0251</v>
      </c>
      <c r="R406" s="189">
        <f>Q406*H406</f>
        <v>0.0251</v>
      </c>
      <c r="S406" s="189">
        <v>0</v>
      </c>
      <c r="T406" s="190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1" t="s">
        <v>414</v>
      </c>
      <c r="AT406" s="191" t="s">
        <v>156</v>
      </c>
      <c r="AU406" s="191" t="s">
        <v>90</v>
      </c>
      <c r="AY406" s="19" t="s">
        <v>153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19" t="s">
        <v>90</v>
      </c>
      <c r="BK406" s="192">
        <f>ROUND(I406*H406,2)</f>
        <v>0</v>
      </c>
      <c r="BL406" s="19" t="s">
        <v>414</v>
      </c>
      <c r="BM406" s="191" t="s">
        <v>829</v>
      </c>
    </row>
    <row r="407" spans="1:47" s="2" customFormat="1" ht="11.25">
      <c r="A407" s="36"/>
      <c r="B407" s="37"/>
      <c r="C407" s="38"/>
      <c r="D407" s="193" t="s">
        <v>163</v>
      </c>
      <c r="E407" s="38"/>
      <c r="F407" s="194" t="s">
        <v>830</v>
      </c>
      <c r="G407" s="38"/>
      <c r="H407" s="38"/>
      <c r="I407" s="195"/>
      <c r="J407" s="38"/>
      <c r="K407" s="38"/>
      <c r="L407" s="41"/>
      <c r="M407" s="196"/>
      <c r="N407" s="197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163</v>
      </c>
      <c r="AU407" s="19" t="s">
        <v>90</v>
      </c>
    </row>
    <row r="408" spans="1:65" s="2" customFormat="1" ht="14.45" customHeight="1">
      <c r="A408" s="36"/>
      <c r="B408" s="37"/>
      <c r="C408" s="180" t="s">
        <v>831</v>
      </c>
      <c r="D408" s="180" t="s">
        <v>156</v>
      </c>
      <c r="E408" s="181" t="s">
        <v>832</v>
      </c>
      <c r="F408" s="182" t="s">
        <v>833</v>
      </c>
      <c r="G408" s="183" t="s">
        <v>179</v>
      </c>
      <c r="H408" s="184">
        <v>0.151</v>
      </c>
      <c r="I408" s="185"/>
      <c r="J408" s="186">
        <f>ROUND(I408*H408,2)</f>
        <v>0</v>
      </c>
      <c r="K408" s="182" t="s">
        <v>160</v>
      </c>
      <c r="L408" s="41"/>
      <c r="M408" s="187" t="s">
        <v>19</v>
      </c>
      <c r="N408" s="188" t="s">
        <v>42</v>
      </c>
      <c r="O408" s="66"/>
      <c r="P408" s="189">
        <f>O408*H408</f>
        <v>0</v>
      </c>
      <c r="Q408" s="189">
        <v>0</v>
      </c>
      <c r="R408" s="189">
        <f>Q408*H408</f>
        <v>0</v>
      </c>
      <c r="S408" s="189">
        <v>0</v>
      </c>
      <c r="T408" s="190">
        <f>S408*H408</f>
        <v>0</v>
      </c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R408" s="191" t="s">
        <v>414</v>
      </c>
      <c r="AT408" s="191" t="s">
        <v>156</v>
      </c>
      <c r="AU408" s="191" t="s">
        <v>90</v>
      </c>
      <c r="AY408" s="19" t="s">
        <v>153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19" t="s">
        <v>90</v>
      </c>
      <c r="BK408" s="192">
        <f>ROUND(I408*H408,2)</f>
        <v>0</v>
      </c>
      <c r="BL408" s="19" t="s">
        <v>414</v>
      </c>
      <c r="BM408" s="191" t="s">
        <v>834</v>
      </c>
    </row>
    <row r="409" spans="1:47" s="2" customFormat="1" ht="19.5">
      <c r="A409" s="36"/>
      <c r="B409" s="37"/>
      <c r="C409" s="38"/>
      <c r="D409" s="193" t="s">
        <v>163</v>
      </c>
      <c r="E409" s="38"/>
      <c r="F409" s="194" t="s">
        <v>835</v>
      </c>
      <c r="G409" s="38"/>
      <c r="H409" s="38"/>
      <c r="I409" s="195"/>
      <c r="J409" s="38"/>
      <c r="K409" s="38"/>
      <c r="L409" s="41"/>
      <c r="M409" s="196"/>
      <c r="N409" s="197"/>
      <c r="O409" s="66"/>
      <c r="P409" s="66"/>
      <c r="Q409" s="66"/>
      <c r="R409" s="66"/>
      <c r="S409" s="66"/>
      <c r="T409" s="67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T409" s="19" t="s">
        <v>163</v>
      </c>
      <c r="AU409" s="19" t="s">
        <v>90</v>
      </c>
    </row>
    <row r="410" spans="2:63" s="12" customFormat="1" ht="22.9" customHeight="1">
      <c r="B410" s="164"/>
      <c r="C410" s="165"/>
      <c r="D410" s="166" t="s">
        <v>69</v>
      </c>
      <c r="E410" s="178" t="s">
        <v>836</v>
      </c>
      <c r="F410" s="178" t="s">
        <v>837</v>
      </c>
      <c r="G410" s="165"/>
      <c r="H410" s="165"/>
      <c r="I410" s="168"/>
      <c r="J410" s="179">
        <f>BK410</f>
        <v>0</v>
      </c>
      <c r="K410" s="165"/>
      <c r="L410" s="170"/>
      <c r="M410" s="171"/>
      <c r="N410" s="172"/>
      <c r="O410" s="172"/>
      <c r="P410" s="173">
        <f>SUM(P411:P429)</f>
        <v>0</v>
      </c>
      <c r="Q410" s="172"/>
      <c r="R410" s="173">
        <f>SUM(R411:R429)</f>
        <v>1.19500831</v>
      </c>
      <c r="S410" s="172"/>
      <c r="T410" s="174">
        <f>SUM(T411:T429)</f>
        <v>2.489266</v>
      </c>
      <c r="AR410" s="175" t="s">
        <v>90</v>
      </c>
      <c r="AT410" s="176" t="s">
        <v>69</v>
      </c>
      <c r="AU410" s="176" t="s">
        <v>78</v>
      </c>
      <c r="AY410" s="175" t="s">
        <v>153</v>
      </c>
      <c r="BK410" s="177">
        <f>SUM(BK411:BK429)</f>
        <v>0</v>
      </c>
    </row>
    <row r="411" spans="1:65" s="2" customFormat="1" ht="14.45" customHeight="1">
      <c r="A411" s="36"/>
      <c r="B411" s="37"/>
      <c r="C411" s="180" t="s">
        <v>838</v>
      </c>
      <c r="D411" s="180" t="s">
        <v>156</v>
      </c>
      <c r="E411" s="181" t="s">
        <v>839</v>
      </c>
      <c r="F411" s="182" t="s">
        <v>840</v>
      </c>
      <c r="G411" s="183" t="s">
        <v>185</v>
      </c>
      <c r="H411" s="184">
        <v>65.507</v>
      </c>
      <c r="I411" s="185"/>
      <c r="J411" s="186">
        <f>ROUND(I411*H411,2)</f>
        <v>0</v>
      </c>
      <c r="K411" s="182" t="s">
        <v>160</v>
      </c>
      <c r="L411" s="41"/>
      <c r="M411" s="187" t="s">
        <v>19</v>
      </c>
      <c r="N411" s="188" t="s">
        <v>42</v>
      </c>
      <c r="O411" s="66"/>
      <c r="P411" s="189">
        <f>O411*H411</f>
        <v>0</v>
      </c>
      <c r="Q411" s="189">
        <v>0</v>
      </c>
      <c r="R411" s="189">
        <f>Q411*H411</f>
        <v>0</v>
      </c>
      <c r="S411" s="189">
        <v>0.024</v>
      </c>
      <c r="T411" s="190">
        <f>S411*H411</f>
        <v>1.5721680000000002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1" t="s">
        <v>414</v>
      </c>
      <c r="AT411" s="191" t="s">
        <v>156</v>
      </c>
      <c r="AU411" s="191" t="s">
        <v>90</v>
      </c>
      <c r="AY411" s="19" t="s">
        <v>153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19" t="s">
        <v>90</v>
      </c>
      <c r="BK411" s="192">
        <f>ROUND(I411*H411,2)</f>
        <v>0</v>
      </c>
      <c r="BL411" s="19" t="s">
        <v>414</v>
      </c>
      <c r="BM411" s="191" t="s">
        <v>841</v>
      </c>
    </row>
    <row r="412" spans="1:47" s="2" customFormat="1" ht="11.25">
      <c r="A412" s="36"/>
      <c r="B412" s="37"/>
      <c r="C412" s="38"/>
      <c r="D412" s="193" t="s">
        <v>163</v>
      </c>
      <c r="E412" s="38"/>
      <c r="F412" s="194" t="s">
        <v>842</v>
      </c>
      <c r="G412" s="38"/>
      <c r="H412" s="38"/>
      <c r="I412" s="195"/>
      <c r="J412" s="38"/>
      <c r="K412" s="38"/>
      <c r="L412" s="41"/>
      <c r="M412" s="196"/>
      <c r="N412" s="197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163</v>
      </c>
      <c r="AU412" s="19" t="s">
        <v>90</v>
      </c>
    </row>
    <row r="413" spans="2:51" s="13" customFormat="1" ht="11.25">
      <c r="B413" s="198"/>
      <c r="C413" s="199"/>
      <c r="D413" s="193" t="s">
        <v>170</v>
      </c>
      <c r="E413" s="200" t="s">
        <v>19</v>
      </c>
      <c r="F413" s="201" t="s">
        <v>843</v>
      </c>
      <c r="G413" s="199"/>
      <c r="H413" s="202">
        <v>65.507</v>
      </c>
      <c r="I413" s="203"/>
      <c r="J413" s="199"/>
      <c r="K413" s="199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170</v>
      </c>
      <c r="AU413" s="208" t="s">
        <v>90</v>
      </c>
      <c r="AV413" s="13" t="s">
        <v>90</v>
      </c>
      <c r="AW413" s="13" t="s">
        <v>32</v>
      </c>
      <c r="AX413" s="13" t="s">
        <v>78</v>
      </c>
      <c r="AY413" s="208" t="s">
        <v>153</v>
      </c>
    </row>
    <row r="414" spans="1:65" s="2" customFormat="1" ht="14.45" customHeight="1">
      <c r="A414" s="36"/>
      <c r="B414" s="37"/>
      <c r="C414" s="180" t="s">
        <v>844</v>
      </c>
      <c r="D414" s="180" t="s">
        <v>156</v>
      </c>
      <c r="E414" s="181" t="s">
        <v>845</v>
      </c>
      <c r="F414" s="182" t="s">
        <v>846</v>
      </c>
      <c r="G414" s="183" t="s">
        <v>185</v>
      </c>
      <c r="H414" s="184">
        <v>61.4</v>
      </c>
      <c r="I414" s="185"/>
      <c r="J414" s="186">
        <f>ROUND(I414*H414,2)</f>
        <v>0</v>
      </c>
      <c r="K414" s="182" t="s">
        <v>160</v>
      </c>
      <c r="L414" s="41"/>
      <c r="M414" s="187" t="s">
        <v>19</v>
      </c>
      <c r="N414" s="188" t="s">
        <v>42</v>
      </c>
      <c r="O414" s="66"/>
      <c r="P414" s="189">
        <f>O414*H414</f>
        <v>0</v>
      </c>
      <c r="Q414" s="189">
        <v>0</v>
      </c>
      <c r="R414" s="189">
        <f>Q414*H414</f>
        <v>0</v>
      </c>
      <c r="S414" s="189">
        <v>0</v>
      </c>
      <c r="T414" s="190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414</v>
      </c>
      <c r="AT414" s="191" t="s">
        <v>156</v>
      </c>
      <c r="AU414" s="191" t="s">
        <v>90</v>
      </c>
      <c r="AY414" s="19" t="s">
        <v>153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9" t="s">
        <v>90</v>
      </c>
      <c r="BK414" s="192">
        <f>ROUND(I414*H414,2)</f>
        <v>0</v>
      </c>
      <c r="BL414" s="19" t="s">
        <v>414</v>
      </c>
      <c r="BM414" s="191" t="s">
        <v>847</v>
      </c>
    </row>
    <row r="415" spans="1:47" s="2" customFormat="1" ht="11.25">
      <c r="A415" s="36"/>
      <c r="B415" s="37"/>
      <c r="C415" s="38"/>
      <c r="D415" s="193" t="s">
        <v>163</v>
      </c>
      <c r="E415" s="38"/>
      <c r="F415" s="194" t="s">
        <v>848</v>
      </c>
      <c r="G415" s="38"/>
      <c r="H415" s="38"/>
      <c r="I415" s="195"/>
      <c r="J415" s="38"/>
      <c r="K415" s="38"/>
      <c r="L415" s="41"/>
      <c r="M415" s="196"/>
      <c r="N415" s="197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163</v>
      </c>
      <c r="AU415" s="19" t="s">
        <v>90</v>
      </c>
    </row>
    <row r="416" spans="1:65" s="2" customFormat="1" ht="14.45" customHeight="1">
      <c r="A416" s="36"/>
      <c r="B416" s="37"/>
      <c r="C416" s="209" t="s">
        <v>849</v>
      </c>
      <c r="D416" s="209" t="s">
        <v>207</v>
      </c>
      <c r="E416" s="210" t="s">
        <v>850</v>
      </c>
      <c r="F416" s="211" t="s">
        <v>851</v>
      </c>
      <c r="G416" s="212" t="s">
        <v>167</v>
      </c>
      <c r="H416" s="213">
        <v>0.594</v>
      </c>
      <c r="I416" s="214"/>
      <c r="J416" s="215">
        <f>ROUND(I416*H416,2)</f>
        <v>0</v>
      </c>
      <c r="K416" s="211" t="s">
        <v>160</v>
      </c>
      <c r="L416" s="216"/>
      <c r="M416" s="217" t="s">
        <v>19</v>
      </c>
      <c r="N416" s="218" t="s">
        <v>42</v>
      </c>
      <c r="O416" s="66"/>
      <c r="P416" s="189">
        <f>O416*H416</f>
        <v>0</v>
      </c>
      <c r="Q416" s="189">
        <v>0.55</v>
      </c>
      <c r="R416" s="189">
        <f>Q416*H416</f>
        <v>0.3267</v>
      </c>
      <c r="S416" s="189">
        <v>0</v>
      </c>
      <c r="T416" s="190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91" t="s">
        <v>304</v>
      </c>
      <c r="AT416" s="191" t="s">
        <v>207</v>
      </c>
      <c r="AU416" s="191" t="s">
        <v>90</v>
      </c>
      <c r="AY416" s="19" t="s">
        <v>153</v>
      </c>
      <c r="BE416" s="192">
        <f>IF(N416="základní",J416,0)</f>
        <v>0</v>
      </c>
      <c r="BF416" s="192">
        <f>IF(N416="snížená",J416,0)</f>
        <v>0</v>
      </c>
      <c r="BG416" s="192">
        <f>IF(N416="zákl. přenesená",J416,0)</f>
        <v>0</v>
      </c>
      <c r="BH416" s="192">
        <f>IF(N416="sníž. přenesená",J416,0)</f>
        <v>0</v>
      </c>
      <c r="BI416" s="192">
        <f>IF(N416="nulová",J416,0)</f>
        <v>0</v>
      </c>
      <c r="BJ416" s="19" t="s">
        <v>90</v>
      </c>
      <c r="BK416" s="192">
        <f>ROUND(I416*H416,2)</f>
        <v>0</v>
      </c>
      <c r="BL416" s="19" t="s">
        <v>414</v>
      </c>
      <c r="BM416" s="191" t="s">
        <v>852</v>
      </c>
    </row>
    <row r="417" spans="1:47" s="2" customFormat="1" ht="11.25">
      <c r="A417" s="36"/>
      <c r="B417" s="37"/>
      <c r="C417" s="38"/>
      <c r="D417" s="193" t="s">
        <v>163</v>
      </c>
      <c r="E417" s="38"/>
      <c r="F417" s="194" t="s">
        <v>851</v>
      </c>
      <c r="G417" s="38"/>
      <c r="H417" s="38"/>
      <c r="I417" s="195"/>
      <c r="J417" s="38"/>
      <c r="K417" s="38"/>
      <c r="L417" s="41"/>
      <c r="M417" s="196"/>
      <c r="N417" s="197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163</v>
      </c>
      <c r="AU417" s="19" t="s">
        <v>90</v>
      </c>
    </row>
    <row r="418" spans="2:51" s="13" customFormat="1" ht="11.25">
      <c r="B418" s="198"/>
      <c r="C418" s="199"/>
      <c r="D418" s="193" t="s">
        <v>170</v>
      </c>
      <c r="E418" s="200" t="s">
        <v>19</v>
      </c>
      <c r="F418" s="201" t="s">
        <v>853</v>
      </c>
      <c r="G418" s="199"/>
      <c r="H418" s="202">
        <v>0.594</v>
      </c>
      <c r="I418" s="203"/>
      <c r="J418" s="199"/>
      <c r="K418" s="199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170</v>
      </c>
      <c r="AU418" s="208" t="s">
        <v>90</v>
      </c>
      <c r="AV418" s="13" t="s">
        <v>90</v>
      </c>
      <c r="AW418" s="13" t="s">
        <v>32</v>
      </c>
      <c r="AX418" s="13" t="s">
        <v>78</v>
      </c>
      <c r="AY418" s="208" t="s">
        <v>153</v>
      </c>
    </row>
    <row r="419" spans="1:65" s="2" customFormat="1" ht="14.45" customHeight="1">
      <c r="A419" s="36"/>
      <c r="B419" s="37"/>
      <c r="C419" s="180" t="s">
        <v>854</v>
      </c>
      <c r="D419" s="180" t="s">
        <v>156</v>
      </c>
      <c r="E419" s="181" t="s">
        <v>855</v>
      </c>
      <c r="F419" s="182" t="s">
        <v>856</v>
      </c>
      <c r="G419" s="183" t="s">
        <v>185</v>
      </c>
      <c r="H419" s="184">
        <v>61.4</v>
      </c>
      <c r="I419" s="185"/>
      <c r="J419" s="186">
        <f>ROUND(I419*H419,2)</f>
        <v>0</v>
      </c>
      <c r="K419" s="182" t="s">
        <v>160</v>
      </c>
      <c r="L419" s="41"/>
      <c r="M419" s="187" t="s">
        <v>19</v>
      </c>
      <c r="N419" s="188" t="s">
        <v>42</v>
      </c>
      <c r="O419" s="66"/>
      <c r="P419" s="189">
        <f>O419*H419</f>
        <v>0</v>
      </c>
      <c r="Q419" s="189">
        <v>0.00019</v>
      </c>
      <c r="R419" s="189">
        <f>Q419*H419</f>
        <v>0.011666000000000001</v>
      </c>
      <c r="S419" s="189">
        <v>0</v>
      </c>
      <c r="T419" s="190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91" t="s">
        <v>414</v>
      </c>
      <c r="AT419" s="191" t="s">
        <v>156</v>
      </c>
      <c r="AU419" s="191" t="s">
        <v>90</v>
      </c>
      <c r="AY419" s="19" t="s">
        <v>153</v>
      </c>
      <c r="BE419" s="192">
        <f>IF(N419="základní",J419,0)</f>
        <v>0</v>
      </c>
      <c r="BF419" s="192">
        <f>IF(N419="snížená",J419,0)</f>
        <v>0</v>
      </c>
      <c r="BG419" s="192">
        <f>IF(N419="zákl. přenesená",J419,0)</f>
        <v>0</v>
      </c>
      <c r="BH419" s="192">
        <f>IF(N419="sníž. přenesená",J419,0)</f>
        <v>0</v>
      </c>
      <c r="BI419" s="192">
        <f>IF(N419="nulová",J419,0)</f>
        <v>0</v>
      </c>
      <c r="BJ419" s="19" t="s">
        <v>90</v>
      </c>
      <c r="BK419" s="192">
        <f>ROUND(I419*H419,2)</f>
        <v>0</v>
      </c>
      <c r="BL419" s="19" t="s">
        <v>414</v>
      </c>
      <c r="BM419" s="191" t="s">
        <v>857</v>
      </c>
    </row>
    <row r="420" spans="1:47" s="2" customFormat="1" ht="11.25">
      <c r="A420" s="36"/>
      <c r="B420" s="37"/>
      <c r="C420" s="38"/>
      <c r="D420" s="193" t="s">
        <v>163</v>
      </c>
      <c r="E420" s="38"/>
      <c r="F420" s="194" t="s">
        <v>858</v>
      </c>
      <c r="G420" s="38"/>
      <c r="H420" s="38"/>
      <c r="I420" s="195"/>
      <c r="J420" s="38"/>
      <c r="K420" s="38"/>
      <c r="L420" s="41"/>
      <c r="M420" s="196"/>
      <c r="N420" s="197"/>
      <c r="O420" s="66"/>
      <c r="P420" s="66"/>
      <c r="Q420" s="66"/>
      <c r="R420" s="66"/>
      <c r="S420" s="66"/>
      <c r="T420" s="67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T420" s="19" t="s">
        <v>163</v>
      </c>
      <c r="AU420" s="19" t="s">
        <v>90</v>
      </c>
    </row>
    <row r="421" spans="1:65" s="2" customFormat="1" ht="14.45" customHeight="1">
      <c r="A421" s="36"/>
      <c r="B421" s="37"/>
      <c r="C421" s="180" t="s">
        <v>859</v>
      </c>
      <c r="D421" s="180" t="s">
        <v>156</v>
      </c>
      <c r="E421" s="181" t="s">
        <v>860</v>
      </c>
      <c r="F421" s="182" t="s">
        <v>861</v>
      </c>
      <c r="G421" s="183" t="s">
        <v>185</v>
      </c>
      <c r="H421" s="184">
        <v>61.4</v>
      </c>
      <c r="I421" s="185"/>
      <c r="J421" s="186">
        <f>ROUND(I421*H421,2)</f>
        <v>0</v>
      </c>
      <c r="K421" s="182" t="s">
        <v>160</v>
      </c>
      <c r="L421" s="41"/>
      <c r="M421" s="187" t="s">
        <v>19</v>
      </c>
      <c r="N421" s="188" t="s">
        <v>42</v>
      </c>
      <c r="O421" s="66"/>
      <c r="P421" s="189">
        <f>O421*H421</f>
        <v>0</v>
      </c>
      <c r="Q421" s="189">
        <v>0.01389</v>
      </c>
      <c r="R421" s="189">
        <f>Q421*H421</f>
        <v>0.852846</v>
      </c>
      <c r="S421" s="189">
        <v>0</v>
      </c>
      <c r="T421" s="190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1" t="s">
        <v>414</v>
      </c>
      <c r="AT421" s="191" t="s">
        <v>156</v>
      </c>
      <c r="AU421" s="191" t="s">
        <v>90</v>
      </c>
      <c r="AY421" s="19" t="s">
        <v>153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19" t="s">
        <v>90</v>
      </c>
      <c r="BK421" s="192">
        <f>ROUND(I421*H421,2)</f>
        <v>0</v>
      </c>
      <c r="BL421" s="19" t="s">
        <v>414</v>
      </c>
      <c r="BM421" s="191" t="s">
        <v>862</v>
      </c>
    </row>
    <row r="422" spans="1:47" s="2" customFormat="1" ht="11.25">
      <c r="A422" s="36"/>
      <c r="B422" s="37"/>
      <c r="C422" s="38"/>
      <c r="D422" s="193" t="s">
        <v>163</v>
      </c>
      <c r="E422" s="38"/>
      <c r="F422" s="194" t="s">
        <v>863</v>
      </c>
      <c r="G422" s="38"/>
      <c r="H422" s="38"/>
      <c r="I422" s="195"/>
      <c r="J422" s="38"/>
      <c r="K422" s="38"/>
      <c r="L422" s="41"/>
      <c r="M422" s="196"/>
      <c r="N422" s="197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163</v>
      </c>
      <c r="AU422" s="19" t="s">
        <v>90</v>
      </c>
    </row>
    <row r="423" spans="1:65" s="2" customFormat="1" ht="14.45" customHeight="1">
      <c r="A423" s="36"/>
      <c r="B423" s="37"/>
      <c r="C423" s="180" t="s">
        <v>864</v>
      </c>
      <c r="D423" s="180" t="s">
        <v>156</v>
      </c>
      <c r="E423" s="181" t="s">
        <v>865</v>
      </c>
      <c r="F423" s="182" t="s">
        <v>866</v>
      </c>
      <c r="G423" s="183" t="s">
        <v>185</v>
      </c>
      <c r="H423" s="184">
        <v>65.507</v>
      </c>
      <c r="I423" s="185"/>
      <c r="J423" s="186">
        <f>ROUND(I423*H423,2)</f>
        <v>0</v>
      </c>
      <c r="K423" s="182" t="s">
        <v>160</v>
      </c>
      <c r="L423" s="41"/>
      <c r="M423" s="187" t="s">
        <v>19</v>
      </c>
      <c r="N423" s="188" t="s">
        <v>42</v>
      </c>
      <c r="O423" s="66"/>
      <c r="P423" s="189">
        <f>O423*H423</f>
        <v>0</v>
      </c>
      <c r="Q423" s="189">
        <v>0</v>
      </c>
      <c r="R423" s="189">
        <f>Q423*H423</f>
        <v>0</v>
      </c>
      <c r="S423" s="189">
        <v>0.014</v>
      </c>
      <c r="T423" s="190">
        <f>S423*H423</f>
        <v>0.9170980000000001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91" t="s">
        <v>414</v>
      </c>
      <c r="AT423" s="191" t="s">
        <v>156</v>
      </c>
      <c r="AU423" s="191" t="s">
        <v>90</v>
      </c>
      <c r="AY423" s="19" t="s">
        <v>153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19" t="s">
        <v>90</v>
      </c>
      <c r="BK423" s="192">
        <f>ROUND(I423*H423,2)</f>
        <v>0</v>
      </c>
      <c r="BL423" s="19" t="s">
        <v>414</v>
      </c>
      <c r="BM423" s="191" t="s">
        <v>867</v>
      </c>
    </row>
    <row r="424" spans="1:47" s="2" customFormat="1" ht="11.25">
      <c r="A424" s="36"/>
      <c r="B424" s="37"/>
      <c r="C424" s="38"/>
      <c r="D424" s="193" t="s">
        <v>163</v>
      </c>
      <c r="E424" s="38"/>
      <c r="F424" s="194" t="s">
        <v>868</v>
      </c>
      <c r="G424" s="38"/>
      <c r="H424" s="38"/>
      <c r="I424" s="195"/>
      <c r="J424" s="38"/>
      <c r="K424" s="38"/>
      <c r="L424" s="41"/>
      <c r="M424" s="196"/>
      <c r="N424" s="197"/>
      <c r="O424" s="66"/>
      <c r="P424" s="66"/>
      <c r="Q424" s="66"/>
      <c r="R424" s="66"/>
      <c r="S424" s="66"/>
      <c r="T424" s="67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163</v>
      </c>
      <c r="AU424" s="19" t="s">
        <v>90</v>
      </c>
    </row>
    <row r="425" spans="1:65" s="2" customFormat="1" ht="14.45" customHeight="1">
      <c r="A425" s="36"/>
      <c r="B425" s="37"/>
      <c r="C425" s="180" t="s">
        <v>869</v>
      </c>
      <c r="D425" s="180" t="s">
        <v>156</v>
      </c>
      <c r="E425" s="181" t="s">
        <v>870</v>
      </c>
      <c r="F425" s="182" t="s">
        <v>871</v>
      </c>
      <c r="G425" s="183" t="s">
        <v>167</v>
      </c>
      <c r="H425" s="184">
        <v>1.351</v>
      </c>
      <c r="I425" s="185"/>
      <c r="J425" s="186">
        <f>ROUND(I425*H425,2)</f>
        <v>0</v>
      </c>
      <c r="K425" s="182" t="s">
        <v>160</v>
      </c>
      <c r="L425" s="41"/>
      <c r="M425" s="187" t="s">
        <v>19</v>
      </c>
      <c r="N425" s="188" t="s">
        <v>42</v>
      </c>
      <c r="O425" s="66"/>
      <c r="P425" s="189">
        <f>O425*H425</f>
        <v>0</v>
      </c>
      <c r="Q425" s="189">
        <v>0.00281</v>
      </c>
      <c r="R425" s="189">
        <f>Q425*H425</f>
        <v>0.00379631</v>
      </c>
      <c r="S425" s="189">
        <v>0</v>
      </c>
      <c r="T425" s="190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1" t="s">
        <v>414</v>
      </c>
      <c r="AT425" s="191" t="s">
        <v>156</v>
      </c>
      <c r="AU425" s="191" t="s">
        <v>90</v>
      </c>
      <c r="AY425" s="19" t="s">
        <v>153</v>
      </c>
      <c r="BE425" s="192">
        <f>IF(N425="základní",J425,0)</f>
        <v>0</v>
      </c>
      <c r="BF425" s="192">
        <f>IF(N425="snížená",J425,0)</f>
        <v>0</v>
      </c>
      <c r="BG425" s="192">
        <f>IF(N425="zákl. přenesená",J425,0)</f>
        <v>0</v>
      </c>
      <c r="BH425" s="192">
        <f>IF(N425="sníž. přenesená",J425,0)</f>
        <v>0</v>
      </c>
      <c r="BI425" s="192">
        <f>IF(N425="nulová",J425,0)</f>
        <v>0</v>
      </c>
      <c r="BJ425" s="19" t="s">
        <v>90</v>
      </c>
      <c r="BK425" s="192">
        <f>ROUND(I425*H425,2)</f>
        <v>0</v>
      </c>
      <c r="BL425" s="19" t="s">
        <v>414</v>
      </c>
      <c r="BM425" s="191" t="s">
        <v>872</v>
      </c>
    </row>
    <row r="426" spans="1:47" s="2" customFormat="1" ht="11.25">
      <c r="A426" s="36"/>
      <c r="B426" s="37"/>
      <c r="C426" s="38"/>
      <c r="D426" s="193" t="s">
        <v>163</v>
      </c>
      <c r="E426" s="38"/>
      <c r="F426" s="194" t="s">
        <v>873</v>
      </c>
      <c r="G426" s="38"/>
      <c r="H426" s="38"/>
      <c r="I426" s="195"/>
      <c r="J426" s="38"/>
      <c r="K426" s="38"/>
      <c r="L426" s="41"/>
      <c r="M426" s="196"/>
      <c r="N426" s="197"/>
      <c r="O426" s="66"/>
      <c r="P426" s="66"/>
      <c r="Q426" s="66"/>
      <c r="R426" s="66"/>
      <c r="S426" s="66"/>
      <c r="T426" s="67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9" t="s">
        <v>163</v>
      </c>
      <c r="AU426" s="19" t="s">
        <v>90</v>
      </c>
    </row>
    <row r="427" spans="2:51" s="13" customFormat="1" ht="11.25">
      <c r="B427" s="198"/>
      <c r="C427" s="199"/>
      <c r="D427" s="193" t="s">
        <v>170</v>
      </c>
      <c r="E427" s="200" t="s">
        <v>19</v>
      </c>
      <c r="F427" s="201" t="s">
        <v>874</v>
      </c>
      <c r="G427" s="199"/>
      <c r="H427" s="202">
        <v>1.351</v>
      </c>
      <c r="I427" s="203"/>
      <c r="J427" s="199"/>
      <c r="K427" s="199"/>
      <c r="L427" s="204"/>
      <c r="M427" s="205"/>
      <c r="N427" s="206"/>
      <c r="O427" s="206"/>
      <c r="P427" s="206"/>
      <c r="Q427" s="206"/>
      <c r="R427" s="206"/>
      <c r="S427" s="206"/>
      <c r="T427" s="207"/>
      <c r="AT427" s="208" t="s">
        <v>170</v>
      </c>
      <c r="AU427" s="208" t="s">
        <v>90</v>
      </c>
      <c r="AV427" s="13" t="s">
        <v>90</v>
      </c>
      <c r="AW427" s="13" t="s">
        <v>32</v>
      </c>
      <c r="AX427" s="13" t="s">
        <v>78</v>
      </c>
      <c r="AY427" s="208" t="s">
        <v>153</v>
      </c>
    </row>
    <row r="428" spans="1:65" s="2" customFormat="1" ht="14.45" customHeight="1">
      <c r="A428" s="36"/>
      <c r="B428" s="37"/>
      <c r="C428" s="180" t="s">
        <v>875</v>
      </c>
      <c r="D428" s="180" t="s">
        <v>156</v>
      </c>
      <c r="E428" s="181" t="s">
        <v>876</v>
      </c>
      <c r="F428" s="182" t="s">
        <v>877</v>
      </c>
      <c r="G428" s="183" t="s">
        <v>179</v>
      </c>
      <c r="H428" s="184">
        <v>1.195</v>
      </c>
      <c r="I428" s="185"/>
      <c r="J428" s="186">
        <f>ROUND(I428*H428,2)</f>
        <v>0</v>
      </c>
      <c r="K428" s="182" t="s">
        <v>160</v>
      </c>
      <c r="L428" s="41"/>
      <c r="M428" s="187" t="s">
        <v>19</v>
      </c>
      <c r="N428" s="188" t="s">
        <v>42</v>
      </c>
      <c r="O428" s="66"/>
      <c r="P428" s="189">
        <f>O428*H428</f>
        <v>0</v>
      </c>
      <c r="Q428" s="189">
        <v>0</v>
      </c>
      <c r="R428" s="189">
        <f>Q428*H428</f>
        <v>0</v>
      </c>
      <c r="S428" s="189">
        <v>0</v>
      </c>
      <c r="T428" s="190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1" t="s">
        <v>414</v>
      </c>
      <c r="AT428" s="191" t="s">
        <v>156</v>
      </c>
      <c r="AU428" s="191" t="s">
        <v>90</v>
      </c>
      <c r="AY428" s="19" t="s">
        <v>153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19" t="s">
        <v>90</v>
      </c>
      <c r="BK428" s="192">
        <f>ROUND(I428*H428,2)</f>
        <v>0</v>
      </c>
      <c r="BL428" s="19" t="s">
        <v>414</v>
      </c>
      <c r="BM428" s="191" t="s">
        <v>878</v>
      </c>
    </row>
    <row r="429" spans="1:47" s="2" customFormat="1" ht="19.5">
      <c r="A429" s="36"/>
      <c r="B429" s="37"/>
      <c r="C429" s="38"/>
      <c r="D429" s="193" t="s">
        <v>163</v>
      </c>
      <c r="E429" s="38"/>
      <c r="F429" s="194" t="s">
        <v>879</v>
      </c>
      <c r="G429" s="38"/>
      <c r="H429" s="38"/>
      <c r="I429" s="195"/>
      <c r="J429" s="38"/>
      <c r="K429" s="38"/>
      <c r="L429" s="41"/>
      <c r="M429" s="196"/>
      <c r="N429" s="197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163</v>
      </c>
      <c r="AU429" s="19" t="s">
        <v>90</v>
      </c>
    </row>
    <row r="430" spans="2:63" s="12" customFormat="1" ht="22.9" customHeight="1">
      <c r="B430" s="164"/>
      <c r="C430" s="165"/>
      <c r="D430" s="166" t="s">
        <v>69</v>
      </c>
      <c r="E430" s="178" t="s">
        <v>880</v>
      </c>
      <c r="F430" s="178" t="s">
        <v>881</v>
      </c>
      <c r="G430" s="165"/>
      <c r="H430" s="165"/>
      <c r="I430" s="168"/>
      <c r="J430" s="179">
        <f>BK430</f>
        <v>0</v>
      </c>
      <c r="K430" s="165"/>
      <c r="L430" s="170"/>
      <c r="M430" s="171"/>
      <c r="N430" s="172"/>
      <c r="O430" s="172"/>
      <c r="P430" s="173">
        <f>SUM(P431:P446)</f>
        <v>0</v>
      </c>
      <c r="Q430" s="172"/>
      <c r="R430" s="173">
        <f>SUM(R431:R446)</f>
        <v>3.24878781</v>
      </c>
      <c r="S430" s="172"/>
      <c r="T430" s="174">
        <f>SUM(T431:T446)</f>
        <v>0</v>
      </c>
      <c r="AR430" s="175" t="s">
        <v>90</v>
      </c>
      <c r="AT430" s="176" t="s">
        <v>69</v>
      </c>
      <c r="AU430" s="176" t="s">
        <v>78</v>
      </c>
      <c r="AY430" s="175" t="s">
        <v>153</v>
      </c>
      <c r="BK430" s="177">
        <f>SUM(BK431:BK446)</f>
        <v>0</v>
      </c>
    </row>
    <row r="431" spans="1:65" s="2" customFormat="1" ht="14.45" customHeight="1">
      <c r="A431" s="36"/>
      <c r="B431" s="37"/>
      <c r="C431" s="180" t="s">
        <v>882</v>
      </c>
      <c r="D431" s="180" t="s">
        <v>156</v>
      </c>
      <c r="E431" s="181" t="s">
        <v>883</v>
      </c>
      <c r="F431" s="182" t="s">
        <v>884</v>
      </c>
      <c r="G431" s="183" t="s">
        <v>185</v>
      </c>
      <c r="H431" s="184">
        <v>13.761</v>
      </c>
      <c r="I431" s="185"/>
      <c r="J431" s="186">
        <f>ROUND(I431*H431,2)</f>
        <v>0</v>
      </c>
      <c r="K431" s="182" t="s">
        <v>160</v>
      </c>
      <c r="L431" s="41"/>
      <c r="M431" s="187" t="s">
        <v>19</v>
      </c>
      <c r="N431" s="188" t="s">
        <v>42</v>
      </c>
      <c r="O431" s="66"/>
      <c r="P431" s="189">
        <f>O431*H431</f>
        <v>0</v>
      </c>
      <c r="Q431" s="189">
        <v>0.02541</v>
      </c>
      <c r="R431" s="189">
        <f>Q431*H431</f>
        <v>0.34966700999999994</v>
      </c>
      <c r="S431" s="189">
        <v>0</v>
      </c>
      <c r="T431" s="19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1" t="s">
        <v>414</v>
      </c>
      <c r="AT431" s="191" t="s">
        <v>156</v>
      </c>
      <c r="AU431" s="191" t="s">
        <v>90</v>
      </c>
      <c r="AY431" s="19" t="s">
        <v>153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19" t="s">
        <v>90</v>
      </c>
      <c r="BK431" s="192">
        <f>ROUND(I431*H431,2)</f>
        <v>0</v>
      </c>
      <c r="BL431" s="19" t="s">
        <v>414</v>
      </c>
      <c r="BM431" s="191" t="s">
        <v>885</v>
      </c>
    </row>
    <row r="432" spans="1:47" s="2" customFormat="1" ht="19.5">
      <c r="A432" s="36"/>
      <c r="B432" s="37"/>
      <c r="C432" s="38"/>
      <c r="D432" s="193" t="s">
        <v>163</v>
      </c>
      <c r="E432" s="38"/>
      <c r="F432" s="194" t="s">
        <v>886</v>
      </c>
      <c r="G432" s="38"/>
      <c r="H432" s="38"/>
      <c r="I432" s="195"/>
      <c r="J432" s="38"/>
      <c r="K432" s="38"/>
      <c r="L432" s="41"/>
      <c r="M432" s="196"/>
      <c r="N432" s="197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163</v>
      </c>
      <c r="AU432" s="19" t="s">
        <v>90</v>
      </c>
    </row>
    <row r="433" spans="2:51" s="13" customFormat="1" ht="11.25">
      <c r="B433" s="198"/>
      <c r="C433" s="199"/>
      <c r="D433" s="193" t="s">
        <v>170</v>
      </c>
      <c r="E433" s="200" t="s">
        <v>19</v>
      </c>
      <c r="F433" s="201" t="s">
        <v>887</v>
      </c>
      <c r="G433" s="199"/>
      <c r="H433" s="202">
        <v>13.761</v>
      </c>
      <c r="I433" s="203"/>
      <c r="J433" s="199"/>
      <c r="K433" s="199"/>
      <c r="L433" s="204"/>
      <c r="M433" s="205"/>
      <c r="N433" s="206"/>
      <c r="O433" s="206"/>
      <c r="P433" s="206"/>
      <c r="Q433" s="206"/>
      <c r="R433" s="206"/>
      <c r="S433" s="206"/>
      <c r="T433" s="207"/>
      <c r="AT433" s="208" t="s">
        <v>170</v>
      </c>
      <c r="AU433" s="208" t="s">
        <v>90</v>
      </c>
      <c r="AV433" s="13" t="s">
        <v>90</v>
      </c>
      <c r="AW433" s="13" t="s">
        <v>32</v>
      </c>
      <c r="AX433" s="13" t="s">
        <v>78</v>
      </c>
      <c r="AY433" s="208" t="s">
        <v>153</v>
      </c>
    </row>
    <row r="434" spans="1:65" s="2" customFormat="1" ht="14.45" customHeight="1">
      <c r="A434" s="36"/>
      <c r="B434" s="37"/>
      <c r="C434" s="180" t="s">
        <v>888</v>
      </c>
      <c r="D434" s="180" t="s">
        <v>156</v>
      </c>
      <c r="E434" s="181" t="s">
        <v>889</v>
      </c>
      <c r="F434" s="182" t="s">
        <v>890</v>
      </c>
      <c r="G434" s="183" t="s">
        <v>185</v>
      </c>
      <c r="H434" s="184">
        <v>14.68</v>
      </c>
      <c r="I434" s="185"/>
      <c r="J434" s="186">
        <f>ROUND(I434*H434,2)</f>
        <v>0</v>
      </c>
      <c r="K434" s="182" t="s">
        <v>160</v>
      </c>
      <c r="L434" s="41"/>
      <c r="M434" s="187" t="s">
        <v>19</v>
      </c>
      <c r="N434" s="188" t="s">
        <v>42</v>
      </c>
      <c r="O434" s="66"/>
      <c r="P434" s="189">
        <f>O434*H434</f>
        <v>0</v>
      </c>
      <c r="Q434" s="189">
        <v>0.02716</v>
      </c>
      <c r="R434" s="189">
        <f>Q434*H434</f>
        <v>0.3987088</v>
      </c>
      <c r="S434" s="189">
        <v>0</v>
      </c>
      <c r="T434" s="190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1" t="s">
        <v>414</v>
      </c>
      <c r="AT434" s="191" t="s">
        <v>156</v>
      </c>
      <c r="AU434" s="191" t="s">
        <v>90</v>
      </c>
      <c r="AY434" s="19" t="s">
        <v>153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19" t="s">
        <v>90</v>
      </c>
      <c r="BK434" s="192">
        <f>ROUND(I434*H434,2)</f>
        <v>0</v>
      </c>
      <c r="BL434" s="19" t="s">
        <v>414</v>
      </c>
      <c r="BM434" s="191" t="s">
        <v>891</v>
      </c>
    </row>
    <row r="435" spans="1:47" s="2" customFormat="1" ht="19.5">
      <c r="A435" s="36"/>
      <c r="B435" s="37"/>
      <c r="C435" s="38"/>
      <c r="D435" s="193" t="s">
        <v>163</v>
      </c>
      <c r="E435" s="38"/>
      <c r="F435" s="194" t="s">
        <v>892</v>
      </c>
      <c r="G435" s="38"/>
      <c r="H435" s="38"/>
      <c r="I435" s="195"/>
      <c r="J435" s="38"/>
      <c r="K435" s="38"/>
      <c r="L435" s="41"/>
      <c r="M435" s="196"/>
      <c r="N435" s="197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163</v>
      </c>
      <c r="AU435" s="19" t="s">
        <v>90</v>
      </c>
    </row>
    <row r="436" spans="2:51" s="13" customFormat="1" ht="11.25">
      <c r="B436" s="198"/>
      <c r="C436" s="199"/>
      <c r="D436" s="193" t="s">
        <v>170</v>
      </c>
      <c r="E436" s="200" t="s">
        <v>19</v>
      </c>
      <c r="F436" s="201" t="s">
        <v>893</v>
      </c>
      <c r="G436" s="199"/>
      <c r="H436" s="202">
        <v>14.68</v>
      </c>
      <c r="I436" s="203"/>
      <c r="J436" s="199"/>
      <c r="K436" s="199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170</v>
      </c>
      <c r="AU436" s="208" t="s">
        <v>90</v>
      </c>
      <c r="AV436" s="13" t="s">
        <v>90</v>
      </c>
      <c r="AW436" s="13" t="s">
        <v>32</v>
      </c>
      <c r="AX436" s="13" t="s">
        <v>78</v>
      </c>
      <c r="AY436" s="208" t="s">
        <v>153</v>
      </c>
    </row>
    <row r="437" spans="1:65" s="2" customFormat="1" ht="14.45" customHeight="1">
      <c r="A437" s="36"/>
      <c r="B437" s="37"/>
      <c r="C437" s="180" t="s">
        <v>894</v>
      </c>
      <c r="D437" s="180" t="s">
        <v>156</v>
      </c>
      <c r="E437" s="181" t="s">
        <v>895</v>
      </c>
      <c r="F437" s="182" t="s">
        <v>896</v>
      </c>
      <c r="G437" s="183" t="s">
        <v>185</v>
      </c>
      <c r="H437" s="184">
        <v>48.7</v>
      </c>
      <c r="I437" s="185"/>
      <c r="J437" s="186">
        <f>ROUND(I437*H437,2)</f>
        <v>0</v>
      </c>
      <c r="K437" s="182" t="s">
        <v>160</v>
      </c>
      <c r="L437" s="41"/>
      <c r="M437" s="187" t="s">
        <v>19</v>
      </c>
      <c r="N437" s="188" t="s">
        <v>42</v>
      </c>
      <c r="O437" s="66"/>
      <c r="P437" s="189">
        <f>O437*H437</f>
        <v>0</v>
      </c>
      <c r="Q437" s="189">
        <v>0.01261</v>
      </c>
      <c r="R437" s="189">
        <f>Q437*H437</f>
        <v>0.6141070000000001</v>
      </c>
      <c r="S437" s="189">
        <v>0</v>
      </c>
      <c r="T437" s="190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91" t="s">
        <v>414</v>
      </c>
      <c r="AT437" s="191" t="s">
        <v>156</v>
      </c>
      <c r="AU437" s="191" t="s">
        <v>90</v>
      </c>
      <c r="AY437" s="19" t="s">
        <v>153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19" t="s">
        <v>90</v>
      </c>
      <c r="BK437" s="192">
        <f>ROUND(I437*H437,2)</f>
        <v>0</v>
      </c>
      <c r="BL437" s="19" t="s">
        <v>414</v>
      </c>
      <c r="BM437" s="191" t="s">
        <v>897</v>
      </c>
    </row>
    <row r="438" spans="1:47" s="2" customFormat="1" ht="19.5">
      <c r="A438" s="36"/>
      <c r="B438" s="37"/>
      <c r="C438" s="38"/>
      <c r="D438" s="193" t="s">
        <v>163</v>
      </c>
      <c r="E438" s="38"/>
      <c r="F438" s="194" t="s">
        <v>898</v>
      </c>
      <c r="G438" s="38"/>
      <c r="H438" s="38"/>
      <c r="I438" s="195"/>
      <c r="J438" s="38"/>
      <c r="K438" s="38"/>
      <c r="L438" s="41"/>
      <c r="M438" s="196"/>
      <c r="N438" s="197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163</v>
      </c>
      <c r="AU438" s="19" t="s">
        <v>90</v>
      </c>
    </row>
    <row r="439" spans="2:51" s="13" customFormat="1" ht="11.25">
      <c r="B439" s="198"/>
      <c r="C439" s="199"/>
      <c r="D439" s="193" t="s">
        <v>170</v>
      </c>
      <c r="E439" s="200" t="s">
        <v>19</v>
      </c>
      <c r="F439" s="201" t="s">
        <v>899</v>
      </c>
      <c r="G439" s="199"/>
      <c r="H439" s="202">
        <v>48.7</v>
      </c>
      <c r="I439" s="203"/>
      <c r="J439" s="199"/>
      <c r="K439" s="199"/>
      <c r="L439" s="204"/>
      <c r="M439" s="205"/>
      <c r="N439" s="206"/>
      <c r="O439" s="206"/>
      <c r="P439" s="206"/>
      <c r="Q439" s="206"/>
      <c r="R439" s="206"/>
      <c r="S439" s="206"/>
      <c r="T439" s="207"/>
      <c r="AT439" s="208" t="s">
        <v>170</v>
      </c>
      <c r="AU439" s="208" t="s">
        <v>90</v>
      </c>
      <c r="AV439" s="13" t="s">
        <v>90</v>
      </c>
      <c r="AW439" s="13" t="s">
        <v>32</v>
      </c>
      <c r="AX439" s="13" t="s">
        <v>78</v>
      </c>
      <c r="AY439" s="208" t="s">
        <v>153</v>
      </c>
    </row>
    <row r="440" spans="1:65" s="2" customFormat="1" ht="24.2" customHeight="1">
      <c r="A440" s="36"/>
      <c r="B440" s="37"/>
      <c r="C440" s="180" t="s">
        <v>900</v>
      </c>
      <c r="D440" s="180" t="s">
        <v>156</v>
      </c>
      <c r="E440" s="181" t="s">
        <v>901</v>
      </c>
      <c r="F440" s="182" t="s">
        <v>902</v>
      </c>
      <c r="G440" s="183" t="s">
        <v>185</v>
      </c>
      <c r="H440" s="184">
        <v>12.7</v>
      </c>
      <c r="I440" s="185"/>
      <c r="J440" s="186">
        <f>ROUND(I440*H440,2)</f>
        <v>0</v>
      </c>
      <c r="K440" s="182" t="s">
        <v>160</v>
      </c>
      <c r="L440" s="41"/>
      <c r="M440" s="187" t="s">
        <v>19</v>
      </c>
      <c r="N440" s="188" t="s">
        <v>42</v>
      </c>
      <c r="O440" s="66"/>
      <c r="P440" s="189">
        <f>O440*H440</f>
        <v>0</v>
      </c>
      <c r="Q440" s="189">
        <v>0.01415</v>
      </c>
      <c r="R440" s="189">
        <f>Q440*H440</f>
        <v>0.17970499999999998</v>
      </c>
      <c r="S440" s="189">
        <v>0</v>
      </c>
      <c r="T440" s="190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91" t="s">
        <v>414</v>
      </c>
      <c r="AT440" s="191" t="s">
        <v>156</v>
      </c>
      <c r="AU440" s="191" t="s">
        <v>90</v>
      </c>
      <c r="AY440" s="19" t="s">
        <v>153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19" t="s">
        <v>90</v>
      </c>
      <c r="BK440" s="192">
        <f>ROUND(I440*H440,2)</f>
        <v>0</v>
      </c>
      <c r="BL440" s="19" t="s">
        <v>414</v>
      </c>
      <c r="BM440" s="191" t="s">
        <v>903</v>
      </c>
    </row>
    <row r="441" spans="1:47" s="2" customFormat="1" ht="19.5">
      <c r="A441" s="36"/>
      <c r="B441" s="37"/>
      <c r="C441" s="38"/>
      <c r="D441" s="193" t="s">
        <v>163</v>
      </c>
      <c r="E441" s="38"/>
      <c r="F441" s="194" t="s">
        <v>904</v>
      </c>
      <c r="G441" s="38"/>
      <c r="H441" s="38"/>
      <c r="I441" s="195"/>
      <c r="J441" s="38"/>
      <c r="K441" s="38"/>
      <c r="L441" s="41"/>
      <c r="M441" s="196"/>
      <c r="N441" s="197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163</v>
      </c>
      <c r="AU441" s="19" t="s">
        <v>90</v>
      </c>
    </row>
    <row r="442" spans="2:51" s="13" customFormat="1" ht="11.25">
      <c r="B442" s="198"/>
      <c r="C442" s="199"/>
      <c r="D442" s="193" t="s">
        <v>170</v>
      </c>
      <c r="E442" s="200" t="s">
        <v>19</v>
      </c>
      <c r="F442" s="201" t="s">
        <v>905</v>
      </c>
      <c r="G442" s="199"/>
      <c r="H442" s="202">
        <v>12.7</v>
      </c>
      <c r="I442" s="203"/>
      <c r="J442" s="199"/>
      <c r="K442" s="199"/>
      <c r="L442" s="204"/>
      <c r="M442" s="205"/>
      <c r="N442" s="206"/>
      <c r="O442" s="206"/>
      <c r="P442" s="206"/>
      <c r="Q442" s="206"/>
      <c r="R442" s="206"/>
      <c r="S442" s="206"/>
      <c r="T442" s="207"/>
      <c r="AT442" s="208" t="s">
        <v>170</v>
      </c>
      <c r="AU442" s="208" t="s">
        <v>90</v>
      </c>
      <c r="AV442" s="13" t="s">
        <v>90</v>
      </c>
      <c r="AW442" s="13" t="s">
        <v>32</v>
      </c>
      <c r="AX442" s="13" t="s">
        <v>78</v>
      </c>
      <c r="AY442" s="208" t="s">
        <v>153</v>
      </c>
    </row>
    <row r="443" spans="1:65" s="2" customFormat="1" ht="14.45" customHeight="1">
      <c r="A443" s="36"/>
      <c r="B443" s="37"/>
      <c r="C443" s="180" t="s">
        <v>906</v>
      </c>
      <c r="D443" s="180" t="s">
        <v>156</v>
      </c>
      <c r="E443" s="181" t="s">
        <v>907</v>
      </c>
      <c r="F443" s="182" t="s">
        <v>908</v>
      </c>
      <c r="G443" s="183" t="s">
        <v>185</v>
      </c>
      <c r="H443" s="184">
        <v>64.4</v>
      </c>
      <c r="I443" s="185"/>
      <c r="J443" s="186">
        <f>ROUND(I443*H443,2)</f>
        <v>0</v>
      </c>
      <c r="K443" s="182" t="s">
        <v>160</v>
      </c>
      <c r="L443" s="41"/>
      <c r="M443" s="187" t="s">
        <v>19</v>
      </c>
      <c r="N443" s="188" t="s">
        <v>42</v>
      </c>
      <c r="O443" s="66"/>
      <c r="P443" s="189">
        <f>O443*H443</f>
        <v>0</v>
      </c>
      <c r="Q443" s="189">
        <v>0.0265</v>
      </c>
      <c r="R443" s="189">
        <f>Q443*H443</f>
        <v>1.7066000000000001</v>
      </c>
      <c r="S443" s="189">
        <v>0</v>
      </c>
      <c r="T443" s="190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91" t="s">
        <v>414</v>
      </c>
      <c r="AT443" s="191" t="s">
        <v>156</v>
      </c>
      <c r="AU443" s="191" t="s">
        <v>90</v>
      </c>
      <c r="AY443" s="19" t="s">
        <v>153</v>
      </c>
      <c r="BE443" s="192">
        <f>IF(N443="základní",J443,0)</f>
        <v>0</v>
      </c>
      <c r="BF443" s="192">
        <f>IF(N443="snížená",J443,0)</f>
        <v>0</v>
      </c>
      <c r="BG443" s="192">
        <f>IF(N443="zákl. přenesená",J443,0)</f>
        <v>0</v>
      </c>
      <c r="BH443" s="192">
        <f>IF(N443="sníž. přenesená",J443,0)</f>
        <v>0</v>
      </c>
      <c r="BI443" s="192">
        <f>IF(N443="nulová",J443,0)</f>
        <v>0</v>
      </c>
      <c r="BJ443" s="19" t="s">
        <v>90</v>
      </c>
      <c r="BK443" s="192">
        <f>ROUND(I443*H443,2)</f>
        <v>0</v>
      </c>
      <c r="BL443" s="19" t="s">
        <v>414</v>
      </c>
      <c r="BM443" s="191" t="s">
        <v>909</v>
      </c>
    </row>
    <row r="444" spans="1:47" s="2" customFormat="1" ht="11.25">
      <c r="A444" s="36"/>
      <c r="B444" s="37"/>
      <c r="C444" s="38"/>
      <c r="D444" s="193" t="s">
        <v>163</v>
      </c>
      <c r="E444" s="38"/>
      <c r="F444" s="194" t="s">
        <v>910</v>
      </c>
      <c r="G444" s="38"/>
      <c r="H444" s="38"/>
      <c r="I444" s="195"/>
      <c r="J444" s="38"/>
      <c r="K444" s="38"/>
      <c r="L444" s="41"/>
      <c r="M444" s="196"/>
      <c r="N444" s="197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163</v>
      </c>
      <c r="AU444" s="19" t="s">
        <v>90</v>
      </c>
    </row>
    <row r="445" spans="1:65" s="2" customFormat="1" ht="14.45" customHeight="1">
      <c r="A445" s="36"/>
      <c r="B445" s="37"/>
      <c r="C445" s="180" t="s">
        <v>911</v>
      </c>
      <c r="D445" s="180" t="s">
        <v>156</v>
      </c>
      <c r="E445" s="181" t="s">
        <v>912</v>
      </c>
      <c r="F445" s="182" t="s">
        <v>913</v>
      </c>
      <c r="G445" s="183" t="s">
        <v>179</v>
      </c>
      <c r="H445" s="184">
        <v>3.249</v>
      </c>
      <c r="I445" s="185"/>
      <c r="J445" s="186">
        <f>ROUND(I445*H445,2)</f>
        <v>0</v>
      </c>
      <c r="K445" s="182" t="s">
        <v>160</v>
      </c>
      <c r="L445" s="41"/>
      <c r="M445" s="187" t="s">
        <v>19</v>
      </c>
      <c r="N445" s="188" t="s">
        <v>42</v>
      </c>
      <c r="O445" s="66"/>
      <c r="P445" s="189">
        <f>O445*H445</f>
        <v>0</v>
      </c>
      <c r="Q445" s="189">
        <v>0</v>
      </c>
      <c r="R445" s="189">
        <f>Q445*H445</f>
        <v>0</v>
      </c>
      <c r="S445" s="189">
        <v>0</v>
      </c>
      <c r="T445" s="190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91" t="s">
        <v>414</v>
      </c>
      <c r="AT445" s="191" t="s">
        <v>156</v>
      </c>
      <c r="AU445" s="191" t="s">
        <v>90</v>
      </c>
      <c r="AY445" s="19" t="s">
        <v>153</v>
      </c>
      <c r="BE445" s="192">
        <f>IF(N445="základní",J445,0)</f>
        <v>0</v>
      </c>
      <c r="BF445" s="192">
        <f>IF(N445="snížená",J445,0)</f>
        <v>0</v>
      </c>
      <c r="BG445" s="192">
        <f>IF(N445="zákl. přenesená",J445,0)</f>
        <v>0</v>
      </c>
      <c r="BH445" s="192">
        <f>IF(N445="sníž. přenesená",J445,0)</f>
        <v>0</v>
      </c>
      <c r="BI445" s="192">
        <f>IF(N445="nulová",J445,0)</f>
        <v>0</v>
      </c>
      <c r="BJ445" s="19" t="s">
        <v>90</v>
      </c>
      <c r="BK445" s="192">
        <f>ROUND(I445*H445,2)</f>
        <v>0</v>
      </c>
      <c r="BL445" s="19" t="s">
        <v>414</v>
      </c>
      <c r="BM445" s="191" t="s">
        <v>914</v>
      </c>
    </row>
    <row r="446" spans="1:47" s="2" customFormat="1" ht="19.5">
      <c r="A446" s="36"/>
      <c r="B446" s="37"/>
      <c r="C446" s="38"/>
      <c r="D446" s="193" t="s">
        <v>163</v>
      </c>
      <c r="E446" s="38"/>
      <c r="F446" s="194" t="s">
        <v>915</v>
      </c>
      <c r="G446" s="38"/>
      <c r="H446" s="38"/>
      <c r="I446" s="195"/>
      <c r="J446" s="38"/>
      <c r="K446" s="38"/>
      <c r="L446" s="41"/>
      <c r="M446" s="196"/>
      <c r="N446" s="197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163</v>
      </c>
      <c r="AU446" s="19" t="s">
        <v>90</v>
      </c>
    </row>
    <row r="447" spans="2:63" s="12" customFormat="1" ht="22.9" customHeight="1">
      <c r="B447" s="164"/>
      <c r="C447" s="165"/>
      <c r="D447" s="166" t="s">
        <v>69</v>
      </c>
      <c r="E447" s="178" t="s">
        <v>916</v>
      </c>
      <c r="F447" s="178" t="s">
        <v>917</v>
      </c>
      <c r="G447" s="165"/>
      <c r="H447" s="165"/>
      <c r="I447" s="168"/>
      <c r="J447" s="179">
        <f>BK447</f>
        <v>0</v>
      </c>
      <c r="K447" s="165"/>
      <c r="L447" s="170"/>
      <c r="M447" s="171"/>
      <c r="N447" s="172"/>
      <c r="O447" s="172"/>
      <c r="P447" s="173">
        <f>SUM(P448:P504)</f>
        <v>0</v>
      </c>
      <c r="Q447" s="172"/>
      <c r="R447" s="173">
        <f>SUM(R448:R504)</f>
        <v>0.20515000000000003</v>
      </c>
      <c r="S447" s="172"/>
      <c r="T447" s="174">
        <f>SUM(T448:T504)</f>
        <v>0.018000000000000002</v>
      </c>
      <c r="AR447" s="175" t="s">
        <v>90</v>
      </c>
      <c r="AT447" s="176" t="s">
        <v>69</v>
      </c>
      <c r="AU447" s="176" t="s">
        <v>78</v>
      </c>
      <c r="AY447" s="175" t="s">
        <v>153</v>
      </c>
      <c r="BK447" s="177">
        <f>SUM(BK448:BK504)</f>
        <v>0</v>
      </c>
    </row>
    <row r="448" spans="1:65" s="2" customFormat="1" ht="14.45" customHeight="1">
      <c r="A448" s="36"/>
      <c r="B448" s="37"/>
      <c r="C448" s="180" t="s">
        <v>918</v>
      </c>
      <c r="D448" s="180" t="s">
        <v>156</v>
      </c>
      <c r="E448" s="181" t="s">
        <v>919</v>
      </c>
      <c r="F448" s="182" t="s">
        <v>920</v>
      </c>
      <c r="G448" s="183" t="s">
        <v>307</v>
      </c>
      <c r="H448" s="184">
        <v>10.1</v>
      </c>
      <c r="I448" s="185"/>
      <c r="J448" s="186">
        <f>ROUND(I448*H448,2)</f>
        <v>0</v>
      </c>
      <c r="K448" s="182" t="s">
        <v>160</v>
      </c>
      <c r="L448" s="41"/>
      <c r="M448" s="187" t="s">
        <v>19</v>
      </c>
      <c r="N448" s="188" t="s">
        <v>42</v>
      </c>
      <c r="O448" s="66"/>
      <c r="P448" s="189">
        <f>O448*H448</f>
        <v>0</v>
      </c>
      <c r="Q448" s="189">
        <v>0</v>
      </c>
      <c r="R448" s="189">
        <f>Q448*H448</f>
        <v>0</v>
      </c>
      <c r="S448" s="189">
        <v>0</v>
      </c>
      <c r="T448" s="190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91" t="s">
        <v>414</v>
      </c>
      <c r="AT448" s="191" t="s">
        <v>156</v>
      </c>
      <c r="AU448" s="191" t="s">
        <v>90</v>
      </c>
      <c r="AY448" s="19" t="s">
        <v>153</v>
      </c>
      <c r="BE448" s="192">
        <f>IF(N448="základní",J448,0)</f>
        <v>0</v>
      </c>
      <c r="BF448" s="192">
        <f>IF(N448="snížená",J448,0)</f>
        <v>0</v>
      </c>
      <c r="BG448" s="192">
        <f>IF(N448="zákl. přenesená",J448,0)</f>
        <v>0</v>
      </c>
      <c r="BH448" s="192">
        <f>IF(N448="sníž. přenesená",J448,0)</f>
        <v>0</v>
      </c>
      <c r="BI448" s="192">
        <f>IF(N448="nulová",J448,0)</f>
        <v>0</v>
      </c>
      <c r="BJ448" s="19" t="s">
        <v>90</v>
      </c>
      <c r="BK448" s="192">
        <f>ROUND(I448*H448,2)</f>
        <v>0</v>
      </c>
      <c r="BL448" s="19" t="s">
        <v>414</v>
      </c>
      <c r="BM448" s="191" t="s">
        <v>921</v>
      </c>
    </row>
    <row r="449" spans="1:47" s="2" customFormat="1" ht="11.25">
      <c r="A449" s="36"/>
      <c r="B449" s="37"/>
      <c r="C449" s="38"/>
      <c r="D449" s="193" t="s">
        <v>163</v>
      </c>
      <c r="E449" s="38"/>
      <c r="F449" s="194" t="s">
        <v>922</v>
      </c>
      <c r="G449" s="38"/>
      <c r="H449" s="38"/>
      <c r="I449" s="195"/>
      <c r="J449" s="38"/>
      <c r="K449" s="38"/>
      <c r="L449" s="41"/>
      <c r="M449" s="196"/>
      <c r="N449" s="197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163</v>
      </c>
      <c r="AU449" s="19" t="s">
        <v>90</v>
      </c>
    </row>
    <row r="450" spans="2:51" s="13" customFormat="1" ht="11.25">
      <c r="B450" s="198"/>
      <c r="C450" s="199"/>
      <c r="D450" s="193" t="s">
        <v>170</v>
      </c>
      <c r="E450" s="200" t="s">
        <v>19</v>
      </c>
      <c r="F450" s="201" t="s">
        <v>923</v>
      </c>
      <c r="G450" s="199"/>
      <c r="H450" s="202">
        <v>10.1</v>
      </c>
      <c r="I450" s="203"/>
      <c r="J450" s="199"/>
      <c r="K450" s="199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170</v>
      </c>
      <c r="AU450" s="208" t="s">
        <v>90</v>
      </c>
      <c r="AV450" s="13" t="s">
        <v>90</v>
      </c>
      <c r="AW450" s="13" t="s">
        <v>32</v>
      </c>
      <c r="AX450" s="13" t="s">
        <v>78</v>
      </c>
      <c r="AY450" s="208" t="s">
        <v>153</v>
      </c>
    </row>
    <row r="451" spans="1:65" s="2" customFormat="1" ht="14.45" customHeight="1">
      <c r="A451" s="36"/>
      <c r="B451" s="37"/>
      <c r="C451" s="209" t="s">
        <v>924</v>
      </c>
      <c r="D451" s="209" t="s">
        <v>207</v>
      </c>
      <c r="E451" s="210" t="s">
        <v>925</v>
      </c>
      <c r="F451" s="211" t="s">
        <v>926</v>
      </c>
      <c r="G451" s="212" t="s">
        <v>307</v>
      </c>
      <c r="H451" s="213">
        <v>10.1</v>
      </c>
      <c r="I451" s="214"/>
      <c r="J451" s="215">
        <f>ROUND(I451*H451,2)</f>
        <v>0</v>
      </c>
      <c r="K451" s="211" t="s">
        <v>160</v>
      </c>
      <c r="L451" s="216"/>
      <c r="M451" s="217" t="s">
        <v>19</v>
      </c>
      <c r="N451" s="218" t="s">
        <v>42</v>
      </c>
      <c r="O451" s="66"/>
      <c r="P451" s="189">
        <f>O451*H451</f>
        <v>0</v>
      </c>
      <c r="Q451" s="189">
        <v>0</v>
      </c>
      <c r="R451" s="189">
        <f>Q451*H451</f>
        <v>0</v>
      </c>
      <c r="S451" s="189">
        <v>0</v>
      </c>
      <c r="T451" s="190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191" t="s">
        <v>304</v>
      </c>
      <c r="AT451" s="191" t="s">
        <v>207</v>
      </c>
      <c r="AU451" s="191" t="s">
        <v>90</v>
      </c>
      <c r="AY451" s="19" t="s">
        <v>153</v>
      </c>
      <c r="BE451" s="192">
        <f>IF(N451="základní",J451,0)</f>
        <v>0</v>
      </c>
      <c r="BF451" s="192">
        <f>IF(N451="snížená",J451,0)</f>
        <v>0</v>
      </c>
      <c r="BG451" s="192">
        <f>IF(N451="zákl. přenesená",J451,0)</f>
        <v>0</v>
      </c>
      <c r="BH451" s="192">
        <f>IF(N451="sníž. přenesená",J451,0)</f>
        <v>0</v>
      </c>
      <c r="BI451" s="192">
        <f>IF(N451="nulová",J451,0)</f>
        <v>0</v>
      </c>
      <c r="BJ451" s="19" t="s">
        <v>90</v>
      </c>
      <c r="BK451" s="192">
        <f>ROUND(I451*H451,2)</f>
        <v>0</v>
      </c>
      <c r="BL451" s="19" t="s">
        <v>414</v>
      </c>
      <c r="BM451" s="191" t="s">
        <v>927</v>
      </c>
    </row>
    <row r="452" spans="1:47" s="2" customFormat="1" ht="11.25">
      <c r="A452" s="36"/>
      <c r="B452" s="37"/>
      <c r="C452" s="38"/>
      <c r="D452" s="193" t="s">
        <v>163</v>
      </c>
      <c r="E452" s="38"/>
      <c r="F452" s="194" t="s">
        <v>926</v>
      </c>
      <c r="G452" s="38"/>
      <c r="H452" s="38"/>
      <c r="I452" s="195"/>
      <c r="J452" s="38"/>
      <c r="K452" s="38"/>
      <c r="L452" s="41"/>
      <c r="M452" s="196"/>
      <c r="N452" s="197"/>
      <c r="O452" s="66"/>
      <c r="P452" s="66"/>
      <c r="Q452" s="66"/>
      <c r="R452" s="66"/>
      <c r="S452" s="66"/>
      <c r="T452" s="67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T452" s="19" t="s">
        <v>163</v>
      </c>
      <c r="AU452" s="19" t="s">
        <v>90</v>
      </c>
    </row>
    <row r="453" spans="1:65" s="2" customFormat="1" ht="14.45" customHeight="1">
      <c r="A453" s="36"/>
      <c r="B453" s="37"/>
      <c r="C453" s="180" t="s">
        <v>928</v>
      </c>
      <c r="D453" s="180" t="s">
        <v>156</v>
      </c>
      <c r="E453" s="181" t="s">
        <v>929</v>
      </c>
      <c r="F453" s="182" t="s">
        <v>930</v>
      </c>
      <c r="G453" s="183" t="s">
        <v>159</v>
      </c>
      <c r="H453" s="184">
        <v>3</v>
      </c>
      <c r="I453" s="185"/>
      <c r="J453" s="186">
        <f>ROUND(I453*H453,2)</f>
        <v>0</v>
      </c>
      <c r="K453" s="182" t="s">
        <v>160</v>
      </c>
      <c r="L453" s="41"/>
      <c r="M453" s="187" t="s">
        <v>19</v>
      </c>
      <c r="N453" s="188" t="s">
        <v>42</v>
      </c>
      <c r="O453" s="66"/>
      <c r="P453" s="189">
        <f>O453*H453</f>
        <v>0</v>
      </c>
      <c r="Q453" s="189">
        <v>0</v>
      </c>
      <c r="R453" s="189">
        <f>Q453*H453</f>
        <v>0</v>
      </c>
      <c r="S453" s="189">
        <v>0.006</v>
      </c>
      <c r="T453" s="190">
        <f>S453*H453</f>
        <v>0.018000000000000002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91" t="s">
        <v>414</v>
      </c>
      <c r="AT453" s="191" t="s">
        <v>156</v>
      </c>
      <c r="AU453" s="191" t="s">
        <v>90</v>
      </c>
      <c r="AY453" s="19" t="s">
        <v>153</v>
      </c>
      <c r="BE453" s="192">
        <f>IF(N453="základní",J453,0)</f>
        <v>0</v>
      </c>
      <c r="BF453" s="192">
        <f>IF(N453="snížená",J453,0)</f>
        <v>0</v>
      </c>
      <c r="BG453" s="192">
        <f>IF(N453="zákl. přenesená",J453,0)</f>
        <v>0</v>
      </c>
      <c r="BH453" s="192">
        <f>IF(N453="sníž. přenesená",J453,0)</f>
        <v>0</v>
      </c>
      <c r="BI453" s="192">
        <f>IF(N453="nulová",J453,0)</f>
        <v>0</v>
      </c>
      <c r="BJ453" s="19" t="s">
        <v>90</v>
      </c>
      <c r="BK453" s="192">
        <f>ROUND(I453*H453,2)</f>
        <v>0</v>
      </c>
      <c r="BL453" s="19" t="s">
        <v>414</v>
      </c>
      <c r="BM453" s="191" t="s">
        <v>931</v>
      </c>
    </row>
    <row r="454" spans="1:47" s="2" customFormat="1" ht="11.25">
      <c r="A454" s="36"/>
      <c r="B454" s="37"/>
      <c r="C454" s="38"/>
      <c r="D454" s="193" t="s">
        <v>163</v>
      </c>
      <c r="E454" s="38"/>
      <c r="F454" s="194" t="s">
        <v>932</v>
      </c>
      <c r="G454" s="38"/>
      <c r="H454" s="38"/>
      <c r="I454" s="195"/>
      <c r="J454" s="38"/>
      <c r="K454" s="38"/>
      <c r="L454" s="41"/>
      <c r="M454" s="196"/>
      <c r="N454" s="197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163</v>
      </c>
      <c r="AU454" s="19" t="s">
        <v>90</v>
      </c>
    </row>
    <row r="455" spans="1:65" s="2" customFormat="1" ht="14.45" customHeight="1">
      <c r="A455" s="36"/>
      <c r="B455" s="37"/>
      <c r="C455" s="180" t="s">
        <v>933</v>
      </c>
      <c r="D455" s="180" t="s">
        <v>156</v>
      </c>
      <c r="E455" s="181" t="s">
        <v>934</v>
      </c>
      <c r="F455" s="182" t="s">
        <v>935</v>
      </c>
      <c r="G455" s="183" t="s">
        <v>159</v>
      </c>
      <c r="H455" s="184">
        <v>4</v>
      </c>
      <c r="I455" s="185"/>
      <c r="J455" s="186">
        <f>ROUND(I455*H455,2)</f>
        <v>0</v>
      </c>
      <c r="K455" s="182" t="s">
        <v>160</v>
      </c>
      <c r="L455" s="41"/>
      <c r="M455" s="187" t="s">
        <v>19</v>
      </c>
      <c r="N455" s="188" t="s">
        <v>42</v>
      </c>
      <c r="O455" s="66"/>
      <c r="P455" s="189">
        <f>O455*H455</f>
        <v>0</v>
      </c>
      <c r="Q455" s="189">
        <v>0</v>
      </c>
      <c r="R455" s="189">
        <f>Q455*H455</f>
        <v>0</v>
      </c>
      <c r="S455" s="189">
        <v>0</v>
      </c>
      <c r="T455" s="190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91" t="s">
        <v>414</v>
      </c>
      <c r="AT455" s="191" t="s">
        <v>156</v>
      </c>
      <c r="AU455" s="191" t="s">
        <v>90</v>
      </c>
      <c r="AY455" s="19" t="s">
        <v>153</v>
      </c>
      <c r="BE455" s="192">
        <f>IF(N455="základní",J455,0)</f>
        <v>0</v>
      </c>
      <c r="BF455" s="192">
        <f>IF(N455="snížená",J455,0)</f>
        <v>0</v>
      </c>
      <c r="BG455" s="192">
        <f>IF(N455="zákl. přenesená",J455,0)</f>
        <v>0</v>
      </c>
      <c r="BH455" s="192">
        <f>IF(N455="sníž. přenesená",J455,0)</f>
        <v>0</v>
      </c>
      <c r="BI455" s="192">
        <f>IF(N455="nulová",J455,0)</f>
        <v>0</v>
      </c>
      <c r="BJ455" s="19" t="s">
        <v>90</v>
      </c>
      <c r="BK455" s="192">
        <f>ROUND(I455*H455,2)</f>
        <v>0</v>
      </c>
      <c r="BL455" s="19" t="s">
        <v>414</v>
      </c>
      <c r="BM455" s="191" t="s">
        <v>936</v>
      </c>
    </row>
    <row r="456" spans="1:47" s="2" customFormat="1" ht="19.5">
      <c r="A456" s="36"/>
      <c r="B456" s="37"/>
      <c r="C456" s="38"/>
      <c r="D456" s="193" t="s">
        <v>163</v>
      </c>
      <c r="E456" s="38"/>
      <c r="F456" s="194" t="s">
        <v>937</v>
      </c>
      <c r="G456" s="38"/>
      <c r="H456" s="38"/>
      <c r="I456" s="195"/>
      <c r="J456" s="38"/>
      <c r="K456" s="38"/>
      <c r="L456" s="41"/>
      <c r="M456" s="196"/>
      <c r="N456" s="197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163</v>
      </c>
      <c r="AU456" s="19" t="s">
        <v>90</v>
      </c>
    </row>
    <row r="457" spans="1:65" s="2" customFormat="1" ht="14.45" customHeight="1">
      <c r="A457" s="36"/>
      <c r="B457" s="37"/>
      <c r="C457" s="209" t="s">
        <v>938</v>
      </c>
      <c r="D457" s="209" t="s">
        <v>207</v>
      </c>
      <c r="E457" s="210" t="s">
        <v>939</v>
      </c>
      <c r="F457" s="211" t="s">
        <v>940</v>
      </c>
      <c r="G457" s="212" t="s">
        <v>159</v>
      </c>
      <c r="H457" s="213">
        <v>1</v>
      </c>
      <c r="I457" s="214"/>
      <c r="J457" s="215">
        <f>ROUND(I457*H457,2)</f>
        <v>0</v>
      </c>
      <c r="K457" s="211" t="s">
        <v>160</v>
      </c>
      <c r="L457" s="216"/>
      <c r="M457" s="217" t="s">
        <v>19</v>
      </c>
      <c r="N457" s="218" t="s">
        <v>42</v>
      </c>
      <c r="O457" s="66"/>
      <c r="P457" s="189">
        <f>O457*H457</f>
        <v>0</v>
      </c>
      <c r="Q457" s="189">
        <v>0.0175</v>
      </c>
      <c r="R457" s="189">
        <f>Q457*H457</f>
        <v>0.0175</v>
      </c>
      <c r="S457" s="189">
        <v>0</v>
      </c>
      <c r="T457" s="190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91" t="s">
        <v>304</v>
      </c>
      <c r="AT457" s="191" t="s">
        <v>207</v>
      </c>
      <c r="AU457" s="191" t="s">
        <v>90</v>
      </c>
      <c r="AY457" s="19" t="s">
        <v>153</v>
      </c>
      <c r="BE457" s="192">
        <f>IF(N457="základní",J457,0)</f>
        <v>0</v>
      </c>
      <c r="BF457" s="192">
        <f>IF(N457="snížená",J457,0)</f>
        <v>0</v>
      </c>
      <c r="BG457" s="192">
        <f>IF(N457="zákl. přenesená",J457,0)</f>
        <v>0</v>
      </c>
      <c r="BH457" s="192">
        <f>IF(N457="sníž. přenesená",J457,0)</f>
        <v>0</v>
      </c>
      <c r="BI457" s="192">
        <f>IF(N457="nulová",J457,0)</f>
        <v>0</v>
      </c>
      <c r="BJ457" s="19" t="s">
        <v>90</v>
      </c>
      <c r="BK457" s="192">
        <f>ROUND(I457*H457,2)</f>
        <v>0</v>
      </c>
      <c r="BL457" s="19" t="s">
        <v>414</v>
      </c>
      <c r="BM457" s="191" t="s">
        <v>941</v>
      </c>
    </row>
    <row r="458" spans="1:47" s="2" customFormat="1" ht="11.25">
      <c r="A458" s="36"/>
      <c r="B458" s="37"/>
      <c r="C458" s="38"/>
      <c r="D458" s="193" t="s">
        <v>163</v>
      </c>
      <c r="E458" s="38"/>
      <c r="F458" s="194" t="s">
        <v>940</v>
      </c>
      <c r="G458" s="38"/>
      <c r="H458" s="38"/>
      <c r="I458" s="195"/>
      <c r="J458" s="38"/>
      <c r="K458" s="38"/>
      <c r="L458" s="41"/>
      <c r="M458" s="196"/>
      <c r="N458" s="197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163</v>
      </c>
      <c r="AU458" s="19" t="s">
        <v>90</v>
      </c>
    </row>
    <row r="459" spans="1:65" s="2" customFormat="1" ht="14.45" customHeight="1">
      <c r="A459" s="36"/>
      <c r="B459" s="37"/>
      <c r="C459" s="209" t="s">
        <v>942</v>
      </c>
      <c r="D459" s="209" t="s">
        <v>207</v>
      </c>
      <c r="E459" s="210" t="s">
        <v>943</v>
      </c>
      <c r="F459" s="211" t="s">
        <v>944</v>
      </c>
      <c r="G459" s="212" t="s">
        <v>159</v>
      </c>
      <c r="H459" s="213">
        <v>1</v>
      </c>
      <c r="I459" s="214"/>
      <c r="J459" s="215">
        <f>ROUND(I459*H459,2)</f>
        <v>0</v>
      </c>
      <c r="K459" s="211" t="s">
        <v>160</v>
      </c>
      <c r="L459" s="216"/>
      <c r="M459" s="217" t="s">
        <v>19</v>
      </c>
      <c r="N459" s="218" t="s">
        <v>42</v>
      </c>
      <c r="O459" s="66"/>
      <c r="P459" s="189">
        <f>O459*H459</f>
        <v>0</v>
      </c>
      <c r="Q459" s="189">
        <v>0.0195</v>
      </c>
      <c r="R459" s="189">
        <f>Q459*H459</f>
        <v>0.0195</v>
      </c>
      <c r="S459" s="189">
        <v>0</v>
      </c>
      <c r="T459" s="190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1" t="s">
        <v>304</v>
      </c>
      <c r="AT459" s="191" t="s">
        <v>207</v>
      </c>
      <c r="AU459" s="191" t="s">
        <v>90</v>
      </c>
      <c r="AY459" s="19" t="s">
        <v>153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9" t="s">
        <v>90</v>
      </c>
      <c r="BK459" s="192">
        <f>ROUND(I459*H459,2)</f>
        <v>0</v>
      </c>
      <c r="BL459" s="19" t="s">
        <v>414</v>
      </c>
      <c r="BM459" s="191" t="s">
        <v>945</v>
      </c>
    </row>
    <row r="460" spans="1:47" s="2" customFormat="1" ht="11.25">
      <c r="A460" s="36"/>
      <c r="B460" s="37"/>
      <c r="C460" s="38"/>
      <c r="D460" s="193" t="s">
        <v>163</v>
      </c>
      <c r="E460" s="38"/>
      <c r="F460" s="194" t="s">
        <v>944</v>
      </c>
      <c r="G460" s="38"/>
      <c r="H460" s="38"/>
      <c r="I460" s="195"/>
      <c r="J460" s="38"/>
      <c r="K460" s="38"/>
      <c r="L460" s="41"/>
      <c r="M460" s="196"/>
      <c r="N460" s="197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163</v>
      </c>
      <c r="AU460" s="19" t="s">
        <v>90</v>
      </c>
    </row>
    <row r="461" spans="1:65" s="2" customFormat="1" ht="14.45" customHeight="1">
      <c r="A461" s="36"/>
      <c r="B461" s="37"/>
      <c r="C461" s="209" t="s">
        <v>946</v>
      </c>
      <c r="D461" s="209" t="s">
        <v>207</v>
      </c>
      <c r="E461" s="210" t="s">
        <v>947</v>
      </c>
      <c r="F461" s="211" t="s">
        <v>948</v>
      </c>
      <c r="G461" s="212" t="s">
        <v>159</v>
      </c>
      <c r="H461" s="213">
        <v>2</v>
      </c>
      <c r="I461" s="214"/>
      <c r="J461" s="215">
        <f>ROUND(I461*H461,2)</f>
        <v>0</v>
      </c>
      <c r="K461" s="211" t="s">
        <v>160</v>
      </c>
      <c r="L461" s="216"/>
      <c r="M461" s="217" t="s">
        <v>19</v>
      </c>
      <c r="N461" s="218" t="s">
        <v>42</v>
      </c>
      <c r="O461" s="66"/>
      <c r="P461" s="189">
        <f>O461*H461</f>
        <v>0</v>
      </c>
      <c r="Q461" s="189">
        <v>0.021</v>
      </c>
      <c r="R461" s="189">
        <f>Q461*H461</f>
        <v>0.042</v>
      </c>
      <c r="S461" s="189">
        <v>0</v>
      </c>
      <c r="T461" s="190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91" t="s">
        <v>304</v>
      </c>
      <c r="AT461" s="191" t="s">
        <v>207</v>
      </c>
      <c r="AU461" s="191" t="s">
        <v>90</v>
      </c>
      <c r="AY461" s="19" t="s">
        <v>153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19" t="s">
        <v>90</v>
      </c>
      <c r="BK461" s="192">
        <f>ROUND(I461*H461,2)</f>
        <v>0</v>
      </c>
      <c r="BL461" s="19" t="s">
        <v>414</v>
      </c>
      <c r="BM461" s="191" t="s">
        <v>949</v>
      </c>
    </row>
    <row r="462" spans="1:47" s="2" customFormat="1" ht="11.25">
      <c r="A462" s="36"/>
      <c r="B462" s="37"/>
      <c r="C462" s="38"/>
      <c r="D462" s="193" t="s">
        <v>163</v>
      </c>
      <c r="E462" s="38"/>
      <c r="F462" s="194" t="s">
        <v>948</v>
      </c>
      <c r="G462" s="38"/>
      <c r="H462" s="38"/>
      <c r="I462" s="195"/>
      <c r="J462" s="38"/>
      <c r="K462" s="38"/>
      <c r="L462" s="41"/>
      <c r="M462" s="196"/>
      <c r="N462" s="197"/>
      <c r="O462" s="66"/>
      <c r="P462" s="66"/>
      <c r="Q462" s="66"/>
      <c r="R462" s="66"/>
      <c r="S462" s="66"/>
      <c r="T462" s="67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T462" s="19" t="s">
        <v>163</v>
      </c>
      <c r="AU462" s="19" t="s">
        <v>90</v>
      </c>
    </row>
    <row r="463" spans="1:65" s="2" customFormat="1" ht="14.45" customHeight="1">
      <c r="A463" s="36"/>
      <c r="B463" s="37"/>
      <c r="C463" s="180" t="s">
        <v>950</v>
      </c>
      <c r="D463" s="180" t="s">
        <v>156</v>
      </c>
      <c r="E463" s="181" t="s">
        <v>951</v>
      </c>
      <c r="F463" s="182" t="s">
        <v>952</v>
      </c>
      <c r="G463" s="183" t="s">
        <v>159</v>
      </c>
      <c r="H463" s="184">
        <v>1</v>
      </c>
      <c r="I463" s="185"/>
      <c r="J463" s="186">
        <f>ROUND(I463*H463,2)</f>
        <v>0</v>
      </c>
      <c r="K463" s="182" t="s">
        <v>160</v>
      </c>
      <c r="L463" s="41"/>
      <c r="M463" s="187" t="s">
        <v>19</v>
      </c>
      <c r="N463" s="188" t="s">
        <v>42</v>
      </c>
      <c r="O463" s="66"/>
      <c r="P463" s="189">
        <f>O463*H463</f>
        <v>0</v>
      </c>
      <c r="Q463" s="189">
        <v>0</v>
      </c>
      <c r="R463" s="189">
        <f>Q463*H463</f>
        <v>0</v>
      </c>
      <c r="S463" s="189">
        <v>0</v>
      </c>
      <c r="T463" s="190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91" t="s">
        <v>414</v>
      </c>
      <c r="AT463" s="191" t="s">
        <v>156</v>
      </c>
      <c r="AU463" s="191" t="s">
        <v>90</v>
      </c>
      <c r="AY463" s="19" t="s">
        <v>153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19" t="s">
        <v>90</v>
      </c>
      <c r="BK463" s="192">
        <f>ROUND(I463*H463,2)</f>
        <v>0</v>
      </c>
      <c r="BL463" s="19" t="s">
        <v>414</v>
      </c>
      <c r="BM463" s="191" t="s">
        <v>953</v>
      </c>
    </row>
    <row r="464" spans="1:47" s="2" customFormat="1" ht="11.25">
      <c r="A464" s="36"/>
      <c r="B464" s="37"/>
      <c r="C464" s="38"/>
      <c r="D464" s="193" t="s">
        <v>163</v>
      </c>
      <c r="E464" s="38"/>
      <c r="F464" s="194" t="s">
        <v>954</v>
      </c>
      <c r="G464" s="38"/>
      <c r="H464" s="38"/>
      <c r="I464" s="195"/>
      <c r="J464" s="38"/>
      <c r="K464" s="38"/>
      <c r="L464" s="41"/>
      <c r="M464" s="196"/>
      <c r="N464" s="197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163</v>
      </c>
      <c r="AU464" s="19" t="s">
        <v>90</v>
      </c>
    </row>
    <row r="465" spans="1:65" s="2" customFormat="1" ht="14.45" customHeight="1">
      <c r="A465" s="36"/>
      <c r="B465" s="37"/>
      <c r="C465" s="209" t="s">
        <v>955</v>
      </c>
      <c r="D465" s="209" t="s">
        <v>207</v>
      </c>
      <c r="E465" s="210" t="s">
        <v>956</v>
      </c>
      <c r="F465" s="211" t="s">
        <v>957</v>
      </c>
      <c r="G465" s="212" t="s">
        <v>159</v>
      </c>
      <c r="H465" s="213">
        <v>1</v>
      </c>
      <c r="I465" s="214"/>
      <c r="J465" s="215">
        <f>ROUND(I465*H465,2)</f>
        <v>0</v>
      </c>
      <c r="K465" s="211" t="s">
        <v>160</v>
      </c>
      <c r="L465" s="216"/>
      <c r="M465" s="217" t="s">
        <v>19</v>
      </c>
      <c r="N465" s="218" t="s">
        <v>42</v>
      </c>
      <c r="O465" s="66"/>
      <c r="P465" s="189">
        <f>O465*H465</f>
        <v>0</v>
      </c>
      <c r="Q465" s="189">
        <v>0.043</v>
      </c>
      <c r="R465" s="189">
        <f>Q465*H465</f>
        <v>0.043</v>
      </c>
      <c r="S465" s="189">
        <v>0</v>
      </c>
      <c r="T465" s="190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1" t="s">
        <v>304</v>
      </c>
      <c r="AT465" s="191" t="s">
        <v>207</v>
      </c>
      <c r="AU465" s="191" t="s">
        <v>90</v>
      </c>
      <c r="AY465" s="19" t="s">
        <v>153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19" t="s">
        <v>90</v>
      </c>
      <c r="BK465" s="192">
        <f>ROUND(I465*H465,2)</f>
        <v>0</v>
      </c>
      <c r="BL465" s="19" t="s">
        <v>414</v>
      </c>
      <c r="BM465" s="191" t="s">
        <v>958</v>
      </c>
    </row>
    <row r="466" spans="1:47" s="2" customFormat="1" ht="11.25">
      <c r="A466" s="36"/>
      <c r="B466" s="37"/>
      <c r="C466" s="38"/>
      <c r="D466" s="193" t="s">
        <v>163</v>
      </c>
      <c r="E466" s="38"/>
      <c r="F466" s="194" t="s">
        <v>957</v>
      </c>
      <c r="G466" s="38"/>
      <c r="H466" s="38"/>
      <c r="I466" s="195"/>
      <c r="J466" s="38"/>
      <c r="K466" s="38"/>
      <c r="L466" s="41"/>
      <c r="M466" s="196"/>
      <c r="N466" s="197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163</v>
      </c>
      <c r="AU466" s="19" t="s">
        <v>90</v>
      </c>
    </row>
    <row r="467" spans="1:65" s="2" customFormat="1" ht="14.45" customHeight="1">
      <c r="A467" s="36"/>
      <c r="B467" s="37"/>
      <c r="C467" s="180" t="s">
        <v>959</v>
      </c>
      <c r="D467" s="180" t="s">
        <v>156</v>
      </c>
      <c r="E467" s="181" t="s">
        <v>960</v>
      </c>
      <c r="F467" s="182" t="s">
        <v>961</v>
      </c>
      <c r="G467" s="183" t="s">
        <v>159</v>
      </c>
      <c r="H467" s="184">
        <v>5</v>
      </c>
      <c r="I467" s="185"/>
      <c r="J467" s="186">
        <f>ROUND(I467*H467,2)</f>
        <v>0</v>
      </c>
      <c r="K467" s="182" t="s">
        <v>160</v>
      </c>
      <c r="L467" s="41"/>
      <c r="M467" s="187" t="s">
        <v>19</v>
      </c>
      <c r="N467" s="188" t="s">
        <v>42</v>
      </c>
      <c r="O467" s="66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1" t="s">
        <v>414</v>
      </c>
      <c r="AT467" s="191" t="s">
        <v>156</v>
      </c>
      <c r="AU467" s="191" t="s">
        <v>90</v>
      </c>
      <c r="AY467" s="19" t="s">
        <v>153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9" t="s">
        <v>90</v>
      </c>
      <c r="BK467" s="192">
        <f>ROUND(I467*H467,2)</f>
        <v>0</v>
      </c>
      <c r="BL467" s="19" t="s">
        <v>414</v>
      </c>
      <c r="BM467" s="191" t="s">
        <v>962</v>
      </c>
    </row>
    <row r="468" spans="1:47" s="2" customFormat="1" ht="11.25">
      <c r="A468" s="36"/>
      <c r="B468" s="37"/>
      <c r="C468" s="38"/>
      <c r="D468" s="193" t="s">
        <v>163</v>
      </c>
      <c r="E468" s="38"/>
      <c r="F468" s="194" t="s">
        <v>963</v>
      </c>
      <c r="G468" s="38"/>
      <c r="H468" s="38"/>
      <c r="I468" s="195"/>
      <c r="J468" s="38"/>
      <c r="K468" s="38"/>
      <c r="L468" s="41"/>
      <c r="M468" s="196"/>
      <c r="N468" s="19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163</v>
      </c>
      <c r="AU468" s="19" t="s">
        <v>90</v>
      </c>
    </row>
    <row r="469" spans="1:65" s="2" customFormat="1" ht="14.45" customHeight="1">
      <c r="A469" s="36"/>
      <c r="B469" s="37"/>
      <c r="C469" s="209" t="s">
        <v>964</v>
      </c>
      <c r="D469" s="209" t="s">
        <v>207</v>
      </c>
      <c r="E469" s="210" t="s">
        <v>965</v>
      </c>
      <c r="F469" s="211" t="s">
        <v>966</v>
      </c>
      <c r="G469" s="212" t="s">
        <v>159</v>
      </c>
      <c r="H469" s="213">
        <v>1</v>
      </c>
      <c r="I469" s="214"/>
      <c r="J469" s="215">
        <f>ROUND(I469*H469,2)</f>
        <v>0</v>
      </c>
      <c r="K469" s="211" t="s">
        <v>160</v>
      </c>
      <c r="L469" s="216"/>
      <c r="M469" s="217" t="s">
        <v>19</v>
      </c>
      <c r="N469" s="218" t="s">
        <v>42</v>
      </c>
      <c r="O469" s="66"/>
      <c r="P469" s="189">
        <f>O469*H469</f>
        <v>0</v>
      </c>
      <c r="Q469" s="189">
        <v>0.0021</v>
      </c>
      <c r="R469" s="189">
        <f>Q469*H469</f>
        <v>0.0021</v>
      </c>
      <c r="S469" s="189">
        <v>0</v>
      </c>
      <c r="T469" s="19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91" t="s">
        <v>304</v>
      </c>
      <c r="AT469" s="191" t="s">
        <v>207</v>
      </c>
      <c r="AU469" s="191" t="s">
        <v>90</v>
      </c>
      <c r="AY469" s="19" t="s">
        <v>153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90</v>
      </c>
      <c r="BK469" s="192">
        <f>ROUND(I469*H469,2)</f>
        <v>0</v>
      </c>
      <c r="BL469" s="19" t="s">
        <v>414</v>
      </c>
      <c r="BM469" s="191" t="s">
        <v>967</v>
      </c>
    </row>
    <row r="470" spans="1:47" s="2" customFormat="1" ht="11.25">
      <c r="A470" s="36"/>
      <c r="B470" s="37"/>
      <c r="C470" s="38"/>
      <c r="D470" s="193" t="s">
        <v>163</v>
      </c>
      <c r="E470" s="38"/>
      <c r="F470" s="194" t="s">
        <v>966</v>
      </c>
      <c r="G470" s="38"/>
      <c r="H470" s="38"/>
      <c r="I470" s="195"/>
      <c r="J470" s="38"/>
      <c r="K470" s="38"/>
      <c r="L470" s="41"/>
      <c r="M470" s="196"/>
      <c r="N470" s="197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163</v>
      </c>
      <c r="AU470" s="19" t="s">
        <v>90</v>
      </c>
    </row>
    <row r="471" spans="1:65" s="2" customFormat="1" ht="14.45" customHeight="1">
      <c r="A471" s="36"/>
      <c r="B471" s="37"/>
      <c r="C471" s="209" t="s">
        <v>968</v>
      </c>
      <c r="D471" s="209" t="s">
        <v>207</v>
      </c>
      <c r="E471" s="210" t="s">
        <v>969</v>
      </c>
      <c r="F471" s="211" t="s">
        <v>970</v>
      </c>
      <c r="G471" s="212" t="s">
        <v>159</v>
      </c>
      <c r="H471" s="213">
        <v>4</v>
      </c>
      <c r="I471" s="214"/>
      <c r="J471" s="215">
        <f>ROUND(I471*H471,2)</f>
        <v>0</v>
      </c>
      <c r="K471" s="211" t="s">
        <v>160</v>
      </c>
      <c r="L471" s="216"/>
      <c r="M471" s="217" t="s">
        <v>19</v>
      </c>
      <c r="N471" s="218" t="s">
        <v>42</v>
      </c>
      <c r="O471" s="66"/>
      <c r="P471" s="189">
        <f>O471*H471</f>
        <v>0</v>
      </c>
      <c r="Q471" s="189">
        <v>0.0012</v>
      </c>
      <c r="R471" s="189">
        <f>Q471*H471</f>
        <v>0.0048</v>
      </c>
      <c r="S471" s="189">
        <v>0</v>
      </c>
      <c r="T471" s="190">
        <f>S471*H471</f>
        <v>0</v>
      </c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R471" s="191" t="s">
        <v>304</v>
      </c>
      <c r="AT471" s="191" t="s">
        <v>207</v>
      </c>
      <c r="AU471" s="191" t="s">
        <v>90</v>
      </c>
      <c r="AY471" s="19" t="s">
        <v>153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19" t="s">
        <v>90</v>
      </c>
      <c r="BK471" s="192">
        <f>ROUND(I471*H471,2)</f>
        <v>0</v>
      </c>
      <c r="BL471" s="19" t="s">
        <v>414</v>
      </c>
      <c r="BM471" s="191" t="s">
        <v>971</v>
      </c>
    </row>
    <row r="472" spans="1:47" s="2" customFormat="1" ht="11.25">
      <c r="A472" s="36"/>
      <c r="B472" s="37"/>
      <c r="C472" s="38"/>
      <c r="D472" s="193" t="s">
        <v>163</v>
      </c>
      <c r="E472" s="38"/>
      <c r="F472" s="194" t="s">
        <v>970</v>
      </c>
      <c r="G472" s="38"/>
      <c r="H472" s="38"/>
      <c r="I472" s="195"/>
      <c r="J472" s="38"/>
      <c r="K472" s="38"/>
      <c r="L472" s="41"/>
      <c r="M472" s="196"/>
      <c r="N472" s="197"/>
      <c r="O472" s="66"/>
      <c r="P472" s="66"/>
      <c r="Q472" s="66"/>
      <c r="R472" s="66"/>
      <c r="S472" s="66"/>
      <c r="T472" s="67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T472" s="19" t="s">
        <v>163</v>
      </c>
      <c r="AU472" s="19" t="s">
        <v>90</v>
      </c>
    </row>
    <row r="473" spans="1:65" s="2" customFormat="1" ht="14.45" customHeight="1">
      <c r="A473" s="36"/>
      <c r="B473" s="37"/>
      <c r="C473" s="180" t="s">
        <v>972</v>
      </c>
      <c r="D473" s="180" t="s">
        <v>156</v>
      </c>
      <c r="E473" s="181" t="s">
        <v>973</v>
      </c>
      <c r="F473" s="182" t="s">
        <v>974</v>
      </c>
      <c r="G473" s="183" t="s">
        <v>159</v>
      </c>
      <c r="H473" s="184">
        <v>1</v>
      </c>
      <c r="I473" s="185"/>
      <c r="J473" s="186">
        <f>ROUND(I473*H473,2)</f>
        <v>0</v>
      </c>
      <c r="K473" s="182" t="s">
        <v>160</v>
      </c>
      <c r="L473" s="41"/>
      <c r="M473" s="187" t="s">
        <v>19</v>
      </c>
      <c r="N473" s="188" t="s">
        <v>42</v>
      </c>
      <c r="O473" s="66"/>
      <c r="P473" s="189">
        <f>O473*H473</f>
        <v>0</v>
      </c>
      <c r="Q473" s="189">
        <v>0</v>
      </c>
      <c r="R473" s="189">
        <f>Q473*H473</f>
        <v>0</v>
      </c>
      <c r="S473" s="189">
        <v>0</v>
      </c>
      <c r="T473" s="190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91" t="s">
        <v>414</v>
      </c>
      <c r="AT473" s="191" t="s">
        <v>156</v>
      </c>
      <c r="AU473" s="191" t="s">
        <v>90</v>
      </c>
      <c r="AY473" s="19" t="s">
        <v>153</v>
      </c>
      <c r="BE473" s="192">
        <f>IF(N473="základní",J473,0)</f>
        <v>0</v>
      </c>
      <c r="BF473" s="192">
        <f>IF(N473="snížená",J473,0)</f>
        <v>0</v>
      </c>
      <c r="BG473" s="192">
        <f>IF(N473="zákl. přenesená",J473,0)</f>
        <v>0</v>
      </c>
      <c r="BH473" s="192">
        <f>IF(N473="sníž. přenesená",J473,0)</f>
        <v>0</v>
      </c>
      <c r="BI473" s="192">
        <f>IF(N473="nulová",J473,0)</f>
        <v>0</v>
      </c>
      <c r="BJ473" s="19" t="s">
        <v>90</v>
      </c>
      <c r="BK473" s="192">
        <f>ROUND(I473*H473,2)</f>
        <v>0</v>
      </c>
      <c r="BL473" s="19" t="s">
        <v>414</v>
      </c>
      <c r="BM473" s="191" t="s">
        <v>975</v>
      </c>
    </row>
    <row r="474" spans="1:47" s="2" customFormat="1" ht="19.5">
      <c r="A474" s="36"/>
      <c r="B474" s="37"/>
      <c r="C474" s="38"/>
      <c r="D474" s="193" t="s">
        <v>163</v>
      </c>
      <c r="E474" s="38"/>
      <c r="F474" s="194" t="s">
        <v>976</v>
      </c>
      <c r="G474" s="38"/>
      <c r="H474" s="38"/>
      <c r="I474" s="195"/>
      <c r="J474" s="38"/>
      <c r="K474" s="38"/>
      <c r="L474" s="41"/>
      <c r="M474" s="196"/>
      <c r="N474" s="197"/>
      <c r="O474" s="66"/>
      <c r="P474" s="66"/>
      <c r="Q474" s="66"/>
      <c r="R474" s="66"/>
      <c r="S474" s="66"/>
      <c r="T474" s="67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9" t="s">
        <v>163</v>
      </c>
      <c r="AU474" s="19" t="s">
        <v>90</v>
      </c>
    </row>
    <row r="475" spans="1:65" s="2" customFormat="1" ht="14.45" customHeight="1">
      <c r="A475" s="36"/>
      <c r="B475" s="37"/>
      <c r="C475" s="209" t="s">
        <v>977</v>
      </c>
      <c r="D475" s="209" t="s">
        <v>207</v>
      </c>
      <c r="E475" s="210" t="s">
        <v>978</v>
      </c>
      <c r="F475" s="211" t="s">
        <v>979</v>
      </c>
      <c r="G475" s="212" t="s">
        <v>307</v>
      </c>
      <c r="H475" s="213">
        <v>6</v>
      </c>
      <c r="I475" s="214"/>
      <c r="J475" s="215">
        <f>ROUND(I475*H475,2)</f>
        <v>0</v>
      </c>
      <c r="K475" s="211" t="s">
        <v>160</v>
      </c>
      <c r="L475" s="216"/>
      <c r="M475" s="217" t="s">
        <v>19</v>
      </c>
      <c r="N475" s="218" t="s">
        <v>42</v>
      </c>
      <c r="O475" s="66"/>
      <c r="P475" s="189">
        <f>O475*H475</f>
        <v>0</v>
      </c>
      <c r="Q475" s="189">
        <v>0.007</v>
      </c>
      <c r="R475" s="189">
        <f>Q475*H475</f>
        <v>0.042</v>
      </c>
      <c r="S475" s="189">
        <v>0</v>
      </c>
      <c r="T475" s="190">
        <f>S475*H475</f>
        <v>0</v>
      </c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R475" s="191" t="s">
        <v>304</v>
      </c>
      <c r="AT475" s="191" t="s">
        <v>207</v>
      </c>
      <c r="AU475" s="191" t="s">
        <v>90</v>
      </c>
      <c r="AY475" s="19" t="s">
        <v>153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19" t="s">
        <v>90</v>
      </c>
      <c r="BK475" s="192">
        <f>ROUND(I475*H475,2)</f>
        <v>0</v>
      </c>
      <c r="BL475" s="19" t="s">
        <v>414</v>
      </c>
      <c r="BM475" s="191" t="s">
        <v>980</v>
      </c>
    </row>
    <row r="476" spans="1:47" s="2" customFormat="1" ht="11.25">
      <c r="A476" s="36"/>
      <c r="B476" s="37"/>
      <c r="C476" s="38"/>
      <c r="D476" s="193" t="s">
        <v>163</v>
      </c>
      <c r="E476" s="38"/>
      <c r="F476" s="194" t="s">
        <v>979</v>
      </c>
      <c r="G476" s="38"/>
      <c r="H476" s="38"/>
      <c r="I476" s="195"/>
      <c r="J476" s="38"/>
      <c r="K476" s="38"/>
      <c r="L476" s="41"/>
      <c r="M476" s="196"/>
      <c r="N476" s="197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163</v>
      </c>
      <c r="AU476" s="19" t="s">
        <v>90</v>
      </c>
    </row>
    <row r="477" spans="1:65" s="2" customFormat="1" ht="14.45" customHeight="1">
      <c r="A477" s="36"/>
      <c r="B477" s="37"/>
      <c r="C477" s="180" t="s">
        <v>981</v>
      </c>
      <c r="D477" s="180" t="s">
        <v>156</v>
      </c>
      <c r="E477" s="181" t="s">
        <v>982</v>
      </c>
      <c r="F477" s="182" t="s">
        <v>983</v>
      </c>
      <c r="G477" s="183" t="s">
        <v>159</v>
      </c>
      <c r="H477" s="184">
        <v>2</v>
      </c>
      <c r="I477" s="185"/>
      <c r="J477" s="186">
        <f>ROUND(I477*H477,2)</f>
        <v>0</v>
      </c>
      <c r="K477" s="182" t="s">
        <v>160</v>
      </c>
      <c r="L477" s="41"/>
      <c r="M477" s="187" t="s">
        <v>19</v>
      </c>
      <c r="N477" s="188" t="s">
        <v>42</v>
      </c>
      <c r="O477" s="66"/>
      <c r="P477" s="189">
        <f>O477*H477</f>
        <v>0</v>
      </c>
      <c r="Q477" s="189">
        <v>0</v>
      </c>
      <c r="R477" s="189">
        <f>Q477*H477</f>
        <v>0</v>
      </c>
      <c r="S477" s="189">
        <v>0</v>
      </c>
      <c r="T477" s="190">
        <f>S477*H477</f>
        <v>0</v>
      </c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R477" s="191" t="s">
        <v>414</v>
      </c>
      <c r="AT477" s="191" t="s">
        <v>156</v>
      </c>
      <c r="AU477" s="191" t="s">
        <v>90</v>
      </c>
      <c r="AY477" s="19" t="s">
        <v>153</v>
      </c>
      <c r="BE477" s="192">
        <f>IF(N477="základní",J477,0)</f>
        <v>0</v>
      </c>
      <c r="BF477" s="192">
        <f>IF(N477="snížená",J477,0)</f>
        <v>0</v>
      </c>
      <c r="BG477" s="192">
        <f>IF(N477="zákl. přenesená",J477,0)</f>
        <v>0</v>
      </c>
      <c r="BH477" s="192">
        <f>IF(N477="sníž. přenesená",J477,0)</f>
        <v>0</v>
      </c>
      <c r="BI477" s="192">
        <f>IF(N477="nulová",J477,0)</f>
        <v>0</v>
      </c>
      <c r="BJ477" s="19" t="s">
        <v>90</v>
      </c>
      <c r="BK477" s="192">
        <f>ROUND(I477*H477,2)</f>
        <v>0</v>
      </c>
      <c r="BL477" s="19" t="s">
        <v>414</v>
      </c>
      <c r="BM477" s="191" t="s">
        <v>984</v>
      </c>
    </row>
    <row r="478" spans="1:47" s="2" customFormat="1" ht="19.5">
      <c r="A478" s="36"/>
      <c r="B478" s="37"/>
      <c r="C478" s="38"/>
      <c r="D478" s="193" t="s">
        <v>163</v>
      </c>
      <c r="E478" s="38"/>
      <c r="F478" s="194" t="s">
        <v>985</v>
      </c>
      <c r="G478" s="38"/>
      <c r="H478" s="38"/>
      <c r="I478" s="195"/>
      <c r="J478" s="38"/>
      <c r="K478" s="38"/>
      <c r="L478" s="41"/>
      <c r="M478" s="196"/>
      <c r="N478" s="197"/>
      <c r="O478" s="66"/>
      <c r="P478" s="66"/>
      <c r="Q478" s="66"/>
      <c r="R478" s="66"/>
      <c r="S478" s="66"/>
      <c r="T478" s="67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9" t="s">
        <v>163</v>
      </c>
      <c r="AU478" s="19" t="s">
        <v>90</v>
      </c>
    </row>
    <row r="479" spans="1:65" s="2" customFormat="1" ht="14.45" customHeight="1">
      <c r="A479" s="36"/>
      <c r="B479" s="37"/>
      <c r="C479" s="180" t="s">
        <v>986</v>
      </c>
      <c r="D479" s="180" t="s">
        <v>156</v>
      </c>
      <c r="E479" s="181" t="s">
        <v>987</v>
      </c>
      <c r="F479" s="182" t="s">
        <v>988</v>
      </c>
      <c r="G479" s="183" t="s">
        <v>159</v>
      </c>
      <c r="H479" s="184">
        <v>5</v>
      </c>
      <c r="I479" s="185"/>
      <c r="J479" s="186">
        <f>ROUND(I479*H479,2)</f>
        <v>0</v>
      </c>
      <c r="K479" s="182" t="s">
        <v>160</v>
      </c>
      <c r="L479" s="41"/>
      <c r="M479" s="187" t="s">
        <v>19</v>
      </c>
      <c r="N479" s="188" t="s">
        <v>42</v>
      </c>
      <c r="O479" s="66"/>
      <c r="P479" s="189">
        <f>O479*H479</f>
        <v>0</v>
      </c>
      <c r="Q479" s="189">
        <v>0</v>
      </c>
      <c r="R479" s="189">
        <f>Q479*H479</f>
        <v>0</v>
      </c>
      <c r="S479" s="189">
        <v>0</v>
      </c>
      <c r="T479" s="190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1" t="s">
        <v>414</v>
      </c>
      <c r="AT479" s="191" t="s">
        <v>156</v>
      </c>
      <c r="AU479" s="191" t="s">
        <v>90</v>
      </c>
      <c r="AY479" s="19" t="s">
        <v>153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9" t="s">
        <v>90</v>
      </c>
      <c r="BK479" s="192">
        <f>ROUND(I479*H479,2)</f>
        <v>0</v>
      </c>
      <c r="BL479" s="19" t="s">
        <v>414</v>
      </c>
      <c r="BM479" s="191" t="s">
        <v>989</v>
      </c>
    </row>
    <row r="480" spans="1:47" s="2" customFormat="1" ht="11.25">
      <c r="A480" s="36"/>
      <c r="B480" s="37"/>
      <c r="C480" s="38"/>
      <c r="D480" s="193" t="s">
        <v>163</v>
      </c>
      <c r="E480" s="38"/>
      <c r="F480" s="194" t="s">
        <v>990</v>
      </c>
      <c r="G480" s="38"/>
      <c r="H480" s="38"/>
      <c r="I480" s="195"/>
      <c r="J480" s="38"/>
      <c r="K480" s="38"/>
      <c r="L480" s="41"/>
      <c r="M480" s="196"/>
      <c r="N480" s="197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163</v>
      </c>
      <c r="AU480" s="19" t="s">
        <v>90</v>
      </c>
    </row>
    <row r="481" spans="1:65" s="2" customFormat="1" ht="14.45" customHeight="1">
      <c r="A481" s="36"/>
      <c r="B481" s="37"/>
      <c r="C481" s="209" t="s">
        <v>991</v>
      </c>
      <c r="D481" s="209" t="s">
        <v>207</v>
      </c>
      <c r="E481" s="210" t="s">
        <v>992</v>
      </c>
      <c r="F481" s="211" t="s">
        <v>993</v>
      </c>
      <c r="G481" s="212" t="s">
        <v>159</v>
      </c>
      <c r="H481" s="213">
        <v>1</v>
      </c>
      <c r="I481" s="214"/>
      <c r="J481" s="215">
        <f>ROUND(I481*H481,2)</f>
        <v>0</v>
      </c>
      <c r="K481" s="211" t="s">
        <v>160</v>
      </c>
      <c r="L481" s="216"/>
      <c r="M481" s="217" t="s">
        <v>19</v>
      </c>
      <c r="N481" s="218" t="s">
        <v>42</v>
      </c>
      <c r="O481" s="66"/>
      <c r="P481" s="189">
        <f>O481*H481</f>
        <v>0</v>
      </c>
      <c r="Q481" s="189">
        <v>0.00108</v>
      </c>
      <c r="R481" s="189">
        <f>Q481*H481</f>
        <v>0.00108</v>
      </c>
      <c r="S481" s="189">
        <v>0</v>
      </c>
      <c r="T481" s="190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91" t="s">
        <v>304</v>
      </c>
      <c r="AT481" s="191" t="s">
        <v>207</v>
      </c>
      <c r="AU481" s="191" t="s">
        <v>90</v>
      </c>
      <c r="AY481" s="19" t="s">
        <v>153</v>
      </c>
      <c r="BE481" s="192">
        <f>IF(N481="základní",J481,0)</f>
        <v>0</v>
      </c>
      <c r="BF481" s="192">
        <f>IF(N481="snížená",J481,0)</f>
        <v>0</v>
      </c>
      <c r="BG481" s="192">
        <f>IF(N481="zákl. přenesená",J481,0)</f>
        <v>0</v>
      </c>
      <c r="BH481" s="192">
        <f>IF(N481="sníž. přenesená",J481,0)</f>
        <v>0</v>
      </c>
      <c r="BI481" s="192">
        <f>IF(N481="nulová",J481,0)</f>
        <v>0</v>
      </c>
      <c r="BJ481" s="19" t="s">
        <v>90</v>
      </c>
      <c r="BK481" s="192">
        <f>ROUND(I481*H481,2)</f>
        <v>0</v>
      </c>
      <c r="BL481" s="19" t="s">
        <v>414</v>
      </c>
      <c r="BM481" s="191" t="s">
        <v>994</v>
      </c>
    </row>
    <row r="482" spans="1:47" s="2" customFormat="1" ht="11.25">
      <c r="A482" s="36"/>
      <c r="B482" s="37"/>
      <c r="C482" s="38"/>
      <c r="D482" s="193" t="s">
        <v>163</v>
      </c>
      <c r="E482" s="38"/>
      <c r="F482" s="194" t="s">
        <v>993</v>
      </c>
      <c r="G482" s="38"/>
      <c r="H482" s="38"/>
      <c r="I482" s="195"/>
      <c r="J482" s="38"/>
      <c r="K482" s="38"/>
      <c r="L482" s="41"/>
      <c r="M482" s="196"/>
      <c r="N482" s="197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163</v>
      </c>
      <c r="AU482" s="19" t="s">
        <v>90</v>
      </c>
    </row>
    <row r="483" spans="1:65" s="2" customFormat="1" ht="14.45" customHeight="1">
      <c r="A483" s="36"/>
      <c r="B483" s="37"/>
      <c r="C483" s="209" t="s">
        <v>995</v>
      </c>
      <c r="D483" s="209" t="s">
        <v>207</v>
      </c>
      <c r="E483" s="210" t="s">
        <v>996</v>
      </c>
      <c r="F483" s="211" t="s">
        <v>997</v>
      </c>
      <c r="G483" s="212" t="s">
        <v>159</v>
      </c>
      <c r="H483" s="213">
        <v>3</v>
      </c>
      <c r="I483" s="214"/>
      <c r="J483" s="215">
        <f>ROUND(I483*H483,2)</f>
        <v>0</v>
      </c>
      <c r="K483" s="211" t="s">
        <v>160</v>
      </c>
      <c r="L483" s="216"/>
      <c r="M483" s="217" t="s">
        <v>19</v>
      </c>
      <c r="N483" s="218" t="s">
        <v>42</v>
      </c>
      <c r="O483" s="66"/>
      <c r="P483" s="189">
        <f>O483*H483</f>
        <v>0</v>
      </c>
      <c r="Q483" s="189">
        <v>0.00123</v>
      </c>
      <c r="R483" s="189">
        <f>Q483*H483</f>
        <v>0.0036899999999999997</v>
      </c>
      <c r="S483" s="189">
        <v>0</v>
      </c>
      <c r="T483" s="190">
        <f>S483*H483</f>
        <v>0</v>
      </c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R483" s="191" t="s">
        <v>304</v>
      </c>
      <c r="AT483" s="191" t="s">
        <v>207</v>
      </c>
      <c r="AU483" s="191" t="s">
        <v>90</v>
      </c>
      <c r="AY483" s="19" t="s">
        <v>153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19" t="s">
        <v>90</v>
      </c>
      <c r="BK483" s="192">
        <f>ROUND(I483*H483,2)</f>
        <v>0</v>
      </c>
      <c r="BL483" s="19" t="s">
        <v>414</v>
      </c>
      <c r="BM483" s="191" t="s">
        <v>998</v>
      </c>
    </row>
    <row r="484" spans="1:47" s="2" customFormat="1" ht="11.25">
      <c r="A484" s="36"/>
      <c r="B484" s="37"/>
      <c r="C484" s="38"/>
      <c r="D484" s="193" t="s">
        <v>163</v>
      </c>
      <c r="E484" s="38"/>
      <c r="F484" s="194" t="s">
        <v>997</v>
      </c>
      <c r="G484" s="38"/>
      <c r="H484" s="38"/>
      <c r="I484" s="195"/>
      <c r="J484" s="38"/>
      <c r="K484" s="38"/>
      <c r="L484" s="41"/>
      <c r="M484" s="196"/>
      <c r="N484" s="197"/>
      <c r="O484" s="66"/>
      <c r="P484" s="66"/>
      <c r="Q484" s="66"/>
      <c r="R484" s="66"/>
      <c r="S484" s="66"/>
      <c r="T484" s="67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T484" s="19" t="s">
        <v>163</v>
      </c>
      <c r="AU484" s="19" t="s">
        <v>90</v>
      </c>
    </row>
    <row r="485" spans="1:65" s="2" customFormat="1" ht="14.45" customHeight="1">
      <c r="A485" s="36"/>
      <c r="B485" s="37"/>
      <c r="C485" s="209" t="s">
        <v>999</v>
      </c>
      <c r="D485" s="209" t="s">
        <v>207</v>
      </c>
      <c r="E485" s="210" t="s">
        <v>1000</v>
      </c>
      <c r="F485" s="211" t="s">
        <v>1001</v>
      </c>
      <c r="G485" s="212" t="s">
        <v>159</v>
      </c>
      <c r="H485" s="213">
        <v>1</v>
      </c>
      <c r="I485" s="214"/>
      <c r="J485" s="215">
        <f>ROUND(I485*H485,2)</f>
        <v>0</v>
      </c>
      <c r="K485" s="211" t="s">
        <v>160</v>
      </c>
      <c r="L485" s="216"/>
      <c r="M485" s="217" t="s">
        <v>19</v>
      </c>
      <c r="N485" s="218" t="s">
        <v>42</v>
      </c>
      <c r="O485" s="66"/>
      <c r="P485" s="189">
        <f>O485*H485</f>
        <v>0</v>
      </c>
      <c r="Q485" s="189">
        <v>0.00139</v>
      </c>
      <c r="R485" s="189">
        <f>Q485*H485</f>
        <v>0.00139</v>
      </c>
      <c r="S485" s="189">
        <v>0</v>
      </c>
      <c r="T485" s="190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91" t="s">
        <v>304</v>
      </c>
      <c r="AT485" s="191" t="s">
        <v>207</v>
      </c>
      <c r="AU485" s="191" t="s">
        <v>90</v>
      </c>
      <c r="AY485" s="19" t="s">
        <v>153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19" t="s">
        <v>90</v>
      </c>
      <c r="BK485" s="192">
        <f>ROUND(I485*H485,2)</f>
        <v>0</v>
      </c>
      <c r="BL485" s="19" t="s">
        <v>414</v>
      </c>
      <c r="BM485" s="191" t="s">
        <v>1002</v>
      </c>
    </row>
    <row r="486" spans="1:47" s="2" customFormat="1" ht="11.25">
      <c r="A486" s="36"/>
      <c r="B486" s="37"/>
      <c r="C486" s="38"/>
      <c r="D486" s="193" t="s">
        <v>163</v>
      </c>
      <c r="E486" s="38"/>
      <c r="F486" s="194" t="s">
        <v>1001</v>
      </c>
      <c r="G486" s="38"/>
      <c r="H486" s="38"/>
      <c r="I486" s="195"/>
      <c r="J486" s="38"/>
      <c r="K486" s="38"/>
      <c r="L486" s="41"/>
      <c r="M486" s="196"/>
      <c r="N486" s="197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163</v>
      </c>
      <c r="AU486" s="19" t="s">
        <v>90</v>
      </c>
    </row>
    <row r="487" spans="1:65" s="2" customFormat="1" ht="14.45" customHeight="1">
      <c r="A487" s="36"/>
      <c r="B487" s="37"/>
      <c r="C487" s="209" t="s">
        <v>1003</v>
      </c>
      <c r="D487" s="209" t="s">
        <v>207</v>
      </c>
      <c r="E487" s="210" t="s">
        <v>1004</v>
      </c>
      <c r="F487" s="211" t="s">
        <v>1005</v>
      </c>
      <c r="G487" s="212" t="s">
        <v>159</v>
      </c>
      <c r="H487" s="213">
        <v>1</v>
      </c>
      <c r="I487" s="214"/>
      <c r="J487" s="215">
        <f>ROUND(I487*H487,2)</f>
        <v>0</v>
      </c>
      <c r="K487" s="211" t="s">
        <v>160</v>
      </c>
      <c r="L487" s="216"/>
      <c r="M487" s="217" t="s">
        <v>19</v>
      </c>
      <c r="N487" s="218" t="s">
        <v>42</v>
      </c>
      <c r="O487" s="66"/>
      <c r="P487" s="189">
        <f>O487*H487</f>
        <v>0</v>
      </c>
      <c r="Q487" s="189">
        <v>0.028</v>
      </c>
      <c r="R487" s="189">
        <f>Q487*H487</f>
        <v>0.028</v>
      </c>
      <c r="S487" s="189">
        <v>0</v>
      </c>
      <c r="T487" s="190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191" t="s">
        <v>304</v>
      </c>
      <c r="AT487" s="191" t="s">
        <v>207</v>
      </c>
      <c r="AU487" s="191" t="s">
        <v>90</v>
      </c>
      <c r="AY487" s="19" t="s">
        <v>153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19" t="s">
        <v>90</v>
      </c>
      <c r="BK487" s="192">
        <f>ROUND(I487*H487,2)</f>
        <v>0</v>
      </c>
      <c r="BL487" s="19" t="s">
        <v>414</v>
      </c>
      <c r="BM487" s="191" t="s">
        <v>1006</v>
      </c>
    </row>
    <row r="488" spans="1:47" s="2" customFormat="1" ht="11.25">
      <c r="A488" s="36"/>
      <c r="B488" s="37"/>
      <c r="C488" s="38"/>
      <c r="D488" s="193" t="s">
        <v>163</v>
      </c>
      <c r="E488" s="38"/>
      <c r="F488" s="194" t="s">
        <v>1005</v>
      </c>
      <c r="G488" s="38"/>
      <c r="H488" s="38"/>
      <c r="I488" s="195"/>
      <c r="J488" s="38"/>
      <c r="K488" s="38"/>
      <c r="L488" s="41"/>
      <c r="M488" s="196"/>
      <c r="N488" s="197"/>
      <c r="O488" s="66"/>
      <c r="P488" s="66"/>
      <c r="Q488" s="66"/>
      <c r="R488" s="66"/>
      <c r="S488" s="66"/>
      <c r="T488" s="67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T488" s="19" t="s">
        <v>163</v>
      </c>
      <c r="AU488" s="19" t="s">
        <v>90</v>
      </c>
    </row>
    <row r="489" spans="1:65" s="2" customFormat="1" ht="14.45" customHeight="1">
      <c r="A489" s="36"/>
      <c r="B489" s="37"/>
      <c r="C489" s="180" t="s">
        <v>1007</v>
      </c>
      <c r="D489" s="180" t="s">
        <v>156</v>
      </c>
      <c r="E489" s="181" t="s">
        <v>1008</v>
      </c>
      <c r="F489" s="182" t="s">
        <v>1009</v>
      </c>
      <c r="G489" s="183" t="s">
        <v>159</v>
      </c>
      <c r="H489" s="184">
        <v>2</v>
      </c>
      <c r="I489" s="185"/>
      <c r="J489" s="186">
        <f>ROUND(I489*H489,2)</f>
        <v>0</v>
      </c>
      <c r="K489" s="182" t="s">
        <v>160</v>
      </c>
      <c r="L489" s="41"/>
      <c r="M489" s="187" t="s">
        <v>19</v>
      </c>
      <c r="N489" s="188" t="s">
        <v>42</v>
      </c>
      <c r="O489" s="66"/>
      <c r="P489" s="189">
        <f>O489*H489</f>
        <v>0</v>
      </c>
      <c r="Q489" s="189">
        <v>0</v>
      </c>
      <c r="R489" s="189">
        <f>Q489*H489</f>
        <v>0</v>
      </c>
      <c r="S489" s="189">
        <v>0</v>
      </c>
      <c r="T489" s="190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91" t="s">
        <v>414</v>
      </c>
      <c r="AT489" s="191" t="s">
        <v>156</v>
      </c>
      <c r="AU489" s="191" t="s">
        <v>90</v>
      </c>
      <c r="AY489" s="19" t="s">
        <v>153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19" t="s">
        <v>90</v>
      </c>
      <c r="BK489" s="192">
        <f>ROUND(I489*H489,2)</f>
        <v>0</v>
      </c>
      <c r="BL489" s="19" t="s">
        <v>414</v>
      </c>
      <c r="BM489" s="191" t="s">
        <v>1010</v>
      </c>
    </row>
    <row r="490" spans="1:47" s="2" customFormat="1" ht="11.25">
      <c r="A490" s="36"/>
      <c r="B490" s="37"/>
      <c r="C490" s="38"/>
      <c r="D490" s="193" t="s">
        <v>163</v>
      </c>
      <c r="E490" s="38"/>
      <c r="F490" s="194" t="s">
        <v>1011</v>
      </c>
      <c r="G490" s="38"/>
      <c r="H490" s="38"/>
      <c r="I490" s="195"/>
      <c r="J490" s="38"/>
      <c r="K490" s="38"/>
      <c r="L490" s="41"/>
      <c r="M490" s="196"/>
      <c r="N490" s="197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163</v>
      </c>
      <c r="AU490" s="19" t="s">
        <v>90</v>
      </c>
    </row>
    <row r="491" spans="1:65" s="2" customFormat="1" ht="14.45" customHeight="1">
      <c r="A491" s="36"/>
      <c r="B491" s="37"/>
      <c r="C491" s="180" t="s">
        <v>1012</v>
      </c>
      <c r="D491" s="180" t="s">
        <v>156</v>
      </c>
      <c r="E491" s="181" t="s">
        <v>1013</v>
      </c>
      <c r="F491" s="182" t="s">
        <v>1014</v>
      </c>
      <c r="G491" s="183" t="s">
        <v>159</v>
      </c>
      <c r="H491" s="184">
        <v>1</v>
      </c>
      <c r="I491" s="185"/>
      <c r="J491" s="186">
        <f>ROUND(I491*H491,2)</f>
        <v>0</v>
      </c>
      <c r="K491" s="182" t="s">
        <v>160</v>
      </c>
      <c r="L491" s="41"/>
      <c r="M491" s="187" t="s">
        <v>19</v>
      </c>
      <c r="N491" s="188" t="s">
        <v>42</v>
      </c>
      <c r="O491" s="66"/>
      <c r="P491" s="189">
        <f>O491*H491</f>
        <v>0</v>
      </c>
      <c r="Q491" s="189">
        <v>0</v>
      </c>
      <c r="R491" s="189">
        <f>Q491*H491</f>
        <v>0</v>
      </c>
      <c r="S491" s="189">
        <v>0</v>
      </c>
      <c r="T491" s="190">
        <f>S491*H491</f>
        <v>0</v>
      </c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R491" s="191" t="s">
        <v>414</v>
      </c>
      <c r="AT491" s="191" t="s">
        <v>156</v>
      </c>
      <c r="AU491" s="191" t="s">
        <v>90</v>
      </c>
      <c r="AY491" s="19" t="s">
        <v>153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19" t="s">
        <v>90</v>
      </c>
      <c r="BK491" s="192">
        <f>ROUND(I491*H491,2)</f>
        <v>0</v>
      </c>
      <c r="BL491" s="19" t="s">
        <v>414</v>
      </c>
      <c r="BM491" s="191" t="s">
        <v>1015</v>
      </c>
    </row>
    <row r="492" spans="1:47" s="2" customFormat="1" ht="11.25">
      <c r="A492" s="36"/>
      <c r="B492" s="37"/>
      <c r="C492" s="38"/>
      <c r="D492" s="193" t="s">
        <v>163</v>
      </c>
      <c r="E492" s="38"/>
      <c r="F492" s="194" t="s">
        <v>1016</v>
      </c>
      <c r="G492" s="38"/>
      <c r="H492" s="38"/>
      <c r="I492" s="195"/>
      <c r="J492" s="38"/>
      <c r="K492" s="38"/>
      <c r="L492" s="41"/>
      <c r="M492" s="196"/>
      <c r="N492" s="197"/>
      <c r="O492" s="66"/>
      <c r="P492" s="66"/>
      <c r="Q492" s="66"/>
      <c r="R492" s="66"/>
      <c r="S492" s="66"/>
      <c r="T492" s="67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T492" s="19" t="s">
        <v>163</v>
      </c>
      <c r="AU492" s="19" t="s">
        <v>90</v>
      </c>
    </row>
    <row r="493" spans="1:65" s="2" customFormat="1" ht="14.45" customHeight="1">
      <c r="A493" s="36"/>
      <c r="B493" s="37"/>
      <c r="C493" s="180" t="s">
        <v>1017</v>
      </c>
      <c r="D493" s="180" t="s">
        <v>156</v>
      </c>
      <c r="E493" s="181" t="s">
        <v>1018</v>
      </c>
      <c r="F493" s="182" t="s">
        <v>1019</v>
      </c>
      <c r="G493" s="183" t="s">
        <v>159</v>
      </c>
      <c r="H493" s="184">
        <v>2</v>
      </c>
      <c r="I493" s="185"/>
      <c r="J493" s="186">
        <f>ROUND(I493*H493,2)</f>
        <v>0</v>
      </c>
      <c r="K493" s="182" t="s">
        <v>160</v>
      </c>
      <c r="L493" s="41"/>
      <c r="M493" s="187" t="s">
        <v>19</v>
      </c>
      <c r="N493" s="188" t="s">
        <v>42</v>
      </c>
      <c r="O493" s="66"/>
      <c r="P493" s="189">
        <f>O493*H493</f>
        <v>0</v>
      </c>
      <c r="Q493" s="189">
        <v>0</v>
      </c>
      <c r="R493" s="189">
        <f>Q493*H493</f>
        <v>0</v>
      </c>
      <c r="S493" s="189">
        <v>0</v>
      </c>
      <c r="T493" s="190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1" t="s">
        <v>414</v>
      </c>
      <c r="AT493" s="191" t="s">
        <v>156</v>
      </c>
      <c r="AU493" s="191" t="s">
        <v>90</v>
      </c>
      <c r="AY493" s="19" t="s">
        <v>153</v>
      </c>
      <c r="BE493" s="192">
        <f>IF(N493="základní",J493,0)</f>
        <v>0</v>
      </c>
      <c r="BF493" s="192">
        <f>IF(N493="snížená",J493,0)</f>
        <v>0</v>
      </c>
      <c r="BG493" s="192">
        <f>IF(N493="zákl. přenesená",J493,0)</f>
        <v>0</v>
      </c>
      <c r="BH493" s="192">
        <f>IF(N493="sníž. přenesená",J493,0)</f>
        <v>0</v>
      </c>
      <c r="BI493" s="192">
        <f>IF(N493="nulová",J493,0)</f>
        <v>0</v>
      </c>
      <c r="BJ493" s="19" t="s">
        <v>90</v>
      </c>
      <c r="BK493" s="192">
        <f>ROUND(I493*H493,2)</f>
        <v>0</v>
      </c>
      <c r="BL493" s="19" t="s">
        <v>414</v>
      </c>
      <c r="BM493" s="191" t="s">
        <v>1020</v>
      </c>
    </row>
    <row r="494" spans="1:47" s="2" customFormat="1" ht="11.25">
      <c r="A494" s="36"/>
      <c r="B494" s="37"/>
      <c r="C494" s="38"/>
      <c r="D494" s="193" t="s">
        <v>163</v>
      </c>
      <c r="E494" s="38"/>
      <c r="F494" s="194" t="s">
        <v>1021</v>
      </c>
      <c r="G494" s="38"/>
      <c r="H494" s="38"/>
      <c r="I494" s="195"/>
      <c r="J494" s="38"/>
      <c r="K494" s="38"/>
      <c r="L494" s="41"/>
      <c r="M494" s="196"/>
      <c r="N494" s="197"/>
      <c r="O494" s="66"/>
      <c r="P494" s="66"/>
      <c r="Q494" s="66"/>
      <c r="R494" s="66"/>
      <c r="S494" s="66"/>
      <c r="T494" s="67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163</v>
      </c>
      <c r="AU494" s="19" t="s">
        <v>90</v>
      </c>
    </row>
    <row r="495" spans="1:65" s="2" customFormat="1" ht="14.45" customHeight="1">
      <c r="A495" s="36"/>
      <c r="B495" s="37"/>
      <c r="C495" s="180" t="s">
        <v>1022</v>
      </c>
      <c r="D495" s="180" t="s">
        <v>156</v>
      </c>
      <c r="E495" s="181" t="s">
        <v>1023</v>
      </c>
      <c r="F495" s="182" t="s">
        <v>1024</v>
      </c>
      <c r="G495" s="183" t="s">
        <v>159</v>
      </c>
      <c r="H495" s="184">
        <v>2</v>
      </c>
      <c r="I495" s="185"/>
      <c r="J495" s="186">
        <f>ROUND(I495*H495,2)</f>
        <v>0</v>
      </c>
      <c r="K495" s="182" t="s">
        <v>160</v>
      </c>
      <c r="L495" s="41"/>
      <c r="M495" s="187" t="s">
        <v>19</v>
      </c>
      <c r="N495" s="188" t="s">
        <v>42</v>
      </c>
      <c r="O495" s="66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414</v>
      </c>
      <c r="AT495" s="191" t="s">
        <v>156</v>
      </c>
      <c r="AU495" s="191" t="s">
        <v>90</v>
      </c>
      <c r="AY495" s="19" t="s">
        <v>153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9" t="s">
        <v>90</v>
      </c>
      <c r="BK495" s="192">
        <f>ROUND(I495*H495,2)</f>
        <v>0</v>
      </c>
      <c r="BL495" s="19" t="s">
        <v>414</v>
      </c>
      <c r="BM495" s="191" t="s">
        <v>1025</v>
      </c>
    </row>
    <row r="496" spans="1:47" s="2" customFormat="1" ht="11.25">
      <c r="A496" s="36"/>
      <c r="B496" s="37"/>
      <c r="C496" s="38"/>
      <c r="D496" s="193" t="s">
        <v>163</v>
      </c>
      <c r="E496" s="38"/>
      <c r="F496" s="194" t="s">
        <v>1026</v>
      </c>
      <c r="G496" s="38"/>
      <c r="H496" s="38"/>
      <c r="I496" s="195"/>
      <c r="J496" s="38"/>
      <c r="K496" s="38"/>
      <c r="L496" s="41"/>
      <c r="M496" s="196"/>
      <c r="N496" s="197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163</v>
      </c>
      <c r="AU496" s="19" t="s">
        <v>90</v>
      </c>
    </row>
    <row r="497" spans="1:65" s="2" customFormat="1" ht="14.45" customHeight="1">
      <c r="A497" s="36"/>
      <c r="B497" s="37"/>
      <c r="C497" s="180" t="s">
        <v>1027</v>
      </c>
      <c r="D497" s="180" t="s">
        <v>156</v>
      </c>
      <c r="E497" s="181" t="s">
        <v>1028</v>
      </c>
      <c r="F497" s="182" t="s">
        <v>1029</v>
      </c>
      <c r="G497" s="183" t="s">
        <v>159</v>
      </c>
      <c r="H497" s="184">
        <v>1</v>
      </c>
      <c r="I497" s="185"/>
      <c r="J497" s="186">
        <f>ROUND(I497*H497,2)</f>
        <v>0</v>
      </c>
      <c r="K497" s="182" t="s">
        <v>160</v>
      </c>
      <c r="L497" s="41"/>
      <c r="M497" s="187" t="s">
        <v>19</v>
      </c>
      <c r="N497" s="188" t="s">
        <v>42</v>
      </c>
      <c r="O497" s="66"/>
      <c r="P497" s="189">
        <f>O497*H497</f>
        <v>0</v>
      </c>
      <c r="Q497" s="189">
        <v>0</v>
      </c>
      <c r="R497" s="189">
        <f>Q497*H497</f>
        <v>0</v>
      </c>
      <c r="S497" s="189">
        <v>0</v>
      </c>
      <c r="T497" s="190">
        <f>S497*H497</f>
        <v>0</v>
      </c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R497" s="191" t="s">
        <v>414</v>
      </c>
      <c r="AT497" s="191" t="s">
        <v>156</v>
      </c>
      <c r="AU497" s="191" t="s">
        <v>90</v>
      </c>
      <c r="AY497" s="19" t="s">
        <v>153</v>
      </c>
      <c r="BE497" s="192">
        <f>IF(N497="základní",J497,0)</f>
        <v>0</v>
      </c>
      <c r="BF497" s="192">
        <f>IF(N497="snížená",J497,0)</f>
        <v>0</v>
      </c>
      <c r="BG497" s="192">
        <f>IF(N497="zákl. přenesená",J497,0)</f>
        <v>0</v>
      </c>
      <c r="BH497" s="192">
        <f>IF(N497="sníž. přenesená",J497,0)</f>
        <v>0</v>
      </c>
      <c r="BI497" s="192">
        <f>IF(N497="nulová",J497,0)</f>
        <v>0</v>
      </c>
      <c r="BJ497" s="19" t="s">
        <v>90</v>
      </c>
      <c r="BK497" s="192">
        <f>ROUND(I497*H497,2)</f>
        <v>0</v>
      </c>
      <c r="BL497" s="19" t="s">
        <v>414</v>
      </c>
      <c r="BM497" s="191" t="s">
        <v>1030</v>
      </c>
    </row>
    <row r="498" spans="1:47" s="2" customFormat="1" ht="11.25">
      <c r="A498" s="36"/>
      <c r="B498" s="37"/>
      <c r="C498" s="38"/>
      <c r="D498" s="193" t="s">
        <v>163</v>
      </c>
      <c r="E498" s="38"/>
      <c r="F498" s="194" t="s">
        <v>1031</v>
      </c>
      <c r="G498" s="38"/>
      <c r="H498" s="38"/>
      <c r="I498" s="195"/>
      <c r="J498" s="38"/>
      <c r="K498" s="38"/>
      <c r="L498" s="41"/>
      <c r="M498" s="196"/>
      <c r="N498" s="197"/>
      <c r="O498" s="66"/>
      <c r="P498" s="66"/>
      <c r="Q498" s="66"/>
      <c r="R498" s="66"/>
      <c r="S498" s="66"/>
      <c r="T498" s="67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T498" s="19" t="s">
        <v>163</v>
      </c>
      <c r="AU498" s="19" t="s">
        <v>90</v>
      </c>
    </row>
    <row r="499" spans="1:65" s="2" customFormat="1" ht="14.45" customHeight="1">
      <c r="A499" s="36"/>
      <c r="B499" s="37"/>
      <c r="C499" s="180" t="s">
        <v>1032</v>
      </c>
      <c r="D499" s="180" t="s">
        <v>156</v>
      </c>
      <c r="E499" s="181" t="s">
        <v>1033</v>
      </c>
      <c r="F499" s="182" t="s">
        <v>1034</v>
      </c>
      <c r="G499" s="183" t="s">
        <v>159</v>
      </c>
      <c r="H499" s="184">
        <v>1</v>
      </c>
      <c r="I499" s="185"/>
      <c r="J499" s="186">
        <f>ROUND(I499*H499,2)</f>
        <v>0</v>
      </c>
      <c r="K499" s="182" t="s">
        <v>160</v>
      </c>
      <c r="L499" s="41"/>
      <c r="M499" s="187" t="s">
        <v>19</v>
      </c>
      <c r="N499" s="188" t="s">
        <v>42</v>
      </c>
      <c r="O499" s="66"/>
      <c r="P499" s="189">
        <f>O499*H499</f>
        <v>0</v>
      </c>
      <c r="Q499" s="189">
        <v>9E-05</v>
      </c>
      <c r="R499" s="189">
        <f>Q499*H499</f>
        <v>9E-05</v>
      </c>
      <c r="S499" s="189">
        <v>0</v>
      </c>
      <c r="T499" s="190">
        <f>S499*H499</f>
        <v>0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1" t="s">
        <v>414</v>
      </c>
      <c r="AT499" s="191" t="s">
        <v>156</v>
      </c>
      <c r="AU499" s="191" t="s">
        <v>90</v>
      </c>
      <c r="AY499" s="19" t="s">
        <v>153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90</v>
      </c>
      <c r="BK499" s="192">
        <f>ROUND(I499*H499,2)</f>
        <v>0</v>
      </c>
      <c r="BL499" s="19" t="s">
        <v>414</v>
      </c>
      <c r="BM499" s="191" t="s">
        <v>1035</v>
      </c>
    </row>
    <row r="500" spans="1:47" s="2" customFormat="1" ht="11.25">
      <c r="A500" s="36"/>
      <c r="B500" s="37"/>
      <c r="C500" s="38"/>
      <c r="D500" s="193" t="s">
        <v>163</v>
      </c>
      <c r="E500" s="38"/>
      <c r="F500" s="194" t="s">
        <v>1036</v>
      </c>
      <c r="G500" s="38"/>
      <c r="H500" s="38"/>
      <c r="I500" s="195"/>
      <c r="J500" s="38"/>
      <c r="K500" s="38"/>
      <c r="L500" s="41"/>
      <c r="M500" s="196"/>
      <c r="N500" s="197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163</v>
      </c>
      <c r="AU500" s="19" t="s">
        <v>90</v>
      </c>
    </row>
    <row r="501" spans="1:65" s="2" customFormat="1" ht="14.45" customHeight="1">
      <c r="A501" s="36"/>
      <c r="B501" s="37"/>
      <c r="C501" s="209" t="s">
        <v>1037</v>
      </c>
      <c r="D501" s="209" t="s">
        <v>207</v>
      </c>
      <c r="E501" s="210" t="s">
        <v>1038</v>
      </c>
      <c r="F501" s="211" t="s">
        <v>1039</v>
      </c>
      <c r="G501" s="212" t="s">
        <v>368</v>
      </c>
      <c r="H501" s="213">
        <v>1</v>
      </c>
      <c r="I501" s="214"/>
      <c r="J501" s="215">
        <f>ROUND(I501*H501,2)</f>
        <v>0</v>
      </c>
      <c r="K501" s="211" t="s">
        <v>1040</v>
      </c>
      <c r="L501" s="216"/>
      <c r="M501" s="217" t="s">
        <v>19</v>
      </c>
      <c r="N501" s="218" t="s">
        <v>42</v>
      </c>
      <c r="O501" s="66"/>
      <c r="P501" s="189">
        <f>O501*H501</f>
        <v>0</v>
      </c>
      <c r="Q501" s="189">
        <v>0</v>
      </c>
      <c r="R501" s="189">
        <f>Q501*H501</f>
        <v>0</v>
      </c>
      <c r="S501" s="189">
        <v>0</v>
      </c>
      <c r="T501" s="190">
        <f>S501*H501</f>
        <v>0</v>
      </c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R501" s="191" t="s">
        <v>304</v>
      </c>
      <c r="AT501" s="191" t="s">
        <v>207</v>
      </c>
      <c r="AU501" s="191" t="s">
        <v>90</v>
      </c>
      <c r="AY501" s="19" t="s">
        <v>153</v>
      </c>
      <c r="BE501" s="192">
        <f>IF(N501="základní",J501,0)</f>
        <v>0</v>
      </c>
      <c r="BF501" s="192">
        <f>IF(N501="snížená",J501,0)</f>
        <v>0</v>
      </c>
      <c r="BG501" s="192">
        <f>IF(N501="zákl. přenesená",J501,0)</f>
        <v>0</v>
      </c>
      <c r="BH501" s="192">
        <f>IF(N501="sníž. přenesená",J501,0)</f>
        <v>0</v>
      </c>
      <c r="BI501" s="192">
        <f>IF(N501="nulová",J501,0)</f>
        <v>0</v>
      </c>
      <c r="BJ501" s="19" t="s">
        <v>90</v>
      </c>
      <c r="BK501" s="192">
        <f>ROUND(I501*H501,2)</f>
        <v>0</v>
      </c>
      <c r="BL501" s="19" t="s">
        <v>414</v>
      </c>
      <c r="BM501" s="191" t="s">
        <v>1041</v>
      </c>
    </row>
    <row r="502" spans="1:47" s="2" customFormat="1" ht="11.25">
      <c r="A502" s="36"/>
      <c r="B502" s="37"/>
      <c r="C502" s="38"/>
      <c r="D502" s="193" t="s">
        <v>163</v>
      </c>
      <c r="E502" s="38"/>
      <c r="F502" s="194" t="s">
        <v>1039</v>
      </c>
      <c r="G502" s="38"/>
      <c r="H502" s="38"/>
      <c r="I502" s="195"/>
      <c r="J502" s="38"/>
      <c r="K502" s="38"/>
      <c r="L502" s="41"/>
      <c r="M502" s="196"/>
      <c r="N502" s="197"/>
      <c r="O502" s="66"/>
      <c r="P502" s="66"/>
      <c r="Q502" s="66"/>
      <c r="R502" s="66"/>
      <c r="S502" s="66"/>
      <c r="T502" s="67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T502" s="19" t="s">
        <v>163</v>
      </c>
      <c r="AU502" s="19" t="s">
        <v>90</v>
      </c>
    </row>
    <row r="503" spans="1:65" s="2" customFormat="1" ht="14.45" customHeight="1">
      <c r="A503" s="36"/>
      <c r="B503" s="37"/>
      <c r="C503" s="180" t="s">
        <v>1042</v>
      </c>
      <c r="D503" s="180" t="s">
        <v>156</v>
      </c>
      <c r="E503" s="181" t="s">
        <v>1043</v>
      </c>
      <c r="F503" s="182" t="s">
        <v>1044</v>
      </c>
      <c r="G503" s="183" t="s">
        <v>179</v>
      </c>
      <c r="H503" s="184">
        <v>0.205</v>
      </c>
      <c r="I503" s="185"/>
      <c r="J503" s="186">
        <f>ROUND(I503*H503,2)</f>
        <v>0</v>
      </c>
      <c r="K503" s="182" t="s">
        <v>160</v>
      </c>
      <c r="L503" s="41"/>
      <c r="M503" s="187" t="s">
        <v>19</v>
      </c>
      <c r="N503" s="188" t="s">
        <v>42</v>
      </c>
      <c r="O503" s="66"/>
      <c r="P503" s="189">
        <f>O503*H503</f>
        <v>0</v>
      </c>
      <c r="Q503" s="189">
        <v>0</v>
      </c>
      <c r="R503" s="189">
        <f>Q503*H503</f>
        <v>0</v>
      </c>
      <c r="S503" s="189">
        <v>0</v>
      </c>
      <c r="T503" s="190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91" t="s">
        <v>414</v>
      </c>
      <c r="AT503" s="191" t="s">
        <v>156</v>
      </c>
      <c r="AU503" s="191" t="s">
        <v>90</v>
      </c>
      <c r="AY503" s="19" t="s">
        <v>153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19" t="s">
        <v>90</v>
      </c>
      <c r="BK503" s="192">
        <f>ROUND(I503*H503,2)</f>
        <v>0</v>
      </c>
      <c r="BL503" s="19" t="s">
        <v>414</v>
      </c>
      <c r="BM503" s="191" t="s">
        <v>1045</v>
      </c>
    </row>
    <row r="504" spans="1:47" s="2" customFormat="1" ht="19.5">
      <c r="A504" s="36"/>
      <c r="B504" s="37"/>
      <c r="C504" s="38"/>
      <c r="D504" s="193" t="s">
        <v>163</v>
      </c>
      <c r="E504" s="38"/>
      <c r="F504" s="194" t="s">
        <v>1046</v>
      </c>
      <c r="G504" s="38"/>
      <c r="H504" s="38"/>
      <c r="I504" s="195"/>
      <c r="J504" s="38"/>
      <c r="K504" s="38"/>
      <c r="L504" s="41"/>
      <c r="M504" s="196"/>
      <c r="N504" s="197"/>
      <c r="O504" s="66"/>
      <c r="P504" s="66"/>
      <c r="Q504" s="66"/>
      <c r="R504" s="66"/>
      <c r="S504" s="66"/>
      <c r="T504" s="67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T504" s="19" t="s">
        <v>163</v>
      </c>
      <c r="AU504" s="19" t="s">
        <v>90</v>
      </c>
    </row>
    <row r="505" spans="2:63" s="12" customFormat="1" ht="22.9" customHeight="1">
      <c r="B505" s="164"/>
      <c r="C505" s="165"/>
      <c r="D505" s="166" t="s">
        <v>69</v>
      </c>
      <c r="E505" s="178" t="s">
        <v>1047</v>
      </c>
      <c r="F505" s="178" t="s">
        <v>1048</v>
      </c>
      <c r="G505" s="165"/>
      <c r="H505" s="165"/>
      <c r="I505" s="168"/>
      <c r="J505" s="179">
        <f>BK505</f>
        <v>0</v>
      </c>
      <c r="K505" s="165"/>
      <c r="L505" s="170"/>
      <c r="M505" s="171"/>
      <c r="N505" s="172"/>
      <c r="O505" s="172"/>
      <c r="P505" s="173">
        <f>SUM(P506:P534)</f>
        <v>0</v>
      </c>
      <c r="Q505" s="172"/>
      <c r="R505" s="173">
        <f>SUM(R506:R534)</f>
        <v>1.43003175</v>
      </c>
      <c r="S505" s="172"/>
      <c r="T505" s="174">
        <f>SUM(T506:T534)</f>
        <v>0.55698949</v>
      </c>
      <c r="AR505" s="175" t="s">
        <v>90</v>
      </c>
      <c r="AT505" s="176" t="s">
        <v>69</v>
      </c>
      <c r="AU505" s="176" t="s">
        <v>78</v>
      </c>
      <c r="AY505" s="175" t="s">
        <v>153</v>
      </c>
      <c r="BK505" s="177">
        <f>SUM(BK506:BK534)</f>
        <v>0</v>
      </c>
    </row>
    <row r="506" spans="1:65" s="2" customFormat="1" ht="14.45" customHeight="1">
      <c r="A506" s="36"/>
      <c r="B506" s="37"/>
      <c r="C506" s="180" t="s">
        <v>1049</v>
      </c>
      <c r="D506" s="180" t="s">
        <v>156</v>
      </c>
      <c r="E506" s="181" t="s">
        <v>1050</v>
      </c>
      <c r="F506" s="182" t="s">
        <v>1051</v>
      </c>
      <c r="G506" s="183" t="s">
        <v>185</v>
      </c>
      <c r="H506" s="184">
        <v>22</v>
      </c>
      <c r="I506" s="185"/>
      <c r="J506" s="186">
        <f>ROUND(I506*H506,2)</f>
        <v>0</v>
      </c>
      <c r="K506" s="182" t="s">
        <v>160</v>
      </c>
      <c r="L506" s="41"/>
      <c r="M506" s="187" t="s">
        <v>19</v>
      </c>
      <c r="N506" s="188" t="s">
        <v>42</v>
      </c>
      <c r="O506" s="66"/>
      <c r="P506" s="189">
        <f>O506*H506</f>
        <v>0</v>
      </c>
      <c r="Q506" s="189">
        <v>0.0003</v>
      </c>
      <c r="R506" s="189">
        <f>Q506*H506</f>
        <v>0.006599999999999999</v>
      </c>
      <c r="S506" s="189">
        <v>0</v>
      </c>
      <c r="T506" s="190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191" t="s">
        <v>414</v>
      </c>
      <c r="AT506" s="191" t="s">
        <v>156</v>
      </c>
      <c r="AU506" s="191" t="s">
        <v>90</v>
      </c>
      <c r="AY506" s="19" t="s">
        <v>153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19" t="s">
        <v>90</v>
      </c>
      <c r="BK506" s="192">
        <f>ROUND(I506*H506,2)</f>
        <v>0</v>
      </c>
      <c r="BL506" s="19" t="s">
        <v>414</v>
      </c>
      <c r="BM506" s="191" t="s">
        <v>1052</v>
      </c>
    </row>
    <row r="507" spans="1:47" s="2" customFormat="1" ht="11.25">
      <c r="A507" s="36"/>
      <c r="B507" s="37"/>
      <c r="C507" s="38"/>
      <c r="D507" s="193" t="s">
        <v>163</v>
      </c>
      <c r="E507" s="38"/>
      <c r="F507" s="194" t="s">
        <v>1053</v>
      </c>
      <c r="G507" s="38"/>
      <c r="H507" s="38"/>
      <c r="I507" s="195"/>
      <c r="J507" s="38"/>
      <c r="K507" s="38"/>
      <c r="L507" s="41"/>
      <c r="M507" s="196"/>
      <c r="N507" s="197"/>
      <c r="O507" s="66"/>
      <c r="P507" s="66"/>
      <c r="Q507" s="66"/>
      <c r="R507" s="66"/>
      <c r="S507" s="66"/>
      <c r="T507" s="67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T507" s="19" t="s">
        <v>163</v>
      </c>
      <c r="AU507" s="19" t="s">
        <v>90</v>
      </c>
    </row>
    <row r="508" spans="1:65" s="2" customFormat="1" ht="14.45" customHeight="1">
      <c r="A508" s="36"/>
      <c r="B508" s="37"/>
      <c r="C508" s="180" t="s">
        <v>1054</v>
      </c>
      <c r="D508" s="180" t="s">
        <v>156</v>
      </c>
      <c r="E508" s="181" t="s">
        <v>1055</v>
      </c>
      <c r="F508" s="182" t="s">
        <v>1056</v>
      </c>
      <c r="G508" s="183" t="s">
        <v>307</v>
      </c>
      <c r="H508" s="184">
        <v>30.14</v>
      </c>
      <c r="I508" s="185"/>
      <c r="J508" s="186">
        <f>ROUND(I508*H508,2)</f>
        <v>0</v>
      </c>
      <c r="K508" s="182" t="s">
        <v>1057</v>
      </c>
      <c r="L508" s="41"/>
      <c r="M508" s="187" t="s">
        <v>19</v>
      </c>
      <c r="N508" s="188" t="s">
        <v>42</v>
      </c>
      <c r="O508" s="66"/>
      <c r="P508" s="189">
        <f>O508*H508</f>
        <v>0</v>
      </c>
      <c r="Q508" s="189">
        <v>0.00374</v>
      </c>
      <c r="R508" s="189">
        <f>Q508*H508</f>
        <v>0.1127236</v>
      </c>
      <c r="S508" s="189">
        <v>0</v>
      </c>
      <c r="T508" s="190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1" t="s">
        <v>414</v>
      </c>
      <c r="AT508" s="191" t="s">
        <v>156</v>
      </c>
      <c r="AU508" s="191" t="s">
        <v>90</v>
      </c>
      <c r="AY508" s="19" t="s">
        <v>153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19" t="s">
        <v>90</v>
      </c>
      <c r="BK508" s="192">
        <f>ROUND(I508*H508,2)</f>
        <v>0</v>
      </c>
      <c r="BL508" s="19" t="s">
        <v>414</v>
      </c>
      <c r="BM508" s="191" t="s">
        <v>1058</v>
      </c>
    </row>
    <row r="509" spans="1:47" s="2" customFormat="1" ht="11.25">
      <c r="A509" s="36"/>
      <c r="B509" s="37"/>
      <c r="C509" s="38"/>
      <c r="D509" s="193" t="s">
        <v>163</v>
      </c>
      <c r="E509" s="38"/>
      <c r="F509" s="194" t="s">
        <v>1059</v>
      </c>
      <c r="G509" s="38"/>
      <c r="H509" s="38"/>
      <c r="I509" s="195"/>
      <c r="J509" s="38"/>
      <c r="K509" s="38"/>
      <c r="L509" s="41"/>
      <c r="M509" s="196"/>
      <c r="N509" s="197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163</v>
      </c>
      <c r="AU509" s="19" t="s">
        <v>90</v>
      </c>
    </row>
    <row r="510" spans="2:51" s="13" customFormat="1" ht="11.25">
      <c r="B510" s="198"/>
      <c r="C510" s="199"/>
      <c r="D510" s="193" t="s">
        <v>170</v>
      </c>
      <c r="E510" s="200" t="s">
        <v>19</v>
      </c>
      <c r="F510" s="201" t="s">
        <v>1060</v>
      </c>
      <c r="G510" s="199"/>
      <c r="H510" s="202">
        <v>30.14</v>
      </c>
      <c r="I510" s="203"/>
      <c r="J510" s="199"/>
      <c r="K510" s="199"/>
      <c r="L510" s="204"/>
      <c r="M510" s="205"/>
      <c r="N510" s="206"/>
      <c r="O510" s="206"/>
      <c r="P510" s="206"/>
      <c r="Q510" s="206"/>
      <c r="R510" s="206"/>
      <c r="S510" s="206"/>
      <c r="T510" s="207"/>
      <c r="AT510" s="208" t="s">
        <v>170</v>
      </c>
      <c r="AU510" s="208" t="s">
        <v>90</v>
      </c>
      <c r="AV510" s="13" t="s">
        <v>90</v>
      </c>
      <c r="AW510" s="13" t="s">
        <v>32</v>
      </c>
      <c r="AX510" s="13" t="s">
        <v>78</v>
      </c>
      <c r="AY510" s="208" t="s">
        <v>153</v>
      </c>
    </row>
    <row r="511" spans="1:65" s="2" customFormat="1" ht="14.45" customHeight="1">
      <c r="A511" s="36"/>
      <c r="B511" s="37"/>
      <c r="C511" s="209" t="s">
        <v>1061</v>
      </c>
      <c r="D511" s="209" t="s">
        <v>207</v>
      </c>
      <c r="E511" s="210" t="s">
        <v>1062</v>
      </c>
      <c r="F511" s="211" t="s">
        <v>1063</v>
      </c>
      <c r="G511" s="212" t="s">
        <v>159</v>
      </c>
      <c r="H511" s="213">
        <v>100.467</v>
      </c>
      <c r="I511" s="214"/>
      <c r="J511" s="215">
        <f>ROUND(I511*H511,2)</f>
        <v>0</v>
      </c>
      <c r="K511" s="211" t="s">
        <v>160</v>
      </c>
      <c r="L511" s="216"/>
      <c r="M511" s="217" t="s">
        <v>19</v>
      </c>
      <c r="N511" s="218" t="s">
        <v>42</v>
      </c>
      <c r="O511" s="66"/>
      <c r="P511" s="189">
        <f>O511*H511</f>
        <v>0</v>
      </c>
      <c r="Q511" s="189">
        <v>0.00045</v>
      </c>
      <c r="R511" s="189">
        <f>Q511*H511</f>
        <v>0.04521015</v>
      </c>
      <c r="S511" s="189">
        <v>0</v>
      </c>
      <c r="T511" s="190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91" t="s">
        <v>304</v>
      </c>
      <c r="AT511" s="191" t="s">
        <v>207</v>
      </c>
      <c r="AU511" s="191" t="s">
        <v>90</v>
      </c>
      <c r="AY511" s="19" t="s">
        <v>153</v>
      </c>
      <c r="BE511" s="192">
        <f>IF(N511="základní",J511,0)</f>
        <v>0</v>
      </c>
      <c r="BF511" s="192">
        <f>IF(N511="snížená",J511,0)</f>
        <v>0</v>
      </c>
      <c r="BG511" s="192">
        <f>IF(N511="zákl. přenesená",J511,0)</f>
        <v>0</v>
      </c>
      <c r="BH511" s="192">
        <f>IF(N511="sníž. přenesená",J511,0)</f>
        <v>0</v>
      </c>
      <c r="BI511" s="192">
        <f>IF(N511="nulová",J511,0)</f>
        <v>0</v>
      </c>
      <c r="BJ511" s="19" t="s">
        <v>90</v>
      </c>
      <c r="BK511" s="192">
        <f>ROUND(I511*H511,2)</f>
        <v>0</v>
      </c>
      <c r="BL511" s="19" t="s">
        <v>414</v>
      </c>
      <c r="BM511" s="191" t="s">
        <v>1064</v>
      </c>
    </row>
    <row r="512" spans="1:47" s="2" customFormat="1" ht="11.25">
      <c r="A512" s="36"/>
      <c r="B512" s="37"/>
      <c r="C512" s="38"/>
      <c r="D512" s="193" t="s">
        <v>163</v>
      </c>
      <c r="E512" s="38"/>
      <c r="F512" s="194" t="s">
        <v>1063</v>
      </c>
      <c r="G512" s="38"/>
      <c r="H512" s="38"/>
      <c r="I512" s="195"/>
      <c r="J512" s="38"/>
      <c r="K512" s="38"/>
      <c r="L512" s="41"/>
      <c r="M512" s="196"/>
      <c r="N512" s="197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163</v>
      </c>
      <c r="AU512" s="19" t="s">
        <v>90</v>
      </c>
    </row>
    <row r="513" spans="2:51" s="13" customFormat="1" ht="11.25">
      <c r="B513" s="198"/>
      <c r="C513" s="199"/>
      <c r="D513" s="193" t="s">
        <v>170</v>
      </c>
      <c r="E513" s="200" t="s">
        <v>19</v>
      </c>
      <c r="F513" s="201" t="s">
        <v>1065</v>
      </c>
      <c r="G513" s="199"/>
      <c r="H513" s="202">
        <v>100.467</v>
      </c>
      <c r="I513" s="203"/>
      <c r="J513" s="199"/>
      <c r="K513" s="199"/>
      <c r="L513" s="204"/>
      <c r="M513" s="205"/>
      <c r="N513" s="206"/>
      <c r="O513" s="206"/>
      <c r="P513" s="206"/>
      <c r="Q513" s="206"/>
      <c r="R513" s="206"/>
      <c r="S513" s="206"/>
      <c r="T513" s="207"/>
      <c r="AT513" s="208" t="s">
        <v>170</v>
      </c>
      <c r="AU513" s="208" t="s">
        <v>90</v>
      </c>
      <c r="AV513" s="13" t="s">
        <v>90</v>
      </c>
      <c r="AW513" s="13" t="s">
        <v>32</v>
      </c>
      <c r="AX513" s="13" t="s">
        <v>78</v>
      </c>
      <c r="AY513" s="208" t="s">
        <v>153</v>
      </c>
    </row>
    <row r="514" spans="1:65" s="2" customFormat="1" ht="14.45" customHeight="1">
      <c r="A514" s="36"/>
      <c r="B514" s="37"/>
      <c r="C514" s="180" t="s">
        <v>1066</v>
      </c>
      <c r="D514" s="180" t="s">
        <v>156</v>
      </c>
      <c r="E514" s="181" t="s">
        <v>1067</v>
      </c>
      <c r="F514" s="182" t="s">
        <v>1068</v>
      </c>
      <c r="G514" s="183" t="s">
        <v>185</v>
      </c>
      <c r="H514" s="184">
        <v>15.8</v>
      </c>
      <c r="I514" s="185"/>
      <c r="J514" s="186">
        <f>ROUND(I514*H514,2)</f>
        <v>0</v>
      </c>
      <c r="K514" s="182" t="s">
        <v>160</v>
      </c>
      <c r="L514" s="41"/>
      <c r="M514" s="187" t="s">
        <v>19</v>
      </c>
      <c r="N514" s="188" t="s">
        <v>42</v>
      </c>
      <c r="O514" s="66"/>
      <c r="P514" s="189">
        <f>O514*H514</f>
        <v>0</v>
      </c>
      <c r="Q514" s="189">
        <v>0.03775</v>
      </c>
      <c r="R514" s="189">
        <f>Q514*H514</f>
        <v>0.59645</v>
      </c>
      <c r="S514" s="189">
        <v>0</v>
      </c>
      <c r="T514" s="190">
        <f>S514*H514</f>
        <v>0</v>
      </c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R514" s="191" t="s">
        <v>414</v>
      </c>
      <c r="AT514" s="191" t="s">
        <v>156</v>
      </c>
      <c r="AU514" s="191" t="s">
        <v>90</v>
      </c>
      <c r="AY514" s="19" t="s">
        <v>153</v>
      </c>
      <c r="BE514" s="192">
        <f>IF(N514="základní",J514,0)</f>
        <v>0</v>
      </c>
      <c r="BF514" s="192">
        <f>IF(N514="snížená",J514,0)</f>
        <v>0</v>
      </c>
      <c r="BG514" s="192">
        <f>IF(N514="zákl. přenesená",J514,0)</f>
        <v>0</v>
      </c>
      <c r="BH514" s="192">
        <f>IF(N514="sníž. přenesená",J514,0)</f>
        <v>0</v>
      </c>
      <c r="BI514" s="192">
        <f>IF(N514="nulová",J514,0)</f>
        <v>0</v>
      </c>
      <c r="BJ514" s="19" t="s">
        <v>90</v>
      </c>
      <c r="BK514" s="192">
        <f>ROUND(I514*H514,2)</f>
        <v>0</v>
      </c>
      <c r="BL514" s="19" t="s">
        <v>414</v>
      </c>
      <c r="BM514" s="191" t="s">
        <v>1069</v>
      </c>
    </row>
    <row r="515" spans="1:47" s="2" customFormat="1" ht="11.25">
      <c r="A515" s="36"/>
      <c r="B515" s="37"/>
      <c r="C515" s="38"/>
      <c r="D515" s="193" t="s">
        <v>163</v>
      </c>
      <c r="E515" s="38"/>
      <c r="F515" s="194" t="s">
        <v>1070</v>
      </c>
      <c r="G515" s="38"/>
      <c r="H515" s="38"/>
      <c r="I515" s="195"/>
      <c r="J515" s="38"/>
      <c r="K515" s="38"/>
      <c r="L515" s="41"/>
      <c r="M515" s="196"/>
      <c r="N515" s="197"/>
      <c r="O515" s="66"/>
      <c r="P515" s="66"/>
      <c r="Q515" s="66"/>
      <c r="R515" s="66"/>
      <c r="S515" s="66"/>
      <c r="T515" s="67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T515" s="19" t="s">
        <v>163</v>
      </c>
      <c r="AU515" s="19" t="s">
        <v>90</v>
      </c>
    </row>
    <row r="516" spans="2:51" s="13" customFormat="1" ht="11.25">
      <c r="B516" s="198"/>
      <c r="C516" s="199"/>
      <c r="D516" s="193" t="s">
        <v>170</v>
      </c>
      <c r="E516" s="200" t="s">
        <v>19</v>
      </c>
      <c r="F516" s="201" t="s">
        <v>1071</v>
      </c>
      <c r="G516" s="199"/>
      <c r="H516" s="202">
        <v>15.8</v>
      </c>
      <c r="I516" s="203"/>
      <c r="J516" s="199"/>
      <c r="K516" s="199"/>
      <c r="L516" s="204"/>
      <c r="M516" s="205"/>
      <c r="N516" s="206"/>
      <c r="O516" s="206"/>
      <c r="P516" s="206"/>
      <c r="Q516" s="206"/>
      <c r="R516" s="206"/>
      <c r="S516" s="206"/>
      <c r="T516" s="207"/>
      <c r="AT516" s="208" t="s">
        <v>170</v>
      </c>
      <c r="AU516" s="208" t="s">
        <v>90</v>
      </c>
      <c r="AV516" s="13" t="s">
        <v>90</v>
      </c>
      <c r="AW516" s="13" t="s">
        <v>32</v>
      </c>
      <c r="AX516" s="13" t="s">
        <v>78</v>
      </c>
      <c r="AY516" s="208" t="s">
        <v>153</v>
      </c>
    </row>
    <row r="517" spans="1:65" s="2" customFormat="1" ht="14.45" customHeight="1">
      <c r="A517" s="36"/>
      <c r="B517" s="37"/>
      <c r="C517" s="209" t="s">
        <v>1072</v>
      </c>
      <c r="D517" s="209" t="s">
        <v>207</v>
      </c>
      <c r="E517" s="210" t="s">
        <v>1073</v>
      </c>
      <c r="F517" s="211" t="s">
        <v>1074</v>
      </c>
      <c r="G517" s="212" t="s">
        <v>185</v>
      </c>
      <c r="H517" s="213">
        <v>17.38</v>
      </c>
      <c r="I517" s="214"/>
      <c r="J517" s="215">
        <f>ROUND(I517*H517,2)</f>
        <v>0</v>
      </c>
      <c r="K517" s="211" t="s">
        <v>160</v>
      </c>
      <c r="L517" s="216"/>
      <c r="M517" s="217" t="s">
        <v>19</v>
      </c>
      <c r="N517" s="218" t="s">
        <v>42</v>
      </c>
      <c r="O517" s="66"/>
      <c r="P517" s="189">
        <f>O517*H517</f>
        <v>0</v>
      </c>
      <c r="Q517" s="189">
        <v>0.0129</v>
      </c>
      <c r="R517" s="189">
        <f>Q517*H517</f>
        <v>0.22420199999999998</v>
      </c>
      <c r="S517" s="189">
        <v>0</v>
      </c>
      <c r="T517" s="190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91" t="s">
        <v>304</v>
      </c>
      <c r="AT517" s="191" t="s">
        <v>207</v>
      </c>
      <c r="AU517" s="191" t="s">
        <v>90</v>
      </c>
      <c r="AY517" s="19" t="s">
        <v>153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19" t="s">
        <v>90</v>
      </c>
      <c r="BK517" s="192">
        <f>ROUND(I517*H517,2)</f>
        <v>0</v>
      </c>
      <c r="BL517" s="19" t="s">
        <v>414</v>
      </c>
      <c r="BM517" s="191" t="s">
        <v>1075</v>
      </c>
    </row>
    <row r="518" spans="1:47" s="2" customFormat="1" ht="11.25">
      <c r="A518" s="36"/>
      <c r="B518" s="37"/>
      <c r="C518" s="38"/>
      <c r="D518" s="193" t="s">
        <v>163</v>
      </c>
      <c r="E518" s="38"/>
      <c r="F518" s="194" t="s">
        <v>1074</v>
      </c>
      <c r="G518" s="38"/>
      <c r="H518" s="38"/>
      <c r="I518" s="195"/>
      <c r="J518" s="38"/>
      <c r="K518" s="38"/>
      <c r="L518" s="41"/>
      <c r="M518" s="196"/>
      <c r="N518" s="197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163</v>
      </c>
      <c r="AU518" s="19" t="s">
        <v>90</v>
      </c>
    </row>
    <row r="519" spans="2:51" s="13" customFormat="1" ht="11.25">
      <c r="B519" s="198"/>
      <c r="C519" s="199"/>
      <c r="D519" s="193" t="s">
        <v>170</v>
      </c>
      <c r="E519" s="200" t="s">
        <v>19</v>
      </c>
      <c r="F519" s="201" t="s">
        <v>1076</v>
      </c>
      <c r="G519" s="199"/>
      <c r="H519" s="202">
        <v>17.38</v>
      </c>
      <c r="I519" s="203"/>
      <c r="J519" s="199"/>
      <c r="K519" s="199"/>
      <c r="L519" s="204"/>
      <c r="M519" s="205"/>
      <c r="N519" s="206"/>
      <c r="O519" s="206"/>
      <c r="P519" s="206"/>
      <c r="Q519" s="206"/>
      <c r="R519" s="206"/>
      <c r="S519" s="206"/>
      <c r="T519" s="207"/>
      <c r="AT519" s="208" t="s">
        <v>170</v>
      </c>
      <c r="AU519" s="208" t="s">
        <v>90</v>
      </c>
      <c r="AV519" s="13" t="s">
        <v>90</v>
      </c>
      <c r="AW519" s="13" t="s">
        <v>32</v>
      </c>
      <c r="AX519" s="13" t="s">
        <v>78</v>
      </c>
      <c r="AY519" s="208" t="s">
        <v>153</v>
      </c>
    </row>
    <row r="520" spans="1:65" s="2" customFormat="1" ht="14.45" customHeight="1">
      <c r="A520" s="36"/>
      <c r="B520" s="37"/>
      <c r="C520" s="180" t="s">
        <v>1077</v>
      </c>
      <c r="D520" s="180" t="s">
        <v>156</v>
      </c>
      <c r="E520" s="181" t="s">
        <v>1078</v>
      </c>
      <c r="F520" s="182" t="s">
        <v>1079</v>
      </c>
      <c r="G520" s="183" t="s">
        <v>185</v>
      </c>
      <c r="H520" s="184">
        <v>6.4</v>
      </c>
      <c r="I520" s="185"/>
      <c r="J520" s="186">
        <f>ROUND(I520*H520,2)</f>
        <v>0</v>
      </c>
      <c r="K520" s="182" t="s">
        <v>160</v>
      </c>
      <c r="L520" s="41"/>
      <c r="M520" s="187" t="s">
        <v>19</v>
      </c>
      <c r="N520" s="188" t="s">
        <v>42</v>
      </c>
      <c r="O520" s="66"/>
      <c r="P520" s="189">
        <f>O520*H520</f>
        <v>0</v>
      </c>
      <c r="Q520" s="189">
        <v>0.0375</v>
      </c>
      <c r="R520" s="189">
        <f>Q520*H520</f>
        <v>0.24</v>
      </c>
      <c r="S520" s="189">
        <v>0</v>
      </c>
      <c r="T520" s="190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191" t="s">
        <v>414</v>
      </c>
      <c r="AT520" s="191" t="s">
        <v>156</v>
      </c>
      <c r="AU520" s="191" t="s">
        <v>90</v>
      </c>
      <c r="AY520" s="19" t="s">
        <v>153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19" t="s">
        <v>90</v>
      </c>
      <c r="BK520" s="192">
        <f>ROUND(I520*H520,2)</f>
        <v>0</v>
      </c>
      <c r="BL520" s="19" t="s">
        <v>414</v>
      </c>
      <c r="BM520" s="191" t="s">
        <v>1080</v>
      </c>
    </row>
    <row r="521" spans="1:47" s="2" customFormat="1" ht="11.25">
      <c r="A521" s="36"/>
      <c r="B521" s="37"/>
      <c r="C521" s="38"/>
      <c r="D521" s="193" t="s">
        <v>163</v>
      </c>
      <c r="E521" s="38"/>
      <c r="F521" s="194" t="s">
        <v>1081</v>
      </c>
      <c r="G521" s="38"/>
      <c r="H521" s="38"/>
      <c r="I521" s="195"/>
      <c r="J521" s="38"/>
      <c r="K521" s="38"/>
      <c r="L521" s="41"/>
      <c r="M521" s="196"/>
      <c r="N521" s="197"/>
      <c r="O521" s="66"/>
      <c r="P521" s="66"/>
      <c r="Q521" s="66"/>
      <c r="R521" s="66"/>
      <c r="S521" s="66"/>
      <c r="T521" s="67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T521" s="19" t="s">
        <v>163</v>
      </c>
      <c r="AU521" s="19" t="s">
        <v>90</v>
      </c>
    </row>
    <row r="522" spans="2:51" s="13" customFormat="1" ht="11.25">
      <c r="B522" s="198"/>
      <c r="C522" s="199"/>
      <c r="D522" s="193" t="s">
        <v>170</v>
      </c>
      <c r="E522" s="200" t="s">
        <v>19</v>
      </c>
      <c r="F522" s="201" t="s">
        <v>1082</v>
      </c>
      <c r="G522" s="199"/>
      <c r="H522" s="202">
        <v>6.4</v>
      </c>
      <c r="I522" s="203"/>
      <c r="J522" s="199"/>
      <c r="K522" s="199"/>
      <c r="L522" s="204"/>
      <c r="M522" s="205"/>
      <c r="N522" s="206"/>
      <c r="O522" s="206"/>
      <c r="P522" s="206"/>
      <c r="Q522" s="206"/>
      <c r="R522" s="206"/>
      <c r="S522" s="206"/>
      <c r="T522" s="207"/>
      <c r="AT522" s="208" t="s">
        <v>170</v>
      </c>
      <c r="AU522" s="208" t="s">
        <v>90</v>
      </c>
      <c r="AV522" s="13" t="s">
        <v>90</v>
      </c>
      <c r="AW522" s="13" t="s">
        <v>32</v>
      </c>
      <c r="AX522" s="13" t="s">
        <v>78</v>
      </c>
      <c r="AY522" s="208" t="s">
        <v>153</v>
      </c>
    </row>
    <row r="523" spans="1:65" s="2" customFormat="1" ht="24.2" customHeight="1">
      <c r="A523" s="36"/>
      <c r="B523" s="37"/>
      <c r="C523" s="209" t="s">
        <v>1083</v>
      </c>
      <c r="D523" s="209" t="s">
        <v>207</v>
      </c>
      <c r="E523" s="210" t="s">
        <v>1084</v>
      </c>
      <c r="F523" s="211" t="s">
        <v>1085</v>
      </c>
      <c r="G523" s="212" t="s">
        <v>185</v>
      </c>
      <c r="H523" s="213">
        <v>7.04</v>
      </c>
      <c r="I523" s="214"/>
      <c r="J523" s="215">
        <f>ROUND(I523*H523,2)</f>
        <v>0</v>
      </c>
      <c r="K523" s="211" t="s">
        <v>160</v>
      </c>
      <c r="L523" s="216"/>
      <c r="M523" s="217" t="s">
        <v>19</v>
      </c>
      <c r="N523" s="218" t="s">
        <v>42</v>
      </c>
      <c r="O523" s="66"/>
      <c r="P523" s="189">
        <f>O523*H523</f>
        <v>0</v>
      </c>
      <c r="Q523" s="189">
        <v>0.0192</v>
      </c>
      <c r="R523" s="189">
        <f>Q523*H523</f>
        <v>0.13516799999999998</v>
      </c>
      <c r="S523" s="189">
        <v>0</v>
      </c>
      <c r="T523" s="190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1" t="s">
        <v>304</v>
      </c>
      <c r="AT523" s="191" t="s">
        <v>207</v>
      </c>
      <c r="AU523" s="191" t="s">
        <v>90</v>
      </c>
      <c r="AY523" s="19" t="s">
        <v>153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9" t="s">
        <v>90</v>
      </c>
      <c r="BK523" s="192">
        <f>ROUND(I523*H523,2)</f>
        <v>0</v>
      </c>
      <c r="BL523" s="19" t="s">
        <v>414</v>
      </c>
      <c r="BM523" s="191" t="s">
        <v>1086</v>
      </c>
    </row>
    <row r="524" spans="1:47" s="2" customFormat="1" ht="11.25">
      <c r="A524" s="36"/>
      <c r="B524" s="37"/>
      <c r="C524" s="38"/>
      <c r="D524" s="193" t="s">
        <v>163</v>
      </c>
      <c r="E524" s="38"/>
      <c r="F524" s="194" t="s">
        <v>1085</v>
      </c>
      <c r="G524" s="38"/>
      <c r="H524" s="38"/>
      <c r="I524" s="195"/>
      <c r="J524" s="38"/>
      <c r="K524" s="38"/>
      <c r="L524" s="41"/>
      <c r="M524" s="196"/>
      <c r="N524" s="197"/>
      <c r="O524" s="66"/>
      <c r="P524" s="66"/>
      <c r="Q524" s="66"/>
      <c r="R524" s="66"/>
      <c r="S524" s="66"/>
      <c r="T524" s="67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9" t="s">
        <v>163</v>
      </c>
      <c r="AU524" s="19" t="s">
        <v>90</v>
      </c>
    </row>
    <row r="525" spans="2:51" s="13" customFormat="1" ht="11.25">
      <c r="B525" s="198"/>
      <c r="C525" s="199"/>
      <c r="D525" s="193" t="s">
        <v>170</v>
      </c>
      <c r="E525" s="200" t="s">
        <v>19</v>
      </c>
      <c r="F525" s="201" t="s">
        <v>1087</v>
      </c>
      <c r="G525" s="199"/>
      <c r="H525" s="202">
        <v>7.04</v>
      </c>
      <c r="I525" s="203"/>
      <c r="J525" s="199"/>
      <c r="K525" s="199"/>
      <c r="L525" s="204"/>
      <c r="M525" s="205"/>
      <c r="N525" s="206"/>
      <c r="O525" s="206"/>
      <c r="P525" s="206"/>
      <c r="Q525" s="206"/>
      <c r="R525" s="206"/>
      <c r="S525" s="206"/>
      <c r="T525" s="207"/>
      <c r="AT525" s="208" t="s">
        <v>170</v>
      </c>
      <c r="AU525" s="208" t="s">
        <v>90</v>
      </c>
      <c r="AV525" s="13" t="s">
        <v>90</v>
      </c>
      <c r="AW525" s="13" t="s">
        <v>32</v>
      </c>
      <c r="AX525" s="13" t="s">
        <v>78</v>
      </c>
      <c r="AY525" s="208" t="s">
        <v>153</v>
      </c>
    </row>
    <row r="526" spans="1:65" s="2" customFormat="1" ht="14.45" customHeight="1">
      <c r="A526" s="36"/>
      <c r="B526" s="37"/>
      <c r="C526" s="180" t="s">
        <v>1088</v>
      </c>
      <c r="D526" s="180" t="s">
        <v>156</v>
      </c>
      <c r="E526" s="181" t="s">
        <v>1089</v>
      </c>
      <c r="F526" s="182" t="s">
        <v>1090</v>
      </c>
      <c r="G526" s="183" t="s">
        <v>185</v>
      </c>
      <c r="H526" s="184">
        <v>6.697</v>
      </c>
      <c r="I526" s="185"/>
      <c r="J526" s="186">
        <f>ROUND(I526*H526,2)</f>
        <v>0</v>
      </c>
      <c r="K526" s="182" t="s">
        <v>160</v>
      </c>
      <c r="L526" s="41"/>
      <c r="M526" s="187" t="s">
        <v>19</v>
      </c>
      <c r="N526" s="188" t="s">
        <v>42</v>
      </c>
      <c r="O526" s="66"/>
      <c r="P526" s="189">
        <f>O526*H526</f>
        <v>0</v>
      </c>
      <c r="Q526" s="189">
        <v>0</v>
      </c>
      <c r="R526" s="189">
        <f>Q526*H526</f>
        <v>0</v>
      </c>
      <c r="S526" s="189">
        <v>0.08317</v>
      </c>
      <c r="T526" s="190">
        <f>S526*H526</f>
        <v>0.55698949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414</v>
      </c>
      <c r="AT526" s="191" t="s">
        <v>156</v>
      </c>
      <c r="AU526" s="191" t="s">
        <v>90</v>
      </c>
      <c r="AY526" s="19" t="s">
        <v>153</v>
      </c>
      <c r="BE526" s="192">
        <f>IF(N526="základní",J526,0)</f>
        <v>0</v>
      </c>
      <c r="BF526" s="192">
        <f>IF(N526="snížená",J526,0)</f>
        <v>0</v>
      </c>
      <c r="BG526" s="192">
        <f>IF(N526="zákl. přenesená",J526,0)</f>
        <v>0</v>
      </c>
      <c r="BH526" s="192">
        <f>IF(N526="sníž. přenesená",J526,0)</f>
        <v>0</v>
      </c>
      <c r="BI526" s="192">
        <f>IF(N526="nulová",J526,0)</f>
        <v>0</v>
      </c>
      <c r="BJ526" s="19" t="s">
        <v>90</v>
      </c>
      <c r="BK526" s="192">
        <f>ROUND(I526*H526,2)</f>
        <v>0</v>
      </c>
      <c r="BL526" s="19" t="s">
        <v>414</v>
      </c>
      <c r="BM526" s="191" t="s">
        <v>1091</v>
      </c>
    </row>
    <row r="527" spans="1:47" s="2" customFormat="1" ht="11.25">
      <c r="A527" s="36"/>
      <c r="B527" s="37"/>
      <c r="C527" s="38"/>
      <c r="D527" s="193" t="s">
        <v>163</v>
      </c>
      <c r="E527" s="38"/>
      <c r="F527" s="194" t="s">
        <v>1090</v>
      </c>
      <c r="G527" s="38"/>
      <c r="H527" s="38"/>
      <c r="I527" s="195"/>
      <c r="J527" s="38"/>
      <c r="K527" s="38"/>
      <c r="L527" s="41"/>
      <c r="M527" s="196"/>
      <c r="N527" s="197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163</v>
      </c>
      <c r="AU527" s="19" t="s">
        <v>90</v>
      </c>
    </row>
    <row r="528" spans="2:51" s="13" customFormat="1" ht="11.25">
      <c r="B528" s="198"/>
      <c r="C528" s="199"/>
      <c r="D528" s="193" t="s">
        <v>170</v>
      </c>
      <c r="E528" s="200" t="s">
        <v>19</v>
      </c>
      <c r="F528" s="201" t="s">
        <v>1092</v>
      </c>
      <c r="G528" s="199"/>
      <c r="H528" s="202">
        <v>6.697</v>
      </c>
      <c r="I528" s="203"/>
      <c r="J528" s="199"/>
      <c r="K528" s="199"/>
      <c r="L528" s="204"/>
      <c r="M528" s="205"/>
      <c r="N528" s="206"/>
      <c r="O528" s="206"/>
      <c r="P528" s="206"/>
      <c r="Q528" s="206"/>
      <c r="R528" s="206"/>
      <c r="S528" s="206"/>
      <c r="T528" s="207"/>
      <c r="AT528" s="208" t="s">
        <v>170</v>
      </c>
      <c r="AU528" s="208" t="s">
        <v>90</v>
      </c>
      <c r="AV528" s="13" t="s">
        <v>90</v>
      </c>
      <c r="AW528" s="13" t="s">
        <v>32</v>
      </c>
      <c r="AX528" s="13" t="s">
        <v>78</v>
      </c>
      <c r="AY528" s="208" t="s">
        <v>153</v>
      </c>
    </row>
    <row r="529" spans="1:65" s="2" customFormat="1" ht="14.45" customHeight="1">
      <c r="A529" s="36"/>
      <c r="B529" s="37"/>
      <c r="C529" s="180" t="s">
        <v>1093</v>
      </c>
      <c r="D529" s="180" t="s">
        <v>156</v>
      </c>
      <c r="E529" s="181" t="s">
        <v>1094</v>
      </c>
      <c r="F529" s="182" t="s">
        <v>1095</v>
      </c>
      <c r="G529" s="183" t="s">
        <v>185</v>
      </c>
      <c r="H529" s="184">
        <v>8</v>
      </c>
      <c r="I529" s="185"/>
      <c r="J529" s="186">
        <f>ROUND(I529*H529,2)</f>
        <v>0</v>
      </c>
      <c r="K529" s="182" t="s">
        <v>160</v>
      </c>
      <c r="L529" s="41"/>
      <c r="M529" s="187" t="s">
        <v>19</v>
      </c>
      <c r="N529" s="188" t="s">
        <v>42</v>
      </c>
      <c r="O529" s="66"/>
      <c r="P529" s="189">
        <f>O529*H529</f>
        <v>0</v>
      </c>
      <c r="Q529" s="189">
        <v>0</v>
      </c>
      <c r="R529" s="189">
        <f>Q529*H529</f>
        <v>0</v>
      </c>
      <c r="S529" s="189">
        <v>0</v>
      </c>
      <c r="T529" s="190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1" t="s">
        <v>414</v>
      </c>
      <c r="AT529" s="191" t="s">
        <v>156</v>
      </c>
      <c r="AU529" s="191" t="s">
        <v>90</v>
      </c>
      <c r="AY529" s="19" t="s">
        <v>153</v>
      </c>
      <c r="BE529" s="192">
        <f>IF(N529="základní",J529,0)</f>
        <v>0</v>
      </c>
      <c r="BF529" s="192">
        <f>IF(N529="snížená",J529,0)</f>
        <v>0</v>
      </c>
      <c r="BG529" s="192">
        <f>IF(N529="zákl. přenesená",J529,0)</f>
        <v>0</v>
      </c>
      <c r="BH529" s="192">
        <f>IF(N529="sníž. přenesená",J529,0)</f>
        <v>0</v>
      </c>
      <c r="BI529" s="192">
        <f>IF(N529="nulová",J529,0)</f>
        <v>0</v>
      </c>
      <c r="BJ529" s="19" t="s">
        <v>90</v>
      </c>
      <c r="BK529" s="192">
        <f>ROUND(I529*H529,2)</f>
        <v>0</v>
      </c>
      <c r="BL529" s="19" t="s">
        <v>414</v>
      </c>
      <c r="BM529" s="191" t="s">
        <v>1096</v>
      </c>
    </row>
    <row r="530" spans="1:47" s="2" customFormat="1" ht="11.25">
      <c r="A530" s="36"/>
      <c r="B530" s="37"/>
      <c r="C530" s="38"/>
      <c r="D530" s="193" t="s">
        <v>163</v>
      </c>
      <c r="E530" s="38"/>
      <c r="F530" s="194" t="s">
        <v>1097</v>
      </c>
      <c r="G530" s="38"/>
      <c r="H530" s="38"/>
      <c r="I530" s="195"/>
      <c r="J530" s="38"/>
      <c r="K530" s="38"/>
      <c r="L530" s="41"/>
      <c r="M530" s="196"/>
      <c r="N530" s="197"/>
      <c r="O530" s="66"/>
      <c r="P530" s="66"/>
      <c r="Q530" s="66"/>
      <c r="R530" s="66"/>
      <c r="S530" s="66"/>
      <c r="T530" s="67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9" t="s">
        <v>163</v>
      </c>
      <c r="AU530" s="19" t="s">
        <v>90</v>
      </c>
    </row>
    <row r="531" spans="1:65" s="2" customFormat="1" ht="14.45" customHeight="1">
      <c r="A531" s="36"/>
      <c r="B531" s="37"/>
      <c r="C531" s="180" t="s">
        <v>1098</v>
      </c>
      <c r="D531" s="180" t="s">
        <v>156</v>
      </c>
      <c r="E531" s="181" t="s">
        <v>1099</v>
      </c>
      <c r="F531" s="182" t="s">
        <v>1100</v>
      </c>
      <c r="G531" s="183" t="s">
        <v>185</v>
      </c>
      <c r="H531" s="184">
        <v>15.8</v>
      </c>
      <c r="I531" s="185"/>
      <c r="J531" s="186">
        <f>ROUND(I531*H531,2)</f>
        <v>0</v>
      </c>
      <c r="K531" s="182" t="s">
        <v>160</v>
      </c>
      <c r="L531" s="41"/>
      <c r="M531" s="187" t="s">
        <v>19</v>
      </c>
      <c r="N531" s="188" t="s">
        <v>42</v>
      </c>
      <c r="O531" s="66"/>
      <c r="P531" s="189">
        <f>O531*H531</f>
        <v>0</v>
      </c>
      <c r="Q531" s="189">
        <v>0.00441</v>
      </c>
      <c r="R531" s="189">
        <f>Q531*H531</f>
        <v>0.069678</v>
      </c>
      <c r="S531" s="189">
        <v>0</v>
      </c>
      <c r="T531" s="190">
        <f>S531*H531</f>
        <v>0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91" t="s">
        <v>414</v>
      </c>
      <c r="AT531" s="191" t="s">
        <v>156</v>
      </c>
      <c r="AU531" s="191" t="s">
        <v>90</v>
      </c>
      <c r="AY531" s="19" t="s">
        <v>153</v>
      </c>
      <c r="BE531" s="192">
        <f>IF(N531="základní",J531,0)</f>
        <v>0</v>
      </c>
      <c r="BF531" s="192">
        <f>IF(N531="snížená",J531,0)</f>
        <v>0</v>
      </c>
      <c r="BG531" s="192">
        <f>IF(N531="zákl. přenesená",J531,0)</f>
        <v>0</v>
      </c>
      <c r="BH531" s="192">
        <f>IF(N531="sníž. přenesená",J531,0)</f>
        <v>0</v>
      </c>
      <c r="BI531" s="192">
        <f>IF(N531="nulová",J531,0)</f>
        <v>0</v>
      </c>
      <c r="BJ531" s="19" t="s">
        <v>90</v>
      </c>
      <c r="BK531" s="192">
        <f>ROUND(I531*H531,2)</f>
        <v>0</v>
      </c>
      <c r="BL531" s="19" t="s">
        <v>414</v>
      </c>
      <c r="BM531" s="191" t="s">
        <v>1101</v>
      </c>
    </row>
    <row r="532" spans="1:47" s="2" customFormat="1" ht="11.25">
      <c r="A532" s="36"/>
      <c r="B532" s="37"/>
      <c r="C532" s="38"/>
      <c r="D532" s="193" t="s">
        <v>163</v>
      </c>
      <c r="E532" s="38"/>
      <c r="F532" s="194" t="s">
        <v>1102</v>
      </c>
      <c r="G532" s="38"/>
      <c r="H532" s="38"/>
      <c r="I532" s="195"/>
      <c r="J532" s="38"/>
      <c r="K532" s="38"/>
      <c r="L532" s="41"/>
      <c r="M532" s="196"/>
      <c r="N532" s="197"/>
      <c r="O532" s="66"/>
      <c r="P532" s="66"/>
      <c r="Q532" s="66"/>
      <c r="R532" s="66"/>
      <c r="S532" s="66"/>
      <c r="T532" s="67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9" t="s">
        <v>163</v>
      </c>
      <c r="AU532" s="19" t="s">
        <v>90</v>
      </c>
    </row>
    <row r="533" spans="1:65" s="2" customFormat="1" ht="14.45" customHeight="1">
      <c r="A533" s="36"/>
      <c r="B533" s="37"/>
      <c r="C533" s="180" t="s">
        <v>1103</v>
      </c>
      <c r="D533" s="180" t="s">
        <v>156</v>
      </c>
      <c r="E533" s="181" t="s">
        <v>1104</v>
      </c>
      <c r="F533" s="182" t="s">
        <v>1105</v>
      </c>
      <c r="G533" s="183" t="s">
        <v>179</v>
      </c>
      <c r="H533" s="184">
        <v>1.43</v>
      </c>
      <c r="I533" s="185"/>
      <c r="J533" s="186">
        <f>ROUND(I533*H533,2)</f>
        <v>0</v>
      </c>
      <c r="K533" s="182" t="s">
        <v>160</v>
      </c>
      <c r="L533" s="41"/>
      <c r="M533" s="187" t="s">
        <v>19</v>
      </c>
      <c r="N533" s="188" t="s">
        <v>42</v>
      </c>
      <c r="O533" s="66"/>
      <c r="P533" s="189">
        <f>O533*H533</f>
        <v>0</v>
      </c>
      <c r="Q533" s="189">
        <v>0</v>
      </c>
      <c r="R533" s="189">
        <f>Q533*H533</f>
        <v>0</v>
      </c>
      <c r="S533" s="189">
        <v>0</v>
      </c>
      <c r="T533" s="190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91" t="s">
        <v>414</v>
      </c>
      <c r="AT533" s="191" t="s">
        <v>156</v>
      </c>
      <c r="AU533" s="191" t="s">
        <v>90</v>
      </c>
      <c r="AY533" s="19" t="s">
        <v>153</v>
      </c>
      <c r="BE533" s="192">
        <f>IF(N533="základní",J533,0)</f>
        <v>0</v>
      </c>
      <c r="BF533" s="192">
        <f>IF(N533="snížená",J533,0)</f>
        <v>0</v>
      </c>
      <c r="BG533" s="192">
        <f>IF(N533="zákl. přenesená",J533,0)</f>
        <v>0</v>
      </c>
      <c r="BH533" s="192">
        <f>IF(N533="sníž. přenesená",J533,0)</f>
        <v>0</v>
      </c>
      <c r="BI533" s="192">
        <f>IF(N533="nulová",J533,0)</f>
        <v>0</v>
      </c>
      <c r="BJ533" s="19" t="s">
        <v>90</v>
      </c>
      <c r="BK533" s="192">
        <f>ROUND(I533*H533,2)</f>
        <v>0</v>
      </c>
      <c r="BL533" s="19" t="s">
        <v>414</v>
      </c>
      <c r="BM533" s="191" t="s">
        <v>1106</v>
      </c>
    </row>
    <row r="534" spans="1:47" s="2" customFormat="1" ht="19.5">
      <c r="A534" s="36"/>
      <c r="B534" s="37"/>
      <c r="C534" s="38"/>
      <c r="D534" s="193" t="s">
        <v>163</v>
      </c>
      <c r="E534" s="38"/>
      <c r="F534" s="194" t="s">
        <v>1107</v>
      </c>
      <c r="G534" s="38"/>
      <c r="H534" s="38"/>
      <c r="I534" s="195"/>
      <c r="J534" s="38"/>
      <c r="K534" s="38"/>
      <c r="L534" s="41"/>
      <c r="M534" s="196"/>
      <c r="N534" s="197"/>
      <c r="O534" s="66"/>
      <c r="P534" s="66"/>
      <c r="Q534" s="66"/>
      <c r="R534" s="66"/>
      <c r="S534" s="66"/>
      <c r="T534" s="67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9" t="s">
        <v>163</v>
      </c>
      <c r="AU534" s="19" t="s">
        <v>90</v>
      </c>
    </row>
    <row r="535" spans="2:63" s="12" customFormat="1" ht="22.9" customHeight="1">
      <c r="B535" s="164"/>
      <c r="C535" s="165"/>
      <c r="D535" s="166" t="s">
        <v>69</v>
      </c>
      <c r="E535" s="178" t="s">
        <v>1108</v>
      </c>
      <c r="F535" s="178" t="s">
        <v>1109</v>
      </c>
      <c r="G535" s="165"/>
      <c r="H535" s="165"/>
      <c r="I535" s="168"/>
      <c r="J535" s="179">
        <f>BK535</f>
        <v>0</v>
      </c>
      <c r="K535" s="165"/>
      <c r="L535" s="170"/>
      <c r="M535" s="171"/>
      <c r="N535" s="172"/>
      <c r="O535" s="172"/>
      <c r="P535" s="173">
        <f>SUM(P536:P551)</f>
        <v>0</v>
      </c>
      <c r="Q535" s="172"/>
      <c r="R535" s="173">
        <f>SUM(R536:R551)</f>
        <v>0.48861389999999993</v>
      </c>
      <c r="S535" s="172"/>
      <c r="T535" s="174">
        <f>SUM(T536:T551)</f>
        <v>0</v>
      </c>
      <c r="AR535" s="175" t="s">
        <v>90</v>
      </c>
      <c r="AT535" s="176" t="s">
        <v>69</v>
      </c>
      <c r="AU535" s="176" t="s">
        <v>78</v>
      </c>
      <c r="AY535" s="175" t="s">
        <v>153</v>
      </c>
      <c r="BK535" s="177">
        <f>SUM(BK536:BK551)</f>
        <v>0</v>
      </c>
    </row>
    <row r="536" spans="1:65" s="2" customFormat="1" ht="14.45" customHeight="1">
      <c r="A536" s="36"/>
      <c r="B536" s="37"/>
      <c r="C536" s="180" t="s">
        <v>1110</v>
      </c>
      <c r="D536" s="180" t="s">
        <v>156</v>
      </c>
      <c r="E536" s="181" t="s">
        <v>1111</v>
      </c>
      <c r="F536" s="182" t="s">
        <v>1112</v>
      </c>
      <c r="G536" s="183" t="s">
        <v>185</v>
      </c>
      <c r="H536" s="184">
        <v>20.133</v>
      </c>
      <c r="I536" s="185"/>
      <c r="J536" s="186">
        <f>ROUND(I536*H536,2)</f>
        <v>0</v>
      </c>
      <c r="K536" s="182" t="s">
        <v>160</v>
      </c>
      <c r="L536" s="41"/>
      <c r="M536" s="187" t="s">
        <v>19</v>
      </c>
      <c r="N536" s="188" t="s">
        <v>42</v>
      </c>
      <c r="O536" s="66"/>
      <c r="P536" s="189">
        <f>O536*H536</f>
        <v>0</v>
      </c>
      <c r="Q536" s="189">
        <v>0.003</v>
      </c>
      <c r="R536" s="189">
        <f>Q536*H536</f>
        <v>0.060399</v>
      </c>
      <c r="S536" s="189">
        <v>0</v>
      </c>
      <c r="T536" s="19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91" t="s">
        <v>414</v>
      </c>
      <c r="AT536" s="191" t="s">
        <v>156</v>
      </c>
      <c r="AU536" s="191" t="s">
        <v>90</v>
      </c>
      <c r="AY536" s="19" t="s">
        <v>153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19" t="s">
        <v>90</v>
      </c>
      <c r="BK536" s="192">
        <f>ROUND(I536*H536,2)</f>
        <v>0</v>
      </c>
      <c r="BL536" s="19" t="s">
        <v>414</v>
      </c>
      <c r="BM536" s="191" t="s">
        <v>1113</v>
      </c>
    </row>
    <row r="537" spans="1:47" s="2" customFormat="1" ht="11.25">
      <c r="A537" s="36"/>
      <c r="B537" s="37"/>
      <c r="C537" s="38"/>
      <c r="D537" s="193" t="s">
        <v>163</v>
      </c>
      <c r="E537" s="38"/>
      <c r="F537" s="194" t="s">
        <v>1114</v>
      </c>
      <c r="G537" s="38"/>
      <c r="H537" s="38"/>
      <c r="I537" s="195"/>
      <c r="J537" s="38"/>
      <c r="K537" s="38"/>
      <c r="L537" s="41"/>
      <c r="M537" s="196"/>
      <c r="N537" s="197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163</v>
      </c>
      <c r="AU537" s="19" t="s">
        <v>90</v>
      </c>
    </row>
    <row r="538" spans="2:51" s="13" customFormat="1" ht="11.25">
      <c r="B538" s="198"/>
      <c r="C538" s="199"/>
      <c r="D538" s="193" t="s">
        <v>170</v>
      </c>
      <c r="E538" s="200" t="s">
        <v>19</v>
      </c>
      <c r="F538" s="201" t="s">
        <v>1115</v>
      </c>
      <c r="G538" s="199"/>
      <c r="H538" s="202">
        <v>20.133</v>
      </c>
      <c r="I538" s="203"/>
      <c r="J538" s="199"/>
      <c r="K538" s="199"/>
      <c r="L538" s="204"/>
      <c r="M538" s="205"/>
      <c r="N538" s="206"/>
      <c r="O538" s="206"/>
      <c r="P538" s="206"/>
      <c r="Q538" s="206"/>
      <c r="R538" s="206"/>
      <c r="S538" s="206"/>
      <c r="T538" s="207"/>
      <c r="AT538" s="208" t="s">
        <v>170</v>
      </c>
      <c r="AU538" s="208" t="s">
        <v>90</v>
      </c>
      <c r="AV538" s="13" t="s">
        <v>90</v>
      </c>
      <c r="AW538" s="13" t="s">
        <v>32</v>
      </c>
      <c r="AX538" s="13" t="s">
        <v>78</v>
      </c>
      <c r="AY538" s="208" t="s">
        <v>153</v>
      </c>
    </row>
    <row r="539" spans="1:65" s="2" customFormat="1" ht="14.45" customHeight="1">
      <c r="A539" s="36"/>
      <c r="B539" s="37"/>
      <c r="C539" s="209" t="s">
        <v>1116</v>
      </c>
      <c r="D539" s="209" t="s">
        <v>207</v>
      </c>
      <c r="E539" s="210" t="s">
        <v>1117</v>
      </c>
      <c r="F539" s="211" t="s">
        <v>1118</v>
      </c>
      <c r="G539" s="212" t="s">
        <v>185</v>
      </c>
      <c r="H539" s="213">
        <v>20.938</v>
      </c>
      <c r="I539" s="214"/>
      <c r="J539" s="215">
        <f>ROUND(I539*H539,2)</f>
        <v>0</v>
      </c>
      <c r="K539" s="211" t="s">
        <v>160</v>
      </c>
      <c r="L539" s="216"/>
      <c r="M539" s="217" t="s">
        <v>19</v>
      </c>
      <c r="N539" s="218" t="s">
        <v>42</v>
      </c>
      <c r="O539" s="66"/>
      <c r="P539" s="189">
        <f>O539*H539</f>
        <v>0</v>
      </c>
      <c r="Q539" s="189">
        <v>0.02</v>
      </c>
      <c r="R539" s="189">
        <f>Q539*H539</f>
        <v>0.41875999999999997</v>
      </c>
      <c r="S539" s="189">
        <v>0</v>
      </c>
      <c r="T539" s="190">
        <f>S539*H539</f>
        <v>0</v>
      </c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R539" s="191" t="s">
        <v>304</v>
      </c>
      <c r="AT539" s="191" t="s">
        <v>207</v>
      </c>
      <c r="AU539" s="191" t="s">
        <v>90</v>
      </c>
      <c r="AY539" s="19" t="s">
        <v>153</v>
      </c>
      <c r="BE539" s="192">
        <f>IF(N539="základní",J539,0)</f>
        <v>0</v>
      </c>
      <c r="BF539" s="192">
        <f>IF(N539="snížená",J539,0)</f>
        <v>0</v>
      </c>
      <c r="BG539" s="192">
        <f>IF(N539="zákl. přenesená",J539,0)</f>
        <v>0</v>
      </c>
      <c r="BH539" s="192">
        <f>IF(N539="sníž. přenesená",J539,0)</f>
        <v>0</v>
      </c>
      <c r="BI539" s="192">
        <f>IF(N539="nulová",J539,0)</f>
        <v>0</v>
      </c>
      <c r="BJ539" s="19" t="s">
        <v>90</v>
      </c>
      <c r="BK539" s="192">
        <f>ROUND(I539*H539,2)</f>
        <v>0</v>
      </c>
      <c r="BL539" s="19" t="s">
        <v>414</v>
      </c>
      <c r="BM539" s="191" t="s">
        <v>1119</v>
      </c>
    </row>
    <row r="540" spans="1:47" s="2" customFormat="1" ht="11.25">
      <c r="A540" s="36"/>
      <c r="B540" s="37"/>
      <c r="C540" s="38"/>
      <c r="D540" s="193" t="s">
        <v>163</v>
      </c>
      <c r="E540" s="38"/>
      <c r="F540" s="194" t="s">
        <v>1118</v>
      </c>
      <c r="G540" s="38"/>
      <c r="H540" s="38"/>
      <c r="I540" s="195"/>
      <c r="J540" s="38"/>
      <c r="K540" s="38"/>
      <c r="L540" s="41"/>
      <c r="M540" s="196"/>
      <c r="N540" s="197"/>
      <c r="O540" s="66"/>
      <c r="P540" s="66"/>
      <c r="Q540" s="66"/>
      <c r="R540" s="66"/>
      <c r="S540" s="66"/>
      <c r="T540" s="67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T540" s="19" t="s">
        <v>163</v>
      </c>
      <c r="AU540" s="19" t="s">
        <v>90</v>
      </c>
    </row>
    <row r="541" spans="2:51" s="13" customFormat="1" ht="11.25">
      <c r="B541" s="198"/>
      <c r="C541" s="199"/>
      <c r="D541" s="193" t="s">
        <v>170</v>
      </c>
      <c r="E541" s="200" t="s">
        <v>19</v>
      </c>
      <c r="F541" s="201" t="s">
        <v>1120</v>
      </c>
      <c r="G541" s="199"/>
      <c r="H541" s="202">
        <v>20.938</v>
      </c>
      <c r="I541" s="203"/>
      <c r="J541" s="199"/>
      <c r="K541" s="199"/>
      <c r="L541" s="204"/>
      <c r="M541" s="205"/>
      <c r="N541" s="206"/>
      <c r="O541" s="206"/>
      <c r="P541" s="206"/>
      <c r="Q541" s="206"/>
      <c r="R541" s="206"/>
      <c r="S541" s="206"/>
      <c r="T541" s="207"/>
      <c r="AT541" s="208" t="s">
        <v>170</v>
      </c>
      <c r="AU541" s="208" t="s">
        <v>90</v>
      </c>
      <c r="AV541" s="13" t="s">
        <v>90</v>
      </c>
      <c r="AW541" s="13" t="s">
        <v>32</v>
      </c>
      <c r="AX541" s="13" t="s">
        <v>78</v>
      </c>
      <c r="AY541" s="208" t="s">
        <v>153</v>
      </c>
    </row>
    <row r="542" spans="1:65" s="2" customFormat="1" ht="14.45" customHeight="1">
      <c r="A542" s="36"/>
      <c r="B542" s="37"/>
      <c r="C542" s="180" t="s">
        <v>1121</v>
      </c>
      <c r="D542" s="180" t="s">
        <v>156</v>
      </c>
      <c r="E542" s="181" t="s">
        <v>1122</v>
      </c>
      <c r="F542" s="182" t="s">
        <v>1123</v>
      </c>
      <c r="G542" s="183" t="s">
        <v>307</v>
      </c>
      <c r="H542" s="184">
        <v>10.5</v>
      </c>
      <c r="I542" s="185"/>
      <c r="J542" s="186">
        <f>ROUND(I542*H542,2)</f>
        <v>0</v>
      </c>
      <c r="K542" s="182" t="s">
        <v>160</v>
      </c>
      <c r="L542" s="41"/>
      <c r="M542" s="187" t="s">
        <v>19</v>
      </c>
      <c r="N542" s="188" t="s">
        <v>42</v>
      </c>
      <c r="O542" s="66"/>
      <c r="P542" s="189">
        <f>O542*H542</f>
        <v>0</v>
      </c>
      <c r="Q542" s="189">
        <v>0.00031</v>
      </c>
      <c r="R542" s="189">
        <f>Q542*H542</f>
        <v>0.003255</v>
      </c>
      <c r="S542" s="189">
        <v>0</v>
      </c>
      <c r="T542" s="19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1" t="s">
        <v>414</v>
      </c>
      <c r="AT542" s="191" t="s">
        <v>156</v>
      </c>
      <c r="AU542" s="191" t="s">
        <v>90</v>
      </c>
      <c r="AY542" s="19" t="s">
        <v>153</v>
      </c>
      <c r="BE542" s="192">
        <f>IF(N542="základní",J542,0)</f>
        <v>0</v>
      </c>
      <c r="BF542" s="192">
        <f>IF(N542="snížená",J542,0)</f>
        <v>0</v>
      </c>
      <c r="BG542" s="192">
        <f>IF(N542="zákl. přenesená",J542,0)</f>
        <v>0</v>
      </c>
      <c r="BH542" s="192">
        <f>IF(N542="sníž. přenesená",J542,0)</f>
        <v>0</v>
      </c>
      <c r="BI542" s="192">
        <f>IF(N542="nulová",J542,0)</f>
        <v>0</v>
      </c>
      <c r="BJ542" s="19" t="s">
        <v>90</v>
      </c>
      <c r="BK542" s="192">
        <f>ROUND(I542*H542,2)</f>
        <v>0</v>
      </c>
      <c r="BL542" s="19" t="s">
        <v>414</v>
      </c>
      <c r="BM542" s="191" t="s">
        <v>1124</v>
      </c>
    </row>
    <row r="543" spans="1:47" s="2" customFormat="1" ht="11.25">
      <c r="A543" s="36"/>
      <c r="B543" s="37"/>
      <c r="C543" s="38"/>
      <c r="D543" s="193" t="s">
        <v>163</v>
      </c>
      <c r="E543" s="38"/>
      <c r="F543" s="194" t="s">
        <v>1125</v>
      </c>
      <c r="G543" s="38"/>
      <c r="H543" s="38"/>
      <c r="I543" s="195"/>
      <c r="J543" s="38"/>
      <c r="K543" s="38"/>
      <c r="L543" s="41"/>
      <c r="M543" s="196"/>
      <c r="N543" s="197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163</v>
      </c>
      <c r="AU543" s="19" t="s">
        <v>90</v>
      </c>
    </row>
    <row r="544" spans="1:65" s="2" customFormat="1" ht="14.45" customHeight="1">
      <c r="A544" s="36"/>
      <c r="B544" s="37"/>
      <c r="C544" s="180" t="s">
        <v>1126</v>
      </c>
      <c r="D544" s="180" t="s">
        <v>156</v>
      </c>
      <c r="E544" s="181" t="s">
        <v>1127</v>
      </c>
      <c r="F544" s="182" t="s">
        <v>1128</v>
      </c>
      <c r="G544" s="183" t="s">
        <v>159</v>
      </c>
      <c r="H544" s="184">
        <v>1</v>
      </c>
      <c r="I544" s="185"/>
      <c r="J544" s="186">
        <f>ROUND(I544*H544,2)</f>
        <v>0</v>
      </c>
      <c r="K544" s="182" t="s">
        <v>160</v>
      </c>
      <c r="L544" s="41"/>
      <c r="M544" s="187" t="s">
        <v>19</v>
      </c>
      <c r="N544" s="188" t="s">
        <v>42</v>
      </c>
      <c r="O544" s="66"/>
      <c r="P544" s="189">
        <f>O544*H544</f>
        <v>0</v>
      </c>
      <c r="Q544" s="189">
        <v>0</v>
      </c>
      <c r="R544" s="189">
        <f>Q544*H544</f>
        <v>0</v>
      </c>
      <c r="S544" s="189">
        <v>0</v>
      </c>
      <c r="T544" s="190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191" t="s">
        <v>414</v>
      </c>
      <c r="AT544" s="191" t="s">
        <v>156</v>
      </c>
      <c r="AU544" s="191" t="s">
        <v>90</v>
      </c>
      <c r="AY544" s="19" t="s">
        <v>153</v>
      </c>
      <c r="BE544" s="192">
        <f>IF(N544="základní",J544,0)</f>
        <v>0</v>
      </c>
      <c r="BF544" s="192">
        <f>IF(N544="snížená",J544,0)</f>
        <v>0</v>
      </c>
      <c r="BG544" s="192">
        <f>IF(N544="zákl. přenesená",J544,0)</f>
        <v>0</v>
      </c>
      <c r="BH544" s="192">
        <f>IF(N544="sníž. přenesená",J544,0)</f>
        <v>0</v>
      </c>
      <c r="BI544" s="192">
        <f>IF(N544="nulová",J544,0)</f>
        <v>0</v>
      </c>
      <c r="BJ544" s="19" t="s">
        <v>90</v>
      </c>
      <c r="BK544" s="192">
        <f>ROUND(I544*H544,2)</f>
        <v>0</v>
      </c>
      <c r="BL544" s="19" t="s">
        <v>414</v>
      </c>
      <c r="BM544" s="191" t="s">
        <v>1129</v>
      </c>
    </row>
    <row r="545" spans="1:47" s="2" customFormat="1" ht="11.25">
      <c r="A545" s="36"/>
      <c r="B545" s="37"/>
      <c r="C545" s="38"/>
      <c r="D545" s="193" t="s">
        <v>163</v>
      </c>
      <c r="E545" s="38"/>
      <c r="F545" s="194" t="s">
        <v>1130</v>
      </c>
      <c r="G545" s="38"/>
      <c r="H545" s="38"/>
      <c r="I545" s="195"/>
      <c r="J545" s="38"/>
      <c r="K545" s="38"/>
      <c r="L545" s="41"/>
      <c r="M545" s="196"/>
      <c r="N545" s="197"/>
      <c r="O545" s="66"/>
      <c r="P545" s="66"/>
      <c r="Q545" s="66"/>
      <c r="R545" s="66"/>
      <c r="S545" s="66"/>
      <c r="T545" s="67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9" t="s">
        <v>163</v>
      </c>
      <c r="AU545" s="19" t="s">
        <v>90</v>
      </c>
    </row>
    <row r="546" spans="1:65" s="2" customFormat="1" ht="14.45" customHeight="1">
      <c r="A546" s="36"/>
      <c r="B546" s="37"/>
      <c r="C546" s="209" t="s">
        <v>1131</v>
      </c>
      <c r="D546" s="209" t="s">
        <v>207</v>
      </c>
      <c r="E546" s="210" t="s">
        <v>1132</v>
      </c>
      <c r="F546" s="211" t="s">
        <v>1133</v>
      </c>
      <c r="G546" s="212" t="s">
        <v>159</v>
      </c>
      <c r="H546" s="213">
        <v>1</v>
      </c>
      <c r="I546" s="214"/>
      <c r="J546" s="215">
        <f>ROUND(I546*H546,2)</f>
        <v>0</v>
      </c>
      <c r="K546" s="211" t="s">
        <v>19</v>
      </c>
      <c r="L546" s="216"/>
      <c r="M546" s="217" t="s">
        <v>19</v>
      </c>
      <c r="N546" s="218" t="s">
        <v>42</v>
      </c>
      <c r="O546" s="66"/>
      <c r="P546" s="189">
        <f>O546*H546</f>
        <v>0</v>
      </c>
      <c r="Q546" s="189">
        <v>0.00016</v>
      </c>
      <c r="R546" s="189">
        <f>Q546*H546</f>
        <v>0.00016</v>
      </c>
      <c r="S546" s="189">
        <v>0</v>
      </c>
      <c r="T546" s="190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91" t="s">
        <v>304</v>
      </c>
      <c r="AT546" s="191" t="s">
        <v>207</v>
      </c>
      <c r="AU546" s="191" t="s">
        <v>90</v>
      </c>
      <c r="AY546" s="19" t="s">
        <v>153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19" t="s">
        <v>90</v>
      </c>
      <c r="BK546" s="192">
        <f>ROUND(I546*H546,2)</f>
        <v>0</v>
      </c>
      <c r="BL546" s="19" t="s">
        <v>414</v>
      </c>
      <c r="BM546" s="191" t="s">
        <v>1134</v>
      </c>
    </row>
    <row r="547" spans="1:47" s="2" customFormat="1" ht="11.25">
      <c r="A547" s="36"/>
      <c r="B547" s="37"/>
      <c r="C547" s="38"/>
      <c r="D547" s="193" t="s">
        <v>163</v>
      </c>
      <c r="E547" s="38"/>
      <c r="F547" s="194" t="s">
        <v>1135</v>
      </c>
      <c r="G547" s="38"/>
      <c r="H547" s="38"/>
      <c r="I547" s="195"/>
      <c r="J547" s="38"/>
      <c r="K547" s="38"/>
      <c r="L547" s="41"/>
      <c r="M547" s="196"/>
      <c r="N547" s="197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163</v>
      </c>
      <c r="AU547" s="19" t="s">
        <v>90</v>
      </c>
    </row>
    <row r="548" spans="1:65" s="2" customFormat="1" ht="14.45" customHeight="1">
      <c r="A548" s="36"/>
      <c r="B548" s="37"/>
      <c r="C548" s="180" t="s">
        <v>1136</v>
      </c>
      <c r="D548" s="180" t="s">
        <v>156</v>
      </c>
      <c r="E548" s="181" t="s">
        <v>1137</v>
      </c>
      <c r="F548" s="182" t="s">
        <v>1138</v>
      </c>
      <c r="G548" s="183" t="s">
        <v>185</v>
      </c>
      <c r="H548" s="184">
        <v>20.133</v>
      </c>
      <c r="I548" s="185"/>
      <c r="J548" s="186">
        <f>ROUND(I548*H548,2)</f>
        <v>0</v>
      </c>
      <c r="K548" s="182" t="s">
        <v>19</v>
      </c>
      <c r="L548" s="41"/>
      <c r="M548" s="187" t="s">
        <v>19</v>
      </c>
      <c r="N548" s="188" t="s">
        <v>42</v>
      </c>
      <c r="O548" s="66"/>
      <c r="P548" s="189">
        <f>O548*H548</f>
        <v>0</v>
      </c>
      <c r="Q548" s="189">
        <v>0.0003</v>
      </c>
      <c r="R548" s="189">
        <f>Q548*H548</f>
        <v>0.006039899999999999</v>
      </c>
      <c r="S548" s="189">
        <v>0</v>
      </c>
      <c r="T548" s="190">
        <f>S548*H548</f>
        <v>0</v>
      </c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R548" s="191" t="s">
        <v>414</v>
      </c>
      <c r="AT548" s="191" t="s">
        <v>156</v>
      </c>
      <c r="AU548" s="191" t="s">
        <v>90</v>
      </c>
      <c r="AY548" s="19" t="s">
        <v>153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19" t="s">
        <v>90</v>
      </c>
      <c r="BK548" s="192">
        <f>ROUND(I548*H548,2)</f>
        <v>0</v>
      </c>
      <c r="BL548" s="19" t="s">
        <v>414</v>
      </c>
      <c r="BM548" s="191" t="s">
        <v>1139</v>
      </c>
    </row>
    <row r="549" spans="1:47" s="2" customFormat="1" ht="11.25">
      <c r="A549" s="36"/>
      <c r="B549" s="37"/>
      <c r="C549" s="38"/>
      <c r="D549" s="193" t="s">
        <v>163</v>
      </c>
      <c r="E549" s="38"/>
      <c r="F549" s="194" t="s">
        <v>1140</v>
      </c>
      <c r="G549" s="38"/>
      <c r="H549" s="38"/>
      <c r="I549" s="195"/>
      <c r="J549" s="38"/>
      <c r="K549" s="38"/>
      <c r="L549" s="41"/>
      <c r="M549" s="196"/>
      <c r="N549" s="197"/>
      <c r="O549" s="66"/>
      <c r="P549" s="66"/>
      <c r="Q549" s="66"/>
      <c r="R549" s="66"/>
      <c r="S549" s="66"/>
      <c r="T549" s="67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T549" s="19" t="s">
        <v>163</v>
      </c>
      <c r="AU549" s="19" t="s">
        <v>90</v>
      </c>
    </row>
    <row r="550" spans="1:65" s="2" customFormat="1" ht="14.45" customHeight="1">
      <c r="A550" s="36"/>
      <c r="B550" s="37"/>
      <c r="C550" s="180" t="s">
        <v>1136</v>
      </c>
      <c r="D550" s="180" t="s">
        <v>156</v>
      </c>
      <c r="E550" s="181" t="s">
        <v>1141</v>
      </c>
      <c r="F550" s="182" t="s">
        <v>1142</v>
      </c>
      <c r="G550" s="183" t="s">
        <v>179</v>
      </c>
      <c r="H550" s="184">
        <v>0.489</v>
      </c>
      <c r="I550" s="185"/>
      <c r="J550" s="186">
        <f>ROUND(I550*H550,2)</f>
        <v>0</v>
      </c>
      <c r="K550" s="182" t="s">
        <v>160</v>
      </c>
      <c r="L550" s="41"/>
      <c r="M550" s="187" t="s">
        <v>19</v>
      </c>
      <c r="N550" s="188" t="s">
        <v>42</v>
      </c>
      <c r="O550" s="66"/>
      <c r="P550" s="189">
        <f>O550*H550</f>
        <v>0</v>
      </c>
      <c r="Q550" s="189">
        <v>0</v>
      </c>
      <c r="R550" s="189">
        <f>Q550*H550</f>
        <v>0</v>
      </c>
      <c r="S550" s="189">
        <v>0</v>
      </c>
      <c r="T550" s="190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91" t="s">
        <v>414</v>
      </c>
      <c r="AT550" s="191" t="s">
        <v>156</v>
      </c>
      <c r="AU550" s="191" t="s">
        <v>90</v>
      </c>
      <c r="AY550" s="19" t="s">
        <v>153</v>
      </c>
      <c r="BE550" s="192">
        <f>IF(N550="základní",J550,0)</f>
        <v>0</v>
      </c>
      <c r="BF550" s="192">
        <f>IF(N550="snížená",J550,0)</f>
        <v>0</v>
      </c>
      <c r="BG550" s="192">
        <f>IF(N550="zákl. přenesená",J550,0)</f>
        <v>0</v>
      </c>
      <c r="BH550" s="192">
        <f>IF(N550="sníž. přenesená",J550,0)</f>
        <v>0</v>
      </c>
      <c r="BI550" s="192">
        <f>IF(N550="nulová",J550,0)</f>
        <v>0</v>
      </c>
      <c r="BJ550" s="19" t="s">
        <v>90</v>
      </c>
      <c r="BK550" s="192">
        <f>ROUND(I550*H550,2)</f>
        <v>0</v>
      </c>
      <c r="BL550" s="19" t="s">
        <v>414</v>
      </c>
      <c r="BM550" s="191" t="s">
        <v>1143</v>
      </c>
    </row>
    <row r="551" spans="1:47" s="2" customFormat="1" ht="19.5">
      <c r="A551" s="36"/>
      <c r="B551" s="37"/>
      <c r="C551" s="38"/>
      <c r="D551" s="193" t="s">
        <v>163</v>
      </c>
      <c r="E551" s="38"/>
      <c r="F551" s="194" t="s">
        <v>1144</v>
      </c>
      <c r="G551" s="38"/>
      <c r="H551" s="38"/>
      <c r="I551" s="195"/>
      <c r="J551" s="38"/>
      <c r="K551" s="38"/>
      <c r="L551" s="41"/>
      <c r="M551" s="196"/>
      <c r="N551" s="197"/>
      <c r="O551" s="66"/>
      <c r="P551" s="66"/>
      <c r="Q551" s="66"/>
      <c r="R551" s="66"/>
      <c r="S551" s="66"/>
      <c r="T551" s="67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163</v>
      </c>
      <c r="AU551" s="19" t="s">
        <v>90</v>
      </c>
    </row>
    <row r="552" spans="2:63" s="12" customFormat="1" ht="22.9" customHeight="1">
      <c r="B552" s="164"/>
      <c r="C552" s="165"/>
      <c r="D552" s="166" t="s">
        <v>69</v>
      </c>
      <c r="E552" s="178" t="s">
        <v>1145</v>
      </c>
      <c r="F552" s="178" t="s">
        <v>1146</v>
      </c>
      <c r="G552" s="165"/>
      <c r="H552" s="165"/>
      <c r="I552" s="168"/>
      <c r="J552" s="179">
        <f>BK552</f>
        <v>0</v>
      </c>
      <c r="K552" s="165"/>
      <c r="L552" s="170"/>
      <c r="M552" s="171"/>
      <c r="N552" s="172"/>
      <c r="O552" s="172"/>
      <c r="P552" s="173">
        <f>SUM(P553:P565)</f>
        <v>0</v>
      </c>
      <c r="Q552" s="172"/>
      <c r="R552" s="173">
        <f>SUM(R553:R565)</f>
        <v>0.029780150000000002</v>
      </c>
      <c r="S552" s="172"/>
      <c r="T552" s="174">
        <f>SUM(T553:T565)</f>
        <v>0</v>
      </c>
      <c r="AR552" s="175" t="s">
        <v>90</v>
      </c>
      <c r="AT552" s="176" t="s">
        <v>69</v>
      </c>
      <c r="AU552" s="176" t="s">
        <v>78</v>
      </c>
      <c r="AY552" s="175" t="s">
        <v>153</v>
      </c>
      <c r="BK552" s="177">
        <f>SUM(BK553:BK565)</f>
        <v>0</v>
      </c>
    </row>
    <row r="553" spans="1:65" s="2" customFormat="1" ht="14.45" customHeight="1">
      <c r="A553" s="36"/>
      <c r="B553" s="37"/>
      <c r="C553" s="180" t="s">
        <v>1147</v>
      </c>
      <c r="D553" s="180" t="s">
        <v>156</v>
      </c>
      <c r="E553" s="181" t="s">
        <v>1148</v>
      </c>
      <c r="F553" s="182" t="s">
        <v>1149</v>
      </c>
      <c r="G553" s="183" t="s">
        <v>185</v>
      </c>
      <c r="H553" s="184">
        <v>147.103</v>
      </c>
      <c r="I553" s="185"/>
      <c r="J553" s="186">
        <f>ROUND(I553*H553,2)</f>
        <v>0</v>
      </c>
      <c r="K553" s="182" t="s">
        <v>19</v>
      </c>
      <c r="L553" s="41"/>
      <c r="M553" s="187" t="s">
        <v>19</v>
      </c>
      <c r="N553" s="188" t="s">
        <v>42</v>
      </c>
      <c r="O553" s="66"/>
      <c r="P553" s="189">
        <f>O553*H553</f>
        <v>0</v>
      </c>
      <c r="Q553" s="189">
        <v>5E-05</v>
      </c>
      <c r="R553" s="189">
        <f>Q553*H553</f>
        <v>0.00735515</v>
      </c>
      <c r="S553" s="189">
        <v>0</v>
      </c>
      <c r="T553" s="190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91" t="s">
        <v>414</v>
      </c>
      <c r="AT553" s="191" t="s">
        <v>156</v>
      </c>
      <c r="AU553" s="191" t="s">
        <v>90</v>
      </c>
      <c r="AY553" s="19" t="s">
        <v>153</v>
      </c>
      <c r="BE553" s="192">
        <f>IF(N553="základní",J553,0)</f>
        <v>0</v>
      </c>
      <c r="BF553" s="192">
        <f>IF(N553="snížená",J553,0)</f>
        <v>0</v>
      </c>
      <c r="BG553" s="192">
        <f>IF(N553="zákl. přenesená",J553,0)</f>
        <v>0</v>
      </c>
      <c r="BH553" s="192">
        <f>IF(N553="sníž. přenesená",J553,0)</f>
        <v>0</v>
      </c>
      <c r="BI553" s="192">
        <f>IF(N553="nulová",J553,0)</f>
        <v>0</v>
      </c>
      <c r="BJ553" s="19" t="s">
        <v>90</v>
      </c>
      <c r="BK553" s="192">
        <f>ROUND(I553*H553,2)</f>
        <v>0</v>
      </c>
      <c r="BL553" s="19" t="s">
        <v>414</v>
      </c>
      <c r="BM553" s="191" t="s">
        <v>1150</v>
      </c>
    </row>
    <row r="554" spans="1:47" s="2" customFormat="1" ht="11.25">
      <c r="A554" s="36"/>
      <c r="B554" s="37"/>
      <c r="C554" s="38"/>
      <c r="D554" s="193" t="s">
        <v>163</v>
      </c>
      <c r="E554" s="38"/>
      <c r="F554" s="194" t="s">
        <v>1151</v>
      </c>
      <c r="G554" s="38"/>
      <c r="H554" s="38"/>
      <c r="I554" s="195"/>
      <c r="J554" s="38"/>
      <c r="K554" s="38"/>
      <c r="L554" s="41"/>
      <c r="M554" s="196"/>
      <c r="N554" s="197"/>
      <c r="O554" s="66"/>
      <c r="P554" s="66"/>
      <c r="Q554" s="66"/>
      <c r="R554" s="66"/>
      <c r="S554" s="66"/>
      <c r="T554" s="67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9" t="s">
        <v>163</v>
      </c>
      <c r="AU554" s="19" t="s">
        <v>90</v>
      </c>
    </row>
    <row r="555" spans="2:51" s="13" customFormat="1" ht="11.25">
      <c r="B555" s="198"/>
      <c r="C555" s="199"/>
      <c r="D555" s="193" t="s">
        <v>170</v>
      </c>
      <c r="E555" s="200" t="s">
        <v>19</v>
      </c>
      <c r="F555" s="201" t="s">
        <v>1152</v>
      </c>
      <c r="G555" s="199"/>
      <c r="H555" s="202">
        <v>115.015</v>
      </c>
      <c r="I555" s="203"/>
      <c r="J555" s="199"/>
      <c r="K555" s="199"/>
      <c r="L555" s="204"/>
      <c r="M555" s="205"/>
      <c r="N555" s="206"/>
      <c r="O555" s="206"/>
      <c r="P555" s="206"/>
      <c r="Q555" s="206"/>
      <c r="R555" s="206"/>
      <c r="S555" s="206"/>
      <c r="T555" s="207"/>
      <c r="AT555" s="208" t="s">
        <v>170</v>
      </c>
      <c r="AU555" s="208" t="s">
        <v>90</v>
      </c>
      <c r="AV555" s="13" t="s">
        <v>90</v>
      </c>
      <c r="AW555" s="13" t="s">
        <v>32</v>
      </c>
      <c r="AX555" s="13" t="s">
        <v>70</v>
      </c>
      <c r="AY555" s="208" t="s">
        <v>153</v>
      </c>
    </row>
    <row r="556" spans="2:51" s="13" customFormat="1" ht="11.25">
      <c r="B556" s="198"/>
      <c r="C556" s="199"/>
      <c r="D556" s="193" t="s">
        <v>170</v>
      </c>
      <c r="E556" s="200" t="s">
        <v>19</v>
      </c>
      <c r="F556" s="201" t="s">
        <v>1153</v>
      </c>
      <c r="G556" s="199"/>
      <c r="H556" s="202">
        <v>32.088</v>
      </c>
      <c r="I556" s="203"/>
      <c r="J556" s="199"/>
      <c r="K556" s="199"/>
      <c r="L556" s="204"/>
      <c r="M556" s="205"/>
      <c r="N556" s="206"/>
      <c r="O556" s="206"/>
      <c r="P556" s="206"/>
      <c r="Q556" s="206"/>
      <c r="R556" s="206"/>
      <c r="S556" s="206"/>
      <c r="T556" s="207"/>
      <c r="AT556" s="208" t="s">
        <v>170</v>
      </c>
      <c r="AU556" s="208" t="s">
        <v>90</v>
      </c>
      <c r="AV556" s="13" t="s">
        <v>90</v>
      </c>
      <c r="AW556" s="13" t="s">
        <v>32</v>
      </c>
      <c r="AX556" s="13" t="s">
        <v>70</v>
      </c>
      <c r="AY556" s="208" t="s">
        <v>153</v>
      </c>
    </row>
    <row r="557" spans="2:51" s="14" customFormat="1" ht="11.25">
      <c r="B557" s="219"/>
      <c r="C557" s="220"/>
      <c r="D557" s="193" t="s">
        <v>170</v>
      </c>
      <c r="E557" s="221" t="s">
        <v>19</v>
      </c>
      <c r="F557" s="222" t="s">
        <v>250</v>
      </c>
      <c r="G557" s="220"/>
      <c r="H557" s="223">
        <v>147.103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AT557" s="229" t="s">
        <v>170</v>
      </c>
      <c r="AU557" s="229" t="s">
        <v>90</v>
      </c>
      <c r="AV557" s="14" t="s">
        <v>161</v>
      </c>
      <c r="AW557" s="14" t="s">
        <v>4</v>
      </c>
      <c r="AX557" s="14" t="s">
        <v>78</v>
      </c>
      <c r="AY557" s="229" t="s">
        <v>153</v>
      </c>
    </row>
    <row r="558" spans="1:65" s="2" customFormat="1" ht="14.45" customHeight="1">
      <c r="A558" s="36"/>
      <c r="B558" s="37"/>
      <c r="C558" s="180" t="s">
        <v>1154</v>
      </c>
      <c r="D558" s="180" t="s">
        <v>156</v>
      </c>
      <c r="E558" s="181" t="s">
        <v>1155</v>
      </c>
      <c r="F558" s="182" t="s">
        <v>1156</v>
      </c>
      <c r="G558" s="183" t="s">
        <v>185</v>
      </c>
      <c r="H558" s="184">
        <v>44.85</v>
      </c>
      <c r="I558" s="185"/>
      <c r="J558" s="186">
        <f>ROUND(I558*H558,2)</f>
        <v>0</v>
      </c>
      <c r="K558" s="182" t="s">
        <v>160</v>
      </c>
      <c r="L558" s="41"/>
      <c r="M558" s="187" t="s">
        <v>19</v>
      </c>
      <c r="N558" s="188" t="s">
        <v>42</v>
      </c>
      <c r="O558" s="66"/>
      <c r="P558" s="189">
        <f>O558*H558</f>
        <v>0</v>
      </c>
      <c r="Q558" s="189">
        <v>0</v>
      </c>
      <c r="R558" s="189">
        <f>Q558*H558</f>
        <v>0</v>
      </c>
      <c r="S558" s="189">
        <v>0</v>
      </c>
      <c r="T558" s="190">
        <f>S558*H558</f>
        <v>0</v>
      </c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R558" s="191" t="s">
        <v>414</v>
      </c>
      <c r="AT558" s="191" t="s">
        <v>156</v>
      </c>
      <c r="AU558" s="191" t="s">
        <v>90</v>
      </c>
      <c r="AY558" s="19" t="s">
        <v>153</v>
      </c>
      <c r="BE558" s="192">
        <f>IF(N558="základní",J558,0)</f>
        <v>0</v>
      </c>
      <c r="BF558" s="192">
        <f>IF(N558="snížená",J558,0)</f>
        <v>0</v>
      </c>
      <c r="BG558" s="192">
        <f>IF(N558="zákl. přenesená",J558,0)</f>
        <v>0</v>
      </c>
      <c r="BH558" s="192">
        <f>IF(N558="sníž. přenesená",J558,0)</f>
        <v>0</v>
      </c>
      <c r="BI558" s="192">
        <f>IF(N558="nulová",J558,0)</f>
        <v>0</v>
      </c>
      <c r="BJ558" s="19" t="s">
        <v>90</v>
      </c>
      <c r="BK558" s="192">
        <f>ROUND(I558*H558,2)</f>
        <v>0</v>
      </c>
      <c r="BL558" s="19" t="s">
        <v>414</v>
      </c>
      <c r="BM558" s="191" t="s">
        <v>1157</v>
      </c>
    </row>
    <row r="559" spans="1:47" s="2" customFormat="1" ht="11.25">
      <c r="A559" s="36"/>
      <c r="B559" s="37"/>
      <c r="C559" s="38"/>
      <c r="D559" s="193" t="s">
        <v>163</v>
      </c>
      <c r="E559" s="38"/>
      <c r="F559" s="194" t="s">
        <v>1158</v>
      </c>
      <c r="G559" s="38"/>
      <c r="H559" s="38"/>
      <c r="I559" s="195"/>
      <c r="J559" s="38"/>
      <c r="K559" s="38"/>
      <c r="L559" s="41"/>
      <c r="M559" s="196"/>
      <c r="N559" s="197"/>
      <c r="O559" s="66"/>
      <c r="P559" s="66"/>
      <c r="Q559" s="66"/>
      <c r="R559" s="66"/>
      <c r="S559" s="66"/>
      <c r="T559" s="67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T559" s="19" t="s">
        <v>163</v>
      </c>
      <c r="AU559" s="19" t="s">
        <v>90</v>
      </c>
    </row>
    <row r="560" spans="1:65" s="2" customFormat="1" ht="14.45" customHeight="1">
      <c r="A560" s="36"/>
      <c r="B560" s="37"/>
      <c r="C560" s="180" t="s">
        <v>1159</v>
      </c>
      <c r="D560" s="180" t="s">
        <v>156</v>
      </c>
      <c r="E560" s="181" t="s">
        <v>1160</v>
      </c>
      <c r="F560" s="182" t="s">
        <v>1161</v>
      </c>
      <c r="G560" s="183" t="s">
        <v>185</v>
      </c>
      <c r="H560" s="184">
        <v>44.85</v>
      </c>
      <c r="I560" s="185"/>
      <c r="J560" s="186">
        <f>ROUND(I560*H560,2)</f>
        <v>0</v>
      </c>
      <c r="K560" s="182" t="s">
        <v>160</v>
      </c>
      <c r="L560" s="41"/>
      <c r="M560" s="187" t="s">
        <v>19</v>
      </c>
      <c r="N560" s="188" t="s">
        <v>42</v>
      </c>
      <c r="O560" s="66"/>
      <c r="P560" s="189">
        <f>O560*H560</f>
        <v>0</v>
      </c>
      <c r="Q560" s="189">
        <v>0.00014</v>
      </c>
      <c r="R560" s="189">
        <f>Q560*H560</f>
        <v>0.006279</v>
      </c>
      <c r="S560" s="189">
        <v>0</v>
      </c>
      <c r="T560" s="190">
        <f>S560*H560</f>
        <v>0</v>
      </c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R560" s="191" t="s">
        <v>414</v>
      </c>
      <c r="AT560" s="191" t="s">
        <v>156</v>
      </c>
      <c r="AU560" s="191" t="s">
        <v>90</v>
      </c>
      <c r="AY560" s="19" t="s">
        <v>153</v>
      </c>
      <c r="BE560" s="192">
        <f>IF(N560="základní",J560,0)</f>
        <v>0</v>
      </c>
      <c r="BF560" s="192">
        <f>IF(N560="snížená",J560,0)</f>
        <v>0</v>
      </c>
      <c r="BG560" s="192">
        <f>IF(N560="zákl. přenesená",J560,0)</f>
        <v>0</v>
      </c>
      <c r="BH560" s="192">
        <f>IF(N560="sníž. přenesená",J560,0)</f>
        <v>0</v>
      </c>
      <c r="BI560" s="192">
        <f>IF(N560="nulová",J560,0)</f>
        <v>0</v>
      </c>
      <c r="BJ560" s="19" t="s">
        <v>90</v>
      </c>
      <c r="BK560" s="192">
        <f>ROUND(I560*H560,2)</f>
        <v>0</v>
      </c>
      <c r="BL560" s="19" t="s">
        <v>414</v>
      </c>
      <c r="BM560" s="191" t="s">
        <v>1162</v>
      </c>
    </row>
    <row r="561" spans="1:47" s="2" customFormat="1" ht="11.25">
      <c r="A561" s="36"/>
      <c r="B561" s="37"/>
      <c r="C561" s="38"/>
      <c r="D561" s="193" t="s">
        <v>163</v>
      </c>
      <c r="E561" s="38"/>
      <c r="F561" s="194" t="s">
        <v>1163</v>
      </c>
      <c r="G561" s="38"/>
      <c r="H561" s="38"/>
      <c r="I561" s="195"/>
      <c r="J561" s="38"/>
      <c r="K561" s="38"/>
      <c r="L561" s="41"/>
      <c r="M561" s="196"/>
      <c r="N561" s="197"/>
      <c r="O561" s="66"/>
      <c r="P561" s="66"/>
      <c r="Q561" s="66"/>
      <c r="R561" s="66"/>
      <c r="S561" s="66"/>
      <c r="T561" s="67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T561" s="19" t="s">
        <v>163</v>
      </c>
      <c r="AU561" s="19" t="s">
        <v>90</v>
      </c>
    </row>
    <row r="562" spans="1:65" s="2" customFormat="1" ht="14.45" customHeight="1">
      <c r="A562" s="36"/>
      <c r="B562" s="37"/>
      <c r="C562" s="180" t="s">
        <v>1164</v>
      </c>
      <c r="D562" s="180" t="s">
        <v>156</v>
      </c>
      <c r="E562" s="181" t="s">
        <v>1165</v>
      </c>
      <c r="F562" s="182" t="s">
        <v>1166</v>
      </c>
      <c r="G562" s="183" t="s">
        <v>185</v>
      </c>
      <c r="H562" s="184">
        <v>44.85</v>
      </c>
      <c r="I562" s="185"/>
      <c r="J562" s="186">
        <f>ROUND(I562*H562,2)</f>
        <v>0</v>
      </c>
      <c r="K562" s="182" t="s">
        <v>160</v>
      </c>
      <c r="L562" s="41"/>
      <c r="M562" s="187" t="s">
        <v>19</v>
      </c>
      <c r="N562" s="188" t="s">
        <v>42</v>
      </c>
      <c r="O562" s="66"/>
      <c r="P562" s="189">
        <f>O562*H562</f>
        <v>0</v>
      </c>
      <c r="Q562" s="189">
        <v>0.00036</v>
      </c>
      <c r="R562" s="189">
        <f>Q562*H562</f>
        <v>0.016146</v>
      </c>
      <c r="S562" s="189">
        <v>0</v>
      </c>
      <c r="T562" s="19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91" t="s">
        <v>414</v>
      </c>
      <c r="AT562" s="191" t="s">
        <v>156</v>
      </c>
      <c r="AU562" s="191" t="s">
        <v>90</v>
      </c>
      <c r="AY562" s="19" t="s">
        <v>153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19" t="s">
        <v>90</v>
      </c>
      <c r="BK562" s="192">
        <f>ROUND(I562*H562,2)</f>
        <v>0</v>
      </c>
      <c r="BL562" s="19" t="s">
        <v>414</v>
      </c>
      <c r="BM562" s="191" t="s">
        <v>1167</v>
      </c>
    </row>
    <row r="563" spans="1:47" s="2" customFormat="1" ht="19.5">
      <c r="A563" s="36"/>
      <c r="B563" s="37"/>
      <c r="C563" s="38"/>
      <c r="D563" s="193" t="s">
        <v>163</v>
      </c>
      <c r="E563" s="38"/>
      <c r="F563" s="194" t="s">
        <v>1168</v>
      </c>
      <c r="G563" s="38"/>
      <c r="H563" s="38"/>
      <c r="I563" s="195"/>
      <c r="J563" s="38"/>
      <c r="K563" s="38"/>
      <c r="L563" s="41"/>
      <c r="M563" s="196"/>
      <c r="N563" s="197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163</v>
      </c>
      <c r="AU563" s="19" t="s">
        <v>90</v>
      </c>
    </row>
    <row r="564" spans="1:65" s="2" customFormat="1" ht="14.45" customHeight="1">
      <c r="A564" s="36"/>
      <c r="B564" s="37"/>
      <c r="C564" s="180" t="s">
        <v>1169</v>
      </c>
      <c r="D564" s="180" t="s">
        <v>156</v>
      </c>
      <c r="E564" s="181" t="s">
        <v>1170</v>
      </c>
      <c r="F564" s="182" t="s">
        <v>1171</v>
      </c>
      <c r="G564" s="183" t="s">
        <v>368</v>
      </c>
      <c r="H564" s="184">
        <v>1</v>
      </c>
      <c r="I564" s="185"/>
      <c r="J564" s="186">
        <f>ROUND(I564*H564,2)</f>
        <v>0</v>
      </c>
      <c r="K564" s="182" t="s">
        <v>19</v>
      </c>
      <c r="L564" s="41"/>
      <c r="M564" s="187" t="s">
        <v>19</v>
      </c>
      <c r="N564" s="188" t="s">
        <v>42</v>
      </c>
      <c r="O564" s="66"/>
      <c r="P564" s="189">
        <f>O564*H564</f>
        <v>0</v>
      </c>
      <c r="Q564" s="189">
        <v>0</v>
      </c>
      <c r="R564" s="189">
        <f>Q564*H564</f>
        <v>0</v>
      </c>
      <c r="S564" s="189">
        <v>0</v>
      </c>
      <c r="T564" s="190">
        <f>S564*H564</f>
        <v>0</v>
      </c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R564" s="191" t="s">
        <v>414</v>
      </c>
      <c r="AT564" s="191" t="s">
        <v>156</v>
      </c>
      <c r="AU564" s="191" t="s">
        <v>90</v>
      </c>
      <c r="AY564" s="19" t="s">
        <v>153</v>
      </c>
      <c r="BE564" s="192">
        <f>IF(N564="základní",J564,0)</f>
        <v>0</v>
      </c>
      <c r="BF564" s="192">
        <f>IF(N564="snížená",J564,0)</f>
        <v>0</v>
      </c>
      <c r="BG564" s="192">
        <f>IF(N564="zákl. přenesená",J564,0)</f>
        <v>0</v>
      </c>
      <c r="BH564" s="192">
        <f>IF(N564="sníž. přenesená",J564,0)</f>
        <v>0</v>
      </c>
      <c r="BI564" s="192">
        <f>IF(N564="nulová",J564,0)</f>
        <v>0</v>
      </c>
      <c r="BJ564" s="19" t="s">
        <v>90</v>
      </c>
      <c r="BK564" s="192">
        <f>ROUND(I564*H564,2)</f>
        <v>0</v>
      </c>
      <c r="BL564" s="19" t="s">
        <v>414</v>
      </c>
      <c r="BM564" s="191" t="s">
        <v>1172</v>
      </c>
    </row>
    <row r="565" spans="1:47" s="2" customFormat="1" ht="11.25">
      <c r="A565" s="36"/>
      <c r="B565" s="37"/>
      <c r="C565" s="38"/>
      <c r="D565" s="193" t="s">
        <v>163</v>
      </c>
      <c r="E565" s="38"/>
      <c r="F565" s="194" t="s">
        <v>1173</v>
      </c>
      <c r="G565" s="38"/>
      <c r="H565" s="38"/>
      <c r="I565" s="195"/>
      <c r="J565" s="38"/>
      <c r="K565" s="38"/>
      <c r="L565" s="41"/>
      <c r="M565" s="196"/>
      <c r="N565" s="197"/>
      <c r="O565" s="66"/>
      <c r="P565" s="66"/>
      <c r="Q565" s="66"/>
      <c r="R565" s="66"/>
      <c r="S565" s="66"/>
      <c r="T565" s="67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T565" s="19" t="s">
        <v>163</v>
      </c>
      <c r="AU565" s="19" t="s">
        <v>90</v>
      </c>
    </row>
    <row r="566" spans="2:63" s="12" customFormat="1" ht="22.9" customHeight="1">
      <c r="B566" s="164"/>
      <c r="C566" s="165"/>
      <c r="D566" s="166" t="s">
        <v>69</v>
      </c>
      <c r="E566" s="178" t="s">
        <v>1174</v>
      </c>
      <c r="F566" s="178" t="s">
        <v>1175</v>
      </c>
      <c r="G566" s="165"/>
      <c r="H566" s="165"/>
      <c r="I566" s="168"/>
      <c r="J566" s="179">
        <f>BK566</f>
        <v>0</v>
      </c>
      <c r="K566" s="165"/>
      <c r="L566" s="170"/>
      <c r="M566" s="171"/>
      <c r="N566" s="172"/>
      <c r="O566" s="172"/>
      <c r="P566" s="173">
        <f>SUM(P567:P573)</f>
        <v>0</v>
      </c>
      <c r="Q566" s="172"/>
      <c r="R566" s="173">
        <f>SUM(R567:R573)</f>
        <v>0.14055601</v>
      </c>
      <c r="S566" s="172"/>
      <c r="T566" s="174">
        <f>SUM(T567:T573)</f>
        <v>0</v>
      </c>
      <c r="AR566" s="175" t="s">
        <v>90</v>
      </c>
      <c r="AT566" s="176" t="s">
        <v>69</v>
      </c>
      <c r="AU566" s="176" t="s">
        <v>78</v>
      </c>
      <c r="AY566" s="175" t="s">
        <v>153</v>
      </c>
      <c r="BK566" s="177">
        <f>SUM(BK567:BK573)</f>
        <v>0</v>
      </c>
    </row>
    <row r="567" spans="1:65" s="2" customFormat="1" ht="14.45" customHeight="1">
      <c r="A567" s="36"/>
      <c r="B567" s="37"/>
      <c r="C567" s="180" t="s">
        <v>1176</v>
      </c>
      <c r="D567" s="180" t="s">
        <v>156</v>
      </c>
      <c r="E567" s="181" t="s">
        <v>1177</v>
      </c>
      <c r="F567" s="182" t="s">
        <v>1178</v>
      </c>
      <c r="G567" s="183" t="s">
        <v>185</v>
      </c>
      <c r="H567" s="184">
        <v>286.849</v>
      </c>
      <c r="I567" s="185"/>
      <c r="J567" s="186">
        <f>ROUND(I567*H567,2)</f>
        <v>0</v>
      </c>
      <c r="K567" s="182" t="s">
        <v>160</v>
      </c>
      <c r="L567" s="41"/>
      <c r="M567" s="187" t="s">
        <v>19</v>
      </c>
      <c r="N567" s="188" t="s">
        <v>42</v>
      </c>
      <c r="O567" s="66"/>
      <c r="P567" s="189">
        <f>O567*H567</f>
        <v>0</v>
      </c>
      <c r="Q567" s="189">
        <v>0.00021</v>
      </c>
      <c r="R567" s="189">
        <f>Q567*H567</f>
        <v>0.06023829</v>
      </c>
      <c r="S567" s="189">
        <v>0</v>
      </c>
      <c r="T567" s="190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1" t="s">
        <v>414</v>
      </c>
      <c r="AT567" s="191" t="s">
        <v>156</v>
      </c>
      <c r="AU567" s="191" t="s">
        <v>90</v>
      </c>
      <c r="AY567" s="19" t="s">
        <v>153</v>
      </c>
      <c r="BE567" s="192">
        <f>IF(N567="základní",J567,0)</f>
        <v>0</v>
      </c>
      <c r="BF567" s="192">
        <f>IF(N567="snížená",J567,0)</f>
        <v>0</v>
      </c>
      <c r="BG567" s="192">
        <f>IF(N567="zákl. přenesená",J567,0)</f>
        <v>0</v>
      </c>
      <c r="BH567" s="192">
        <f>IF(N567="sníž. přenesená",J567,0)</f>
        <v>0</v>
      </c>
      <c r="BI567" s="192">
        <f>IF(N567="nulová",J567,0)</f>
        <v>0</v>
      </c>
      <c r="BJ567" s="19" t="s">
        <v>90</v>
      </c>
      <c r="BK567" s="192">
        <f>ROUND(I567*H567,2)</f>
        <v>0</v>
      </c>
      <c r="BL567" s="19" t="s">
        <v>414</v>
      </c>
      <c r="BM567" s="191" t="s">
        <v>1179</v>
      </c>
    </row>
    <row r="568" spans="1:47" s="2" customFormat="1" ht="11.25">
      <c r="A568" s="36"/>
      <c r="B568" s="37"/>
      <c r="C568" s="38"/>
      <c r="D568" s="193" t="s">
        <v>163</v>
      </c>
      <c r="E568" s="38"/>
      <c r="F568" s="194" t="s">
        <v>1180</v>
      </c>
      <c r="G568" s="38"/>
      <c r="H568" s="38"/>
      <c r="I568" s="195"/>
      <c r="J568" s="38"/>
      <c r="K568" s="38"/>
      <c r="L568" s="41"/>
      <c r="M568" s="196"/>
      <c r="N568" s="197"/>
      <c r="O568" s="66"/>
      <c r="P568" s="66"/>
      <c r="Q568" s="66"/>
      <c r="R568" s="66"/>
      <c r="S568" s="66"/>
      <c r="T568" s="67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163</v>
      </c>
      <c r="AU568" s="19" t="s">
        <v>90</v>
      </c>
    </row>
    <row r="569" spans="2:51" s="13" customFormat="1" ht="11.25">
      <c r="B569" s="198"/>
      <c r="C569" s="199"/>
      <c r="D569" s="193" t="s">
        <v>170</v>
      </c>
      <c r="E569" s="200" t="s">
        <v>19</v>
      </c>
      <c r="F569" s="201" t="s">
        <v>1181</v>
      </c>
      <c r="G569" s="199"/>
      <c r="H569" s="202">
        <v>286.849</v>
      </c>
      <c r="I569" s="203"/>
      <c r="J569" s="199"/>
      <c r="K569" s="199"/>
      <c r="L569" s="204"/>
      <c r="M569" s="205"/>
      <c r="N569" s="206"/>
      <c r="O569" s="206"/>
      <c r="P569" s="206"/>
      <c r="Q569" s="206"/>
      <c r="R569" s="206"/>
      <c r="S569" s="206"/>
      <c r="T569" s="207"/>
      <c r="AT569" s="208" t="s">
        <v>170</v>
      </c>
      <c r="AU569" s="208" t="s">
        <v>90</v>
      </c>
      <c r="AV569" s="13" t="s">
        <v>90</v>
      </c>
      <c r="AW569" s="13" t="s">
        <v>32</v>
      </c>
      <c r="AX569" s="13" t="s">
        <v>78</v>
      </c>
      <c r="AY569" s="208" t="s">
        <v>153</v>
      </c>
    </row>
    <row r="570" spans="1:65" s="2" customFormat="1" ht="14.45" customHeight="1">
      <c r="A570" s="36"/>
      <c r="B570" s="37"/>
      <c r="C570" s="180" t="s">
        <v>1182</v>
      </c>
      <c r="D570" s="180" t="s">
        <v>156</v>
      </c>
      <c r="E570" s="181" t="s">
        <v>1183</v>
      </c>
      <c r="F570" s="182" t="s">
        <v>1184</v>
      </c>
      <c r="G570" s="183" t="s">
        <v>185</v>
      </c>
      <c r="H570" s="184">
        <v>286.849</v>
      </c>
      <c r="I570" s="185"/>
      <c r="J570" s="186">
        <f>ROUND(I570*H570,2)</f>
        <v>0</v>
      </c>
      <c r="K570" s="182" t="s">
        <v>160</v>
      </c>
      <c r="L570" s="41"/>
      <c r="M570" s="187" t="s">
        <v>19</v>
      </c>
      <c r="N570" s="188" t="s">
        <v>42</v>
      </c>
      <c r="O570" s="66"/>
      <c r="P570" s="189">
        <f>O570*H570</f>
        <v>0</v>
      </c>
      <c r="Q570" s="189">
        <v>0.00026</v>
      </c>
      <c r="R570" s="189">
        <f>Q570*H570</f>
        <v>0.07458073999999999</v>
      </c>
      <c r="S570" s="189">
        <v>0</v>
      </c>
      <c r="T570" s="190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191" t="s">
        <v>414</v>
      </c>
      <c r="AT570" s="191" t="s">
        <v>156</v>
      </c>
      <c r="AU570" s="191" t="s">
        <v>90</v>
      </c>
      <c r="AY570" s="19" t="s">
        <v>153</v>
      </c>
      <c r="BE570" s="192">
        <f>IF(N570="základní",J570,0)</f>
        <v>0</v>
      </c>
      <c r="BF570" s="192">
        <f>IF(N570="snížená",J570,0)</f>
        <v>0</v>
      </c>
      <c r="BG570" s="192">
        <f>IF(N570="zákl. přenesená",J570,0)</f>
        <v>0</v>
      </c>
      <c r="BH570" s="192">
        <f>IF(N570="sníž. přenesená",J570,0)</f>
        <v>0</v>
      </c>
      <c r="BI570" s="192">
        <f>IF(N570="nulová",J570,0)</f>
        <v>0</v>
      </c>
      <c r="BJ570" s="19" t="s">
        <v>90</v>
      </c>
      <c r="BK570" s="192">
        <f>ROUND(I570*H570,2)</f>
        <v>0</v>
      </c>
      <c r="BL570" s="19" t="s">
        <v>414</v>
      </c>
      <c r="BM570" s="191" t="s">
        <v>1185</v>
      </c>
    </row>
    <row r="571" spans="1:47" s="2" customFormat="1" ht="11.25">
      <c r="A571" s="36"/>
      <c r="B571" s="37"/>
      <c r="C571" s="38"/>
      <c r="D571" s="193" t="s">
        <v>163</v>
      </c>
      <c r="E571" s="38"/>
      <c r="F571" s="194" t="s">
        <v>1186</v>
      </c>
      <c r="G571" s="38"/>
      <c r="H571" s="38"/>
      <c r="I571" s="195"/>
      <c r="J571" s="38"/>
      <c r="K571" s="38"/>
      <c r="L571" s="41"/>
      <c r="M571" s="196"/>
      <c r="N571" s="197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163</v>
      </c>
      <c r="AU571" s="19" t="s">
        <v>90</v>
      </c>
    </row>
    <row r="572" spans="1:65" s="2" customFormat="1" ht="14.45" customHeight="1">
      <c r="A572" s="36"/>
      <c r="B572" s="37"/>
      <c r="C572" s="180" t="s">
        <v>1187</v>
      </c>
      <c r="D572" s="180" t="s">
        <v>156</v>
      </c>
      <c r="E572" s="181" t="s">
        <v>1188</v>
      </c>
      <c r="F572" s="182" t="s">
        <v>1189</v>
      </c>
      <c r="G572" s="183" t="s">
        <v>185</v>
      </c>
      <c r="H572" s="184">
        <v>286.849</v>
      </c>
      <c r="I572" s="185"/>
      <c r="J572" s="186">
        <f>ROUND(I572*H572,2)</f>
        <v>0</v>
      </c>
      <c r="K572" s="182" t="s">
        <v>160</v>
      </c>
      <c r="L572" s="41"/>
      <c r="M572" s="187" t="s">
        <v>19</v>
      </c>
      <c r="N572" s="188" t="s">
        <v>42</v>
      </c>
      <c r="O572" s="66"/>
      <c r="P572" s="189">
        <f>O572*H572</f>
        <v>0</v>
      </c>
      <c r="Q572" s="189">
        <v>2E-05</v>
      </c>
      <c r="R572" s="189">
        <f>Q572*H572</f>
        <v>0.00573698</v>
      </c>
      <c r="S572" s="189">
        <v>0</v>
      </c>
      <c r="T572" s="190">
        <f>S572*H572</f>
        <v>0</v>
      </c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R572" s="191" t="s">
        <v>414</v>
      </c>
      <c r="AT572" s="191" t="s">
        <v>156</v>
      </c>
      <c r="AU572" s="191" t="s">
        <v>90</v>
      </c>
      <c r="AY572" s="19" t="s">
        <v>153</v>
      </c>
      <c r="BE572" s="192">
        <f>IF(N572="základní",J572,0)</f>
        <v>0</v>
      </c>
      <c r="BF572" s="192">
        <f>IF(N572="snížená",J572,0)</f>
        <v>0</v>
      </c>
      <c r="BG572" s="192">
        <f>IF(N572="zákl. přenesená",J572,0)</f>
        <v>0</v>
      </c>
      <c r="BH572" s="192">
        <f>IF(N572="sníž. přenesená",J572,0)</f>
        <v>0</v>
      </c>
      <c r="BI572" s="192">
        <f>IF(N572="nulová",J572,0)</f>
        <v>0</v>
      </c>
      <c r="BJ572" s="19" t="s">
        <v>90</v>
      </c>
      <c r="BK572" s="192">
        <f>ROUND(I572*H572,2)</f>
        <v>0</v>
      </c>
      <c r="BL572" s="19" t="s">
        <v>414</v>
      </c>
      <c r="BM572" s="191" t="s">
        <v>1190</v>
      </c>
    </row>
    <row r="573" spans="1:47" s="2" customFormat="1" ht="19.5">
      <c r="A573" s="36"/>
      <c r="B573" s="37"/>
      <c r="C573" s="38"/>
      <c r="D573" s="193" t="s">
        <v>163</v>
      </c>
      <c r="E573" s="38"/>
      <c r="F573" s="194" t="s">
        <v>1191</v>
      </c>
      <c r="G573" s="38"/>
      <c r="H573" s="38"/>
      <c r="I573" s="195"/>
      <c r="J573" s="38"/>
      <c r="K573" s="38"/>
      <c r="L573" s="41"/>
      <c r="M573" s="230"/>
      <c r="N573" s="231"/>
      <c r="O573" s="232"/>
      <c r="P573" s="232"/>
      <c r="Q573" s="232"/>
      <c r="R573" s="232"/>
      <c r="S573" s="232"/>
      <c r="T573" s="233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163</v>
      </c>
      <c r="AU573" s="19" t="s">
        <v>90</v>
      </c>
    </row>
    <row r="574" spans="1:31" s="2" customFormat="1" ht="6.95" customHeight="1">
      <c r="A574" s="36"/>
      <c r="B574" s="49"/>
      <c r="C574" s="50"/>
      <c r="D574" s="50"/>
      <c r="E574" s="50"/>
      <c r="F574" s="50"/>
      <c r="G574" s="50"/>
      <c r="H574" s="50"/>
      <c r="I574" s="50"/>
      <c r="J574" s="50"/>
      <c r="K574" s="50"/>
      <c r="L574" s="41"/>
      <c r="M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</row>
  </sheetData>
  <sheetProtection algorithmName="SHA-512" hashValue="+wqp5Bl3YnlTei8xH1EaxsFgVjCTuXEmFUg3CSgrELgTEc/HcP9i/zDQEhwizEzww4pMcCQtqnbrXgcxvOsIPw==" saltValue="q5oL4q7az2vCwji5mc3EL6HJaV/EJJA92g7j/zautYTuY3GHoH7+bReW1EOeR+Z/dW6OIpDSCBPXzTQ82BinYQ==" spinCount="100000" sheet="1" objects="1" scenarios="1" formatColumns="0" formatRows="0" autoFilter="0"/>
  <autoFilter ref="C103:K573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83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14" t="s">
        <v>106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1192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108</v>
      </c>
      <c r="G12" s="36"/>
      <c r="H12" s="36"/>
      <c r="I12" s="114" t="s">
        <v>23</v>
      </c>
      <c r="J12" s="116" t="str">
        <f>'Rekapitulace stavby'!AN8</f>
        <v>Vyplň údaj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1193</v>
      </c>
      <c r="F15" s="36"/>
      <c r="G15" s="36"/>
      <c r="H15" s="36"/>
      <c r="I15" s="114" t="s">
        <v>27</v>
      </c>
      <c r="J15" s="105" t="s">
        <v>22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1194</v>
      </c>
      <c r="F21" s="36"/>
      <c r="G21" s="36"/>
      <c r="H21" s="36"/>
      <c r="I21" s="114" t="s">
        <v>27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34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86" t="s">
        <v>19</v>
      </c>
      <c r="F27" s="386"/>
      <c r="G27" s="386"/>
      <c r="H27" s="38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36</v>
      </c>
      <c r="E30" s="36"/>
      <c r="F30" s="36"/>
      <c r="G30" s="36"/>
      <c r="H30" s="36"/>
      <c r="I30" s="36"/>
      <c r="J30" s="122">
        <f>ROUND(J82,2)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38</v>
      </c>
      <c r="G32" s="36"/>
      <c r="H32" s="36"/>
      <c r="I32" s="123" t="s">
        <v>37</v>
      </c>
      <c r="J32" s="123" t="s">
        <v>39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40</v>
      </c>
      <c r="E33" s="114" t="s">
        <v>41</v>
      </c>
      <c r="F33" s="125">
        <f>ROUND((SUM(BE82:BE189)),2)</f>
        <v>0</v>
      </c>
      <c r="G33" s="36"/>
      <c r="H33" s="36"/>
      <c r="I33" s="126">
        <v>0.21</v>
      </c>
      <c r="J33" s="125">
        <f>ROUND(((SUM(BE82:BE189))*I33),2)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42</v>
      </c>
      <c r="F34" s="125">
        <f>ROUND((SUM(BF82:BF189)),2)</f>
        <v>0</v>
      </c>
      <c r="G34" s="36"/>
      <c r="H34" s="36"/>
      <c r="I34" s="126">
        <v>0.15</v>
      </c>
      <c r="J34" s="125">
        <f>ROUND(((SUM(BF82:BF189))*I34),2)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43</v>
      </c>
      <c r="F35" s="125">
        <f>ROUND((SUM(BG82:BG189)),2)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44</v>
      </c>
      <c r="F36" s="125">
        <f>ROUND((SUM(BH82:BH189)),2)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ROUND((SUM(BI82:BI189)),2)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M.Gorkého č.p.562, Stavební úpravy bytu ve 2.NP, Kynšperk nad Ohří</v>
      </c>
      <c r="F48" s="388"/>
      <c r="G48" s="388"/>
      <c r="H48" s="38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SO 02 - Elektroinstalace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Kynšperk nad Ohří</v>
      </c>
      <c r="G52" s="38"/>
      <c r="H52" s="38"/>
      <c r="I52" s="31" t="s">
        <v>23</v>
      </c>
      <c r="J52" s="61" t="str">
        <f>IF(J12="","",J12)</f>
        <v>Vyplň údaj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>Město Kynšperk nad Ohří</v>
      </c>
      <c r="G54" s="38"/>
      <c r="H54" s="38"/>
      <c r="I54" s="31" t="s">
        <v>30</v>
      </c>
      <c r="J54" s="34" t="str">
        <f>E21</f>
        <v>Jan Sobotka,Kynšperk nad Ohří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110</v>
      </c>
      <c r="D57" s="139"/>
      <c r="E57" s="139"/>
      <c r="F57" s="139"/>
      <c r="G57" s="139"/>
      <c r="H57" s="139"/>
      <c r="I57" s="139"/>
      <c r="J57" s="140" t="s">
        <v>111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68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4.95" customHeight="1">
      <c r="B60" s="142"/>
      <c r="C60" s="143"/>
      <c r="D60" s="144" t="s">
        <v>1195</v>
      </c>
      <c r="E60" s="145"/>
      <c r="F60" s="145"/>
      <c r="G60" s="145"/>
      <c r="H60" s="145"/>
      <c r="I60" s="145"/>
      <c r="J60" s="146">
        <f>J83</f>
        <v>0</v>
      </c>
      <c r="K60" s="143"/>
      <c r="L60" s="147"/>
    </row>
    <row r="61" spans="2:12" s="10" customFormat="1" ht="19.9" customHeight="1">
      <c r="B61" s="148"/>
      <c r="C61" s="99"/>
      <c r="D61" s="149" t="s">
        <v>1196</v>
      </c>
      <c r="E61" s="150"/>
      <c r="F61" s="150"/>
      <c r="G61" s="150"/>
      <c r="H61" s="150"/>
      <c r="I61" s="150"/>
      <c r="J61" s="151">
        <f>J84</f>
        <v>0</v>
      </c>
      <c r="K61" s="99"/>
      <c r="L61" s="152"/>
    </row>
    <row r="62" spans="2:12" s="9" customFormat="1" ht="24.95" customHeight="1">
      <c r="B62" s="142"/>
      <c r="C62" s="143"/>
      <c r="D62" s="144" t="s">
        <v>1197</v>
      </c>
      <c r="E62" s="145"/>
      <c r="F62" s="145"/>
      <c r="G62" s="145"/>
      <c r="H62" s="145"/>
      <c r="I62" s="145"/>
      <c r="J62" s="146">
        <f>J185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5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5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5" customHeight="1">
      <c r="A69" s="36"/>
      <c r="B69" s="37"/>
      <c r="C69" s="25" t="s">
        <v>138</v>
      </c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7" t="str">
        <f>E7</f>
        <v>M.Gorkého č.p.562, Stavební úpravy bytu ve 2.NP, Kynšperk nad Ohří</v>
      </c>
      <c r="F72" s="388"/>
      <c r="G72" s="388"/>
      <c r="H72" s="38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106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6" t="str">
        <f>E9</f>
        <v>SO 02 - Elektroinstalace</v>
      </c>
      <c r="F74" s="389"/>
      <c r="G74" s="389"/>
      <c r="H74" s="389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>Kynšperk nad Ohří</v>
      </c>
      <c r="G76" s="38"/>
      <c r="H76" s="38"/>
      <c r="I76" s="31" t="s">
        <v>23</v>
      </c>
      <c r="J76" s="61" t="str">
        <f>IF(J12="","",J12)</f>
        <v>Vyplň údaj</v>
      </c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15" customHeight="1">
      <c r="A78" s="36"/>
      <c r="B78" s="37"/>
      <c r="C78" s="31" t="s">
        <v>24</v>
      </c>
      <c r="D78" s="38"/>
      <c r="E78" s="38"/>
      <c r="F78" s="29" t="str">
        <f>E15</f>
        <v>Město Kynšperk nad Ohří</v>
      </c>
      <c r="G78" s="38"/>
      <c r="H78" s="38"/>
      <c r="I78" s="31" t="s">
        <v>30</v>
      </c>
      <c r="J78" s="34" t="str">
        <f>E21</f>
        <v>Jan Sobotka,Kynšperk nad Ohří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28</v>
      </c>
      <c r="D79" s="38"/>
      <c r="E79" s="38"/>
      <c r="F79" s="29" t="str">
        <f>IF(E18="","",E18)</f>
        <v>Vyplň údaj</v>
      </c>
      <c r="G79" s="38"/>
      <c r="H79" s="38"/>
      <c r="I79" s="31" t="s">
        <v>33</v>
      </c>
      <c r="J79" s="34" t="str">
        <f>E24</f>
        <v xml:space="preserve"> 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53"/>
      <c r="B81" s="154"/>
      <c r="C81" s="155" t="s">
        <v>139</v>
      </c>
      <c r="D81" s="156" t="s">
        <v>55</v>
      </c>
      <c r="E81" s="156" t="s">
        <v>51</v>
      </c>
      <c r="F81" s="156" t="s">
        <v>52</v>
      </c>
      <c r="G81" s="156" t="s">
        <v>140</v>
      </c>
      <c r="H81" s="156" t="s">
        <v>141</v>
      </c>
      <c r="I81" s="156" t="s">
        <v>142</v>
      </c>
      <c r="J81" s="156" t="s">
        <v>111</v>
      </c>
      <c r="K81" s="157" t="s">
        <v>143</v>
      </c>
      <c r="L81" s="158"/>
      <c r="M81" s="70" t="s">
        <v>19</v>
      </c>
      <c r="N81" s="71" t="s">
        <v>40</v>
      </c>
      <c r="O81" s="71" t="s">
        <v>144</v>
      </c>
      <c r="P81" s="71" t="s">
        <v>145</v>
      </c>
      <c r="Q81" s="71" t="s">
        <v>146</v>
      </c>
      <c r="R81" s="71" t="s">
        <v>147</v>
      </c>
      <c r="S81" s="71" t="s">
        <v>148</v>
      </c>
      <c r="T81" s="72" t="s">
        <v>149</v>
      </c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</row>
    <row r="82" spans="1:63" s="2" customFormat="1" ht="22.9" customHeight="1">
      <c r="A82" s="36"/>
      <c r="B82" s="37"/>
      <c r="C82" s="77" t="s">
        <v>150</v>
      </c>
      <c r="D82" s="38"/>
      <c r="E82" s="38"/>
      <c r="F82" s="38"/>
      <c r="G82" s="38"/>
      <c r="H82" s="38"/>
      <c r="I82" s="38"/>
      <c r="J82" s="159">
        <f>BK82</f>
        <v>0</v>
      </c>
      <c r="K82" s="38"/>
      <c r="L82" s="41"/>
      <c r="M82" s="73"/>
      <c r="N82" s="160"/>
      <c r="O82" s="74"/>
      <c r="P82" s="161">
        <f>P83+P185</f>
        <v>0</v>
      </c>
      <c r="Q82" s="74"/>
      <c r="R82" s="161">
        <f>R83+R185</f>
        <v>0</v>
      </c>
      <c r="S82" s="74"/>
      <c r="T82" s="162">
        <f>T83+T185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69</v>
      </c>
      <c r="AU82" s="19" t="s">
        <v>112</v>
      </c>
      <c r="BK82" s="163">
        <f>BK83+BK185</f>
        <v>0</v>
      </c>
    </row>
    <row r="83" spans="2:63" s="12" customFormat="1" ht="25.9" customHeight="1">
      <c r="B83" s="164"/>
      <c r="C83" s="165"/>
      <c r="D83" s="166" t="s">
        <v>69</v>
      </c>
      <c r="E83" s="167" t="s">
        <v>207</v>
      </c>
      <c r="F83" s="167" t="s">
        <v>1198</v>
      </c>
      <c r="G83" s="165"/>
      <c r="H83" s="165"/>
      <c r="I83" s="168"/>
      <c r="J83" s="169">
        <f>BK83</f>
        <v>0</v>
      </c>
      <c r="K83" s="165"/>
      <c r="L83" s="170"/>
      <c r="M83" s="171"/>
      <c r="N83" s="172"/>
      <c r="O83" s="172"/>
      <c r="P83" s="173">
        <f>P84</f>
        <v>0</v>
      </c>
      <c r="Q83" s="172"/>
      <c r="R83" s="173">
        <f>R84</f>
        <v>0</v>
      </c>
      <c r="S83" s="172"/>
      <c r="T83" s="174">
        <f>T84</f>
        <v>0</v>
      </c>
      <c r="AR83" s="175" t="s">
        <v>154</v>
      </c>
      <c r="AT83" s="176" t="s">
        <v>69</v>
      </c>
      <c r="AU83" s="176" t="s">
        <v>70</v>
      </c>
      <c r="AY83" s="175" t="s">
        <v>153</v>
      </c>
      <c r="BK83" s="177">
        <f>BK84</f>
        <v>0</v>
      </c>
    </row>
    <row r="84" spans="2:63" s="12" customFormat="1" ht="22.9" customHeight="1">
      <c r="B84" s="164"/>
      <c r="C84" s="165"/>
      <c r="D84" s="166" t="s">
        <v>69</v>
      </c>
      <c r="E84" s="178" t="s">
        <v>1199</v>
      </c>
      <c r="F84" s="178" t="s">
        <v>1200</v>
      </c>
      <c r="G84" s="165"/>
      <c r="H84" s="165"/>
      <c r="I84" s="168"/>
      <c r="J84" s="179">
        <f>BK84</f>
        <v>0</v>
      </c>
      <c r="K84" s="165"/>
      <c r="L84" s="170"/>
      <c r="M84" s="171"/>
      <c r="N84" s="172"/>
      <c r="O84" s="172"/>
      <c r="P84" s="173">
        <f>SUM(P85:P184)</f>
        <v>0</v>
      </c>
      <c r="Q84" s="172"/>
      <c r="R84" s="173">
        <f>SUM(R85:R184)</f>
        <v>0</v>
      </c>
      <c r="S84" s="172"/>
      <c r="T84" s="174">
        <f>SUM(T85:T184)</f>
        <v>0</v>
      </c>
      <c r="AR84" s="175" t="s">
        <v>154</v>
      </c>
      <c r="AT84" s="176" t="s">
        <v>69</v>
      </c>
      <c r="AU84" s="176" t="s">
        <v>78</v>
      </c>
      <c r="AY84" s="175" t="s">
        <v>153</v>
      </c>
      <c r="BK84" s="177">
        <f>SUM(BK85:BK184)</f>
        <v>0</v>
      </c>
    </row>
    <row r="85" spans="1:65" s="2" customFormat="1" ht="14.45" customHeight="1">
      <c r="A85" s="36"/>
      <c r="B85" s="37"/>
      <c r="C85" s="180" t="s">
        <v>78</v>
      </c>
      <c r="D85" s="180" t="s">
        <v>156</v>
      </c>
      <c r="E85" s="181" t="s">
        <v>1201</v>
      </c>
      <c r="F85" s="182" t="s">
        <v>19</v>
      </c>
      <c r="G85" s="183" t="s">
        <v>1202</v>
      </c>
      <c r="H85" s="184">
        <v>28</v>
      </c>
      <c r="I85" s="185"/>
      <c r="J85" s="186">
        <f>ROUND(I85*H85,2)</f>
        <v>0</v>
      </c>
      <c r="K85" s="182" t="s">
        <v>1203</v>
      </c>
      <c r="L85" s="41"/>
      <c r="M85" s="187" t="s">
        <v>19</v>
      </c>
      <c r="N85" s="188" t="s">
        <v>42</v>
      </c>
      <c r="O85" s="66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91" t="s">
        <v>461</v>
      </c>
      <c r="AT85" s="191" t="s">
        <v>156</v>
      </c>
      <c r="AU85" s="191" t="s">
        <v>90</v>
      </c>
      <c r="AY85" s="19" t="s">
        <v>153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19" t="s">
        <v>90</v>
      </c>
      <c r="BK85" s="192">
        <f>ROUND(I85*H85,2)</f>
        <v>0</v>
      </c>
      <c r="BL85" s="19" t="s">
        <v>461</v>
      </c>
      <c r="BM85" s="191" t="s">
        <v>1204</v>
      </c>
    </row>
    <row r="86" spans="1:47" s="2" customFormat="1" ht="11.25">
      <c r="A86" s="36"/>
      <c r="B86" s="37"/>
      <c r="C86" s="38"/>
      <c r="D86" s="193" t="s">
        <v>163</v>
      </c>
      <c r="E86" s="38"/>
      <c r="F86" s="194" t="s">
        <v>1205</v>
      </c>
      <c r="G86" s="38"/>
      <c r="H86" s="38"/>
      <c r="I86" s="195"/>
      <c r="J86" s="38"/>
      <c r="K86" s="38"/>
      <c r="L86" s="41"/>
      <c r="M86" s="196"/>
      <c r="N86" s="197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163</v>
      </c>
      <c r="AU86" s="19" t="s">
        <v>90</v>
      </c>
    </row>
    <row r="87" spans="1:65" s="2" customFormat="1" ht="14.45" customHeight="1">
      <c r="A87" s="36"/>
      <c r="B87" s="37"/>
      <c r="C87" s="209" t="s">
        <v>90</v>
      </c>
      <c r="D87" s="209" t="s">
        <v>207</v>
      </c>
      <c r="E87" s="210" t="s">
        <v>1206</v>
      </c>
      <c r="F87" s="211" t="s">
        <v>19</v>
      </c>
      <c r="G87" s="212" t="s">
        <v>1202</v>
      </c>
      <c r="H87" s="213">
        <v>28</v>
      </c>
      <c r="I87" s="214"/>
      <c r="J87" s="215">
        <f>ROUND(I87*H87,2)</f>
        <v>0</v>
      </c>
      <c r="K87" s="211" t="s">
        <v>1203</v>
      </c>
      <c r="L87" s="216"/>
      <c r="M87" s="217" t="s">
        <v>19</v>
      </c>
      <c r="N87" s="218" t="s">
        <v>42</v>
      </c>
      <c r="O87" s="66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1" t="s">
        <v>1207</v>
      </c>
      <c r="AT87" s="191" t="s">
        <v>207</v>
      </c>
      <c r="AU87" s="191" t="s">
        <v>90</v>
      </c>
      <c r="AY87" s="19" t="s">
        <v>153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19" t="s">
        <v>90</v>
      </c>
      <c r="BK87" s="192">
        <f>ROUND(I87*H87,2)</f>
        <v>0</v>
      </c>
      <c r="BL87" s="19" t="s">
        <v>461</v>
      </c>
      <c r="BM87" s="191" t="s">
        <v>1208</v>
      </c>
    </row>
    <row r="88" spans="1:47" s="2" customFormat="1" ht="11.25">
      <c r="A88" s="36"/>
      <c r="B88" s="37"/>
      <c r="C88" s="38"/>
      <c r="D88" s="193" t="s">
        <v>163</v>
      </c>
      <c r="E88" s="38"/>
      <c r="F88" s="194" t="s">
        <v>1209</v>
      </c>
      <c r="G88" s="38"/>
      <c r="H88" s="38"/>
      <c r="I88" s="195"/>
      <c r="J88" s="38"/>
      <c r="K88" s="38"/>
      <c r="L88" s="41"/>
      <c r="M88" s="196"/>
      <c r="N88" s="197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163</v>
      </c>
      <c r="AU88" s="19" t="s">
        <v>90</v>
      </c>
    </row>
    <row r="89" spans="1:65" s="2" customFormat="1" ht="14.45" customHeight="1">
      <c r="A89" s="36"/>
      <c r="B89" s="37"/>
      <c r="C89" s="180" t="s">
        <v>154</v>
      </c>
      <c r="D89" s="180" t="s">
        <v>156</v>
      </c>
      <c r="E89" s="181" t="s">
        <v>1210</v>
      </c>
      <c r="F89" s="182" t="s">
        <v>19</v>
      </c>
      <c r="G89" s="183" t="s">
        <v>1202</v>
      </c>
      <c r="H89" s="184">
        <v>20</v>
      </c>
      <c r="I89" s="185"/>
      <c r="J89" s="186">
        <f>ROUND(I89*H89,2)</f>
        <v>0</v>
      </c>
      <c r="K89" s="182" t="s">
        <v>1203</v>
      </c>
      <c r="L89" s="41"/>
      <c r="M89" s="187" t="s">
        <v>19</v>
      </c>
      <c r="N89" s="188" t="s">
        <v>42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461</v>
      </c>
      <c r="AT89" s="191" t="s">
        <v>156</v>
      </c>
      <c r="AU89" s="191" t="s">
        <v>90</v>
      </c>
      <c r="AY89" s="19" t="s">
        <v>153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90</v>
      </c>
      <c r="BK89" s="192">
        <f>ROUND(I89*H89,2)</f>
        <v>0</v>
      </c>
      <c r="BL89" s="19" t="s">
        <v>461</v>
      </c>
      <c r="BM89" s="191" t="s">
        <v>1211</v>
      </c>
    </row>
    <row r="90" spans="1:47" s="2" customFormat="1" ht="11.25">
      <c r="A90" s="36"/>
      <c r="B90" s="37"/>
      <c r="C90" s="38"/>
      <c r="D90" s="193" t="s">
        <v>163</v>
      </c>
      <c r="E90" s="38"/>
      <c r="F90" s="194" t="s">
        <v>1212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163</v>
      </c>
      <c r="AU90" s="19" t="s">
        <v>90</v>
      </c>
    </row>
    <row r="91" spans="1:65" s="2" customFormat="1" ht="14.45" customHeight="1">
      <c r="A91" s="36"/>
      <c r="B91" s="37"/>
      <c r="C91" s="209" t="s">
        <v>161</v>
      </c>
      <c r="D91" s="209" t="s">
        <v>207</v>
      </c>
      <c r="E91" s="210" t="s">
        <v>1213</v>
      </c>
      <c r="F91" s="211" t="s">
        <v>19</v>
      </c>
      <c r="G91" s="212" t="s">
        <v>1202</v>
      </c>
      <c r="H91" s="213">
        <v>20</v>
      </c>
      <c r="I91" s="214"/>
      <c r="J91" s="215">
        <f>ROUND(I91*H91,2)</f>
        <v>0</v>
      </c>
      <c r="K91" s="211" t="s">
        <v>1203</v>
      </c>
      <c r="L91" s="216"/>
      <c r="M91" s="217" t="s">
        <v>19</v>
      </c>
      <c r="N91" s="218" t="s">
        <v>42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1207</v>
      </c>
      <c r="AT91" s="191" t="s">
        <v>207</v>
      </c>
      <c r="AU91" s="191" t="s">
        <v>90</v>
      </c>
      <c r="AY91" s="19" t="s">
        <v>153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90</v>
      </c>
      <c r="BK91" s="192">
        <f>ROUND(I91*H91,2)</f>
        <v>0</v>
      </c>
      <c r="BL91" s="19" t="s">
        <v>461</v>
      </c>
      <c r="BM91" s="191" t="s">
        <v>1214</v>
      </c>
    </row>
    <row r="92" spans="1:47" s="2" customFormat="1" ht="11.25">
      <c r="A92" s="36"/>
      <c r="B92" s="37"/>
      <c r="C92" s="38"/>
      <c r="D92" s="193" t="s">
        <v>163</v>
      </c>
      <c r="E92" s="38"/>
      <c r="F92" s="194" t="s">
        <v>1215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163</v>
      </c>
      <c r="AU92" s="19" t="s">
        <v>90</v>
      </c>
    </row>
    <row r="93" spans="1:65" s="2" customFormat="1" ht="14.45" customHeight="1">
      <c r="A93" s="36"/>
      <c r="B93" s="37"/>
      <c r="C93" s="180" t="s">
        <v>182</v>
      </c>
      <c r="D93" s="180" t="s">
        <v>156</v>
      </c>
      <c r="E93" s="181" t="s">
        <v>1216</v>
      </c>
      <c r="F93" s="182" t="s">
        <v>19</v>
      </c>
      <c r="G93" s="183" t="s">
        <v>1202</v>
      </c>
      <c r="H93" s="184">
        <v>3</v>
      </c>
      <c r="I93" s="185"/>
      <c r="J93" s="186">
        <f>ROUND(I93*H93,2)</f>
        <v>0</v>
      </c>
      <c r="K93" s="182" t="s">
        <v>1203</v>
      </c>
      <c r="L93" s="41"/>
      <c r="M93" s="187" t="s">
        <v>19</v>
      </c>
      <c r="N93" s="188" t="s">
        <v>42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461</v>
      </c>
      <c r="AT93" s="191" t="s">
        <v>156</v>
      </c>
      <c r="AU93" s="191" t="s">
        <v>90</v>
      </c>
      <c r="AY93" s="19" t="s">
        <v>153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90</v>
      </c>
      <c r="BK93" s="192">
        <f>ROUND(I93*H93,2)</f>
        <v>0</v>
      </c>
      <c r="BL93" s="19" t="s">
        <v>461</v>
      </c>
      <c r="BM93" s="191" t="s">
        <v>1217</v>
      </c>
    </row>
    <row r="94" spans="1:47" s="2" customFormat="1" ht="11.25">
      <c r="A94" s="36"/>
      <c r="B94" s="37"/>
      <c r="C94" s="38"/>
      <c r="D94" s="193" t="s">
        <v>163</v>
      </c>
      <c r="E94" s="38"/>
      <c r="F94" s="194" t="s">
        <v>1218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163</v>
      </c>
      <c r="AU94" s="19" t="s">
        <v>90</v>
      </c>
    </row>
    <row r="95" spans="1:65" s="2" customFormat="1" ht="14.45" customHeight="1">
      <c r="A95" s="36"/>
      <c r="B95" s="37"/>
      <c r="C95" s="209" t="s">
        <v>189</v>
      </c>
      <c r="D95" s="209" t="s">
        <v>207</v>
      </c>
      <c r="E95" s="210" t="s">
        <v>1219</v>
      </c>
      <c r="F95" s="211" t="s">
        <v>19</v>
      </c>
      <c r="G95" s="212" t="s">
        <v>1202</v>
      </c>
      <c r="H95" s="213">
        <v>3</v>
      </c>
      <c r="I95" s="214"/>
      <c r="J95" s="215">
        <f>ROUND(I95*H95,2)</f>
        <v>0</v>
      </c>
      <c r="K95" s="211" t="s">
        <v>1203</v>
      </c>
      <c r="L95" s="216"/>
      <c r="M95" s="217" t="s">
        <v>19</v>
      </c>
      <c r="N95" s="218" t="s">
        <v>42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1207</v>
      </c>
      <c r="AT95" s="191" t="s">
        <v>207</v>
      </c>
      <c r="AU95" s="191" t="s">
        <v>90</v>
      </c>
      <c r="AY95" s="19" t="s">
        <v>153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90</v>
      </c>
      <c r="BK95" s="192">
        <f>ROUND(I95*H95,2)</f>
        <v>0</v>
      </c>
      <c r="BL95" s="19" t="s">
        <v>461</v>
      </c>
      <c r="BM95" s="191" t="s">
        <v>1220</v>
      </c>
    </row>
    <row r="96" spans="1:47" s="2" customFormat="1" ht="11.25">
      <c r="A96" s="36"/>
      <c r="B96" s="37"/>
      <c r="C96" s="38"/>
      <c r="D96" s="193" t="s">
        <v>163</v>
      </c>
      <c r="E96" s="38"/>
      <c r="F96" s="194" t="s">
        <v>1221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163</v>
      </c>
      <c r="AU96" s="19" t="s">
        <v>90</v>
      </c>
    </row>
    <row r="97" spans="1:65" s="2" customFormat="1" ht="14.45" customHeight="1">
      <c r="A97" s="36"/>
      <c r="B97" s="37"/>
      <c r="C97" s="180" t="s">
        <v>196</v>
      </c>
      <c r="D97" s="180" t="s">
        <v>156</v>
      </c>
      <c r="E97" s="181" t="s">
        <v>1222</v>
      </c>
      <c r="F97" s="182" t="s">
        <v>19</v>
      </c>
      <c r="G97" s="183" t="s">
        <v>1202</v>
      </c>
      <c r="H97" s="184">
        <v>6</v>
      </c>
      <c r="I97" s="185"/>
      <c r="J97" s="186">
        <f>ROUND(I97*H97,2)</f>
        <v>0</v>
      </c>
      <c r="K97" s="182" t="s">
        <v>1203</v>
      </c>
      <c r="L97" s="41"/>
      <c r="M97" s="187" t="s">
        <v>19</v>
      </c>
      <c r="N97" s="188" t="s">
        <v>42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461</v>
      </c>
      <c r="AT97" s="191" t="s">
        <v>156</v>
      </c>
      <c r="AU97" s="191" t="s">
        <v>90</v>
      </c>
      <c r="AY97" s="19" t="s">
        <v>153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90</v>
      </c>
      <c r="BK97" s="192">
        <f>ROUND(I97*H97,2)</f>
        <v>0</v>
      </c>
      <c r="BL97" s="19" t="s">
        <v>461</v>
      </c>
      <c r="BM97" s="191" t="s">
        <v>1223</v>
      </c>
    </row>
    <row r="98" spans="1:47" s="2" customFormat="1" ht="11.25">
      <c r="A98" s="36"/>
      <c r="B98" s="37"/>
      <c r="C98" s="38"/>
      <c r="D98" s="193" t="s">
        <v>163</v>
      </c>
      <c r="E98" s="38"/>
      <c r="F98" s="194" t="s">
        <v>1224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163</v>
      </c>
      <c r="AU98" s="19" t="s">
        <v>90</v>
      </c>
    </row>
    <row r="99" spans="1:65" s="2" customFormat="1" ht="14.45" customHeight="1">
      <c r="A99" s="36"/>
      <c r="B99" s="37"/>
      <c r="C99" s="209" t="s">
        <v>201</v>
      </c>
      <c r="D99" s="209" t="s">
        <v>207</v>
      </c>
      <c r="E99" s="210" t="s">
        <v>1225</v>
      </c>
      <c r="F99" s="211" t="s">
        <v>19</v>
      </c>
      <c r="G99" s="212" t="s">
        <v>1202</v>
      </c>
      <c r="H99" s="213">
        <v>6</v>
      </c>
      <c r="I99" s="214"/>
      <c r="J99" s="215">
        <f>ROUND(I99*H99,2)</f>
        <v>0</v>
      </c>
      <c r="K99" s="211" t="s">
        <v>1203</v>
      </c>
      <c r="L99" s="216"/>
      <c r="M99" s="217" t="s">
        <v>19</v>
      </c>
      <c r="N99" s="218" t="s">
        <v>42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1207</v>
      </c>
      <c r="AT99" s="191" t="s">
        <v>207</v>
      </c>
      <c r="AU99" s="191" t="s">
        <v>90</v>
      </c>
      <c r="AY99" s="19" t="s">
        <v>153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90</v>
      </c>
      <c r="BK99" s="192">
        <f>ROUND(I99*H99,2)</f>
        <v>0</v>
      </c>
      <c r="BL99" s="19" t="s">
        <v>461</v>
      </c>
      <c r="BM99" s="191" t="s">
        <v>1226</v>
      </c>
    </row>
    <row r="100" spans="1:47" s="2" customFormat="1" ht="11.25">
      <c r="A100" s="36"/>
      <c r="B100" s="37"/>
      <c r="C100" s="38"/>
      <c r="D100" s="193" t="s">
        <v>163</v>
      </c>
      <c r="E100" s="38"/>
      <c r="F100" s="194" t="s">
        <v>1227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163</v>
      </c>
      <c r="AU100" s="19" t="s">
        <v>90</v>
      </c>
    </row>
    <row r="101" spans="1:65" s="2" customFormat="1" ht="14.45" customHeight="1">
      <c r="A101" s="36"/>
      <c r="B101" s="37"/>
      <c r="C101" s="180" t="s">
        <v>206</v>
      </c>
      <c r="D101" s="180" t="s">
        <v>156</v>
      </c>
      <c r="E101" s="181" t="s">
        <v>1228</v>
      </c>
      <c r="F101" s="182" t="s">
        <v>19</v>
      </c>
      <c r="G101" s="183" t="s">
        <v>1202</v>
      </c>
      <c r="H101" s="184">
        <v>1</v>
      </c>
      <c r="I101" s="185"/>
      <c r="J101" s="186">
        <f>ROUND(I101*H101,2)</f>
        <v>0</v>
      </c>
      <c r="K101" s="182" t="s">
        <v>1203</v>
      </c>
      <c r="L101" s="41"/>
      <c r="M101" s="187" t="s">
        <v>19</v>
      </c>
      <c r="N101" s="188" t="s">
        <v>42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461</v>
      </c>
      <c r="AT101" s="191" t="s">
        <v>156</v>
      </c>
      <c r="AU101" s="191" t="s">
        <v>90</v>
      </c>
      <c r="AY101" s="19" t="s">
        <v>153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90</v>
      </c>
      <c r="BK101" s="192">
        <f>ROUND(I101*H101,2)</f>
        <v>0</v>
      </c>
      <c r="BL101" s="19" t="s">
        <v>461</v>
      </c>
      <c r="BM101" s="191" t="s">
        <v>1229</v>
      </c>
    </row>
    <row r="102" spans="1:47" s="2" customFormat="1" ht="11.25">
      <c r="A102" s="36"/>
      <c r="B102" s="37"/>
      <c r="C102" s="38"/>
      <c r="D102" s="193" t="s">
        <v>163</v>
      </c>
      <c r="E102" s="38"/>
      <c r="F102" s="194" t="s">
        <v>1230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163</v>
      </c>
      <c r="AU102" s="19" t="s">
        <v>90</v>
      </c>
    </row>
    <row r="103" spans="1:65" s="2" customFormat="1" ht="14.45" customHeight="1">
      <c r="A103" s="36"/>
      <c r="B103" s="37"/>
      <c r="C103" s="209" t="s">
        <v>213</v>
      </c>
      <c r="D103" s="209" t="s">
        <v>207</v>
      </c>
      <c r="E103" s="210" t="s">
        <v>1231</v>
      </c>
      <c r="F103" s="211" t="s">
        <v>19</v>
      </c>
      <c r="G103" s="212" t="s">
        <v>1202</v>
      </c>
      <c r="H103" s="213">
        <v>1</v>
      </c>
      <c r="I103" s="214"/>
      <c r="J103" s="215">
        <f>ROUND(I103*H103,2)</f>
        <v>0</v>
      </c>
      <c r="K103" s="211" t="s">
        <v>1203</v>
      </c>
      <c r="L103" s="216"/>
      <c r="M103" s="217" t="s">
        <v>19</v>
      </c>
      <c r="N103" s="218" t="s">
        <v>42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1207</v>
      </c>
      <c r="AT103" s="191" t="s">
        <v>207</v>
      </c>
      <c r="AU103" s="191" t="s">
        <v>90</v>
      </c>
      <c r="AY103" s="19" t="s">
        <v>153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90</v>
      </c>
      <c r="BK103" s="192">
        <f>ROUND(I103*H103,2)</f>
        <v>0</v>
      </c>
      <c r="BL103" s="19" t="s">
        <v>461</v>
      </c>
      <c r="BM103" s="191" t="s">
        <v>1232</v>
      </c>
    </row>
    <row r="104" spans="1:47" s="2" customFormat="1" ht="11.25">
      <c r="A104" s="36"/>
      <c r="B104" s="37"/>
      <c r="C104" s="38"/>
      <c r="D104" s="193" t="s">
        <v>163</v>
      </c>
      <c r="E104" s="38"/>
      <c r="F104" s="194" t="s">
        <v>1233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163</v>
      </c>
      <c r="AU104" s="19" t="s">
        <v>90</v>
      </c>
    </row>
    <row r="105" spans="1:65" s="2" customFormat="1" ht="14.45" customHeight="1">
      <c r="A105" s="36"/>
      <c r="B105" s="37"/>
      <c r="C105" s="180" t="s">
        <v>218</v>
      </c>
      <c r="D105" s="180" t="s">
        <v>156</v>
      </c>
      <c r="E105" s="181" t="s">
        <v>1234</v>
      </c>
      <c r="F105" s="182" t="s">
        <v>19</v>
      </c>
      <c r="G105" s="183" t="s">
        <v>1202</v>
      </c>
      <c r="H105" s="184">
        <v>2</v>
      </c>
      <c r="I105" s="185"/>
      <c r="J105" s="186">
        <f>ROUND(I105*H105,2)</f>
        <v>0</v>
      </c>
      <c r="K105" s="182" t="s">
        <v>1203</v>
      </c>
      <c r="L105" s="41"/>
      <c r="M105" s="187" t="s">
        <v>19</v>
      </c>
      <c r="N105" s="188" t="s">
        <v>42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461</v>
      </c>
      <c r="AT105" s="191" t="s">
        <v>156</v>
      </c>
      <c r="AU105" s="191" t="s">
        <v>90</v>
      </c>
      <c r="AY105" s="19" t="s">
        <v>153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90</v>
      </c>
      <c r="BK105" s="192">
        <f>ROUND(I105*H105,2)</f>
        <v>0</v>
      </c>
      <c r="BL105" s="19" t="s">
        <v>461</v>
      </c>
      <c r="BM105" s="191" t="s">
        <v>1235</v>
      </c>
    </row>
    <row r="106" spans="1:47" s="2" customFormat="1" ht="11.25">
      <c r="A106" s="36"/>
      <c r="B106" s="37"/>
      <c r="C106" s="38"/>
      <c r="D106" s="193" t="s">
        <v>163</v>
      </c>
      <c r="E106" s="38"/>
      <c r="F106" s="194" t="s">
        <v>1236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163</v>
      </c>
      <c r="AU106" s="19" t="s">
        <v>90</v>
      </c>
    </row>
    <row r="107" spans="1:65" s="2" customFormat="1" ht="14.45" customHeight="1">
      <c r="A107" s="36"/>
      <c r="B107" s="37"/>
      <c r="C107" s="209" t="s">
        <v>223</v>
      </c>
      <c r="D107" s="209" t="s">
        <v>207</v>
      </c>
      <c r="E107" s="210" t="s">
        <v>1237</v>
      </c>
      <c r="F107" s="211" t="s">
        <v>19</v>
      </c>
      <c r="G107" s="212" t="s">
        <v>1202</v>
      </c>
      <c r="H107" s="213">
        <v>2</v>
      </c>
      <c r="I107" s="214"/>
      <c r="J107" s="215">
        <f>ROUND(I107*H107,2)</f>
        <v>0</v>
      </c>
      <c r="K107" s="211" t="s">
        <v>1203</v>
      </c>
      <c r="L107" s="216"/>
      <c r="M107" s="217" t="s">
        <v>19</v>
      </c>
      <c r="N107" s="218" t="s">
        <v>42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1207</v>
      </c>
      <c r="AT107" s="191" t="s">
        <v>207</v>
      </c>
      <c r="AU107" s="191" t="s">
        <v>90</v>
      </c>
      <c r="AY107" s="19" t="s">
        <v>153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90</v>
      </c>
      <c r="BK107" s="192">
        <f>ROUND(I107*H107,2)</f>
        <v>0</v>
      </c>
      <c r="BL107" s="19" t="s">
        <v>461</v>
      </c>
      <c r="BM107" s="191" t="s">
        <v>1238</v>
      </c>
    </row>
    <row r="108" spans="1:47" s="2" customFormat="1" ht="11.25">
      <c r="A108" s="36"/>
      <c r="B108" s="37"/>
      <c r="C108" s="38"/>
      <c r="D108" s="193" t="s">
        <v>163</v>
      </c>
      <c r="E108" s="38"/>
      <c r="F108" s="194" t="s">
        <v>1239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163</v>
      </c>
      <c r="AU108" s="19" t="s">
        <v>90</v>
      </c>
    </row>
    <row r="109" spans="1:65" s="2" customFormat="1" ht="14.45" customHeight="1">
      <c r="A109" s="36"/>
      <c r="B109" s="37"/>
      <c r="C109" s="209" t="s">
        <v>228</v>
      </c>
      <c r="D109" s="209" t="s">
        <v>207</v>
      </c>
      <c r="E109" s="210" t="s">
        <v>1240</v>
      </c>
      <c r="F109" s="211" t="s">
        <v>19</v>
      </c>
      <c r="G109" s="212" t="s">
        <v>1202</v>
      </c>
      <c r="H109" s="213">
        <v>8</v>
      </c>
      <c r="I109" s="214"/>
      <c r="J109" s="215">
        <f>ROUND(I109*H109,2)</f>
        <v>0</v>
      </c>
      <c r="K109" s="211" t="s">
        <v>1203</v>
      </c>
      <c r="L109" s="216"/>
      <c r="M109" s="217" t="s">
        <v>19</v>
      </c>
      <c r="N109" s="218" t="s">
        <v>42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1207</v>
      </c>
      <c r="AT109" s="191" t="s">
        <v>207</v>
      </c>
      <c r="AU109" s="191" t="s">
        <v>90</v>
      </c>
      <c r="AY109" s="19" t="s">
        <v>153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90</v>
      </c>
      <c r="BK109" s="192">
        <f>ROUND(I109*H109,2)</f>
        <v>0</v>
      </c>
      <c r="BL109" s="19" t="s">
        <v>461</v>
      </c>
      <c r="BM109" s="191" t="s">
        <v>1241</v>
      </c>
    </row>
    <row r="110" spans="1:47" s="2" customFormat="1" ht="11.25">
      <c r="A110" s="36"/>
      <c r="B110" s="37"/>
      <c r="C110" s="38"/>
      <c r="D110" s="193" t="s">
        <v>163</v>
      </c>
      <c r="E110" s="38"/>
      <c r="F110" s="194" t="s">
        <v>1242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163</v>
      </c>
      <c r="AU110" s="19" t="s">
        <v>90</v>
      </c>
    </row>
    <row r="111" spans="1:65" s="2" customFormat="1" ht="14.45" customHeight="1">
      <c r="A111" s="36"/>
      <c r="B111" s="37"/>
      <c r="C111" s="209" t="s">
        <v>233</v>
      </c>
      <c r="D111" s="209" t="s">
        <v>207</v>
      </c>
      <c r="E111" s="210" t="s">
        <v>1243</v>
      </c>
      <c r="F111" s="211" t="s">
        <v>19</v>
      </c>
      <c r="G111" s="212" t="s">
        <v>1202</v>
      </c>
      <c r="H111" s="213">
        <v>1</v>
      </c>
      <c r="I111" s="214"/>
      <c r="J111" s="215">
        <f>ROUND(I111*H111,2)</f>
        <v>0</v>
      </c>
      <c r="K111" s="211" t="s">
        <v>1203</v>
      </c>
      <c r="L111" s="216"/>
      <c r="M111" s="217" t="s">
        <v>19</v>
      </c>
      <c r="N111" s="218" t="s">
        <v>42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1207</v>
      </c>
      <c r="AT111" s="191" t="s">
        <v>207</v>
      </c>
      <c r="AU111" s="191" t="s">
        <v>90</v>
      </c>
      <c r="AY111" s="19" t="s">
        <v>153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90</v>
      </c>
      <c r="BK111" s="192">
        <f>ROUND(I111*H111,2)</f>
        <v>0</v>
      </c>
      <c r="BL111" s="19" t="s">
        <v>461</v>
      </c>
      <c r="BM111" s="191" t="s">
        <v>1244</v>
      </c>
    </row>
    <row r="112" spans="1:47" s="2" customFormat="1" ht="11.25">
      <c r="A112" s="36"/>
      <c r="B112" s="37"/>
      <c r="C112" s="38"/>
      <c r="D112" s="193" t="s">
        <v>163</v>
      </c>
      <c r="E112" s="38"/>
      <c r="F112" s="194" t="s">
        <v>1245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163</v>
      </c>
      <c r="AU112" s="19" t="s">
        <v>90</v>
      </c>
    </row>
    <row r="113" spans="1:65" s="2" customFormat="1" ht="14.45" customHeight="1">
      <c r="A113" s="36"/>
      <c r="B113" s="37"/>
      <c r="C113" s="209" t="s">
        <v>8</v>
      </c>
      <c r="D113" s="209" t="s">
        <v>207</v>
      </c>
      <c r="E113" s="210" t="s">
        <v>1246</v>
      </c>
      <c r="F113" s="211" t="s">
        <v>19</v>
      </c>
      <c r="G113" s="212" t="s">
        <v>1202</v>
      </c>
      <c r="H113" s="213">
        <v>13</v>
      </c>
      <c r="I113" s="214"/>
      <c r="J113" s="215">
        <f>ROUND(I113*H113,2)</f>
        <v>0</v>
      </c>
      <c r="K113" s="211" t="s">
        <v>1203</v>
      </c>
      <c r="L113" s="216"/>
      <c r="M113" s="217" t="s">
        <v>19</v>
      </c>
      <c r="N113" s="218" t="s">
        <v>42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1207</v>
      </c>
      <c r="AT113" s="191" t="s">
        <v>207</v>
      </c>
      <c r="AU113" s="191" t="s">
        <v>90</v>
      </c>
      <c r="AY113" s="19" t="s">
        <v>153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90</v>
      </c>
      <c r="BK113" s="192">
        <f>ROUND(I113*H113,2)</f>
        <v>0</v>
      </c>
      <c r="BL113" s="19" t="s">
        <v>461</v>
      </c>
      <c r="BM113" s="191" t="s">
        <v>1247</v>
      </c>
    </row>
    <row r="114" spans="1:47" s="2" customFormat="1" ht="11.25">
      <c r="A114" s="36"/>
      <c r="B114" s="37"/>
      <c r="C114" s="38"/>
      <c r="D114" s="193" t="s">
        <v>163</v>
      </c>
      <c r="E114" s="38"/>
      <c r="F114" s="194" t="s">
        <v>1248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163</v>
      </c>
      <c r="AU114" s="19" t="s">
        <v>90</v>
      </c>
    </row>
    <row r="115" spans="1:65" s="2" customFormat="1" ht="14.45" customHeight="1">
      <c r="A115" s="36"/>
      <c r="B115" s="37"/>
      <c r="C115" s="209" t="s">
        <v>414</v>
      </c>
      <c r="D115" s="209" t="s">
        <v>207</v>
      </c>
      <c r="E115" s="210" t="s">
        <v>1249</v>
      </c>
      <c r="F115" s="211" t="s">
        <v>19</v>
      </c>
      <c r="G115" s="212" t="s">
        <v>1202</v>
      </c>
      <c r="H115" s="213">
        <v>2</v>
      </c>
      <c r="I115" s="214"/>
      <c r="J115" s="215">
        <f>ROUND(I115*H115,2)</f>
        <v>0</v>
      </c>
      <c r="K115" s="211" t="s">
        <v>1203</v>
      </c>
      <c r="L115" s="216"/>
      <c r="M115" s="217" t="s">
        <v>19</v>
      </c>
      <c r="N115" s="218" t="s">
        <v>42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1207</v>
      </c>
      <c r="AT115" s="191" t="s">
        <v>207</v>
      </c>
      <c r="AU115" s="191" t="s">
        <v>90</v>
      </c>
      <c r="AY115" s="19" t="s">
        <v>153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90</v>
      </c>
      <c r="BK115" s="192">
        <f>ROUND(I115*H115,2)</f>
        <v>0</v>
      </c>
      <c r="BL115" s="19" t="s">
        <v>461</v>
      </c>
      <c r="BM115" s="191" t="s">
        <v>1250</v>
      </c>
    </row>
    <row r="116" spans="1:47" s="2" customFormat="1" ht="11.25">
      <c r="A116" s="36"/>
      <c r="B116" s="37"/>
      <c r="C116" s="38"/>
      <c r="D116" s="193" t="s">
        <v>163</v>
      </c>
      <c r="E116" s="38"/>
      <c r="F116" s="194" t="s">
        <v>1251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163</v>
      </c>
      <c r="AU116" s="19" t="s">
        <v>90</v>
      </c>
    </row>
    <row r="117" spans="1:65" s="2" customFormat="1" ht="14.45" customHeight="1">
      <c r="A117" s="36"/>
      <c r="B117" s="37"/>
      <c r="C117" s="180" t="s">
        <v>1252</v>
      </c>
      <c r="D117" s="180" t="s">
        <v>156</v>
      </c>
      <c r="E117" s="181" t="s">
        <v>1253</v>
      </c>
      <c r="F117" s="182" t="s">
        <v>19</v>
      </c>
      <c r="G117" s="183" t="s">
        <v>1202</v>
      </c>
      <c r="H117" s="184">
        <v>11</v>
      </c>
      <c r="I117" s="185"/>
      <c r="J117" s="186">
        <f>ROUND(I117*H117,2)</f>
        <v>0</v>
      </c>
      <c r="K117" s="182" t="s">
        <v>1203</v>
      </c>
      <c r="L117" s="41"/>
      <c r="M117" s="187" t="s">
        <v>19</v>
      </c>
      <c r="N117" s="188" t="s">
        <v>42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461</v>
      </c>
      <c r="AT117" s="191" t="s">
        <v>156</v>
      </c>
      <c r="AU117" s="191" t="s">
        <v>90</v>
      </c>
      <c r="AY117" s="19" t="s">
        <v>153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90</v>
      </c>
      <c r="BK117" s="192">
        <f>ROUND(I117*H117,2)</f>
        <v>0</v>
      </c>
      <c r="BL117" s="19" t="s">
        <v>461</v>
      </c>
      <c r="BM117" s="191" t="s">
        <v>1254</v>
      </c>
    </row>
    <row r="118" spans="1:47" s="2" customFormat="1" ht="11.25">
      <c r="A118" s="36"/>
      <c r="B118" s="37"/>
      <c r="C118" s="38"/>
      <c r="D118" s="193" t="s">
        <v>163</v>
      </c>
      <c r="E118" s="38"/>
      <c r="F118" s="194" t="s">
        <v>1255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163</v>
      </c>
      <c r="AU118" s="19" t="s">
        <v>90</v>
      </c>
    </row>
    <row r="119" spans="1:65" s="2" customFormat="1" ht="14.45" customHeight="1">
      <c r="A119" s="36"/>
      <c r="B119" s="37"/>
      <c r="C119" s="209" t="s">
        <v>1256</v>
      </c>
      <c r="D119" s="209" t="s">
        <v>207</v>
      </c>
      <c r="E119" s="210" t="s">
        <v>1257</v>
      </c>
      <c r="F119" s="211" t="s">
        <v>19</v>
      </c>
      <c r="G119" s="212" t="s">
        <v>1202</v>
      </c>
      <c r="H119" s="213">
        <v>11</v>
      </c>
      <c r="I119" s="214"/>
      <c r="J119" s="215">
        <f>ROUND(I119*H119,2)</f>
        <v>0</v>
      </c>
      <c r="K119" s="211" t="s">
        <v>1203</v>
      </c>
      <c r="L119" s="216"/>
      <c r="M119" s="217" t="s">
        <v>19</v>
      </c>
      <c r="N119" s="218" t="s">
        <v>42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1207</v>
      </c>
      <c r="AT119" s="191" t="s">
        <v>207</v>
      </c>
      <c r="AU119" s="191" t="s">
        <v>90</v>
      </c>
      <c r="AY119" s="19" t="s">
        <v>153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90</v>
      </c>
      <c r="BK119" s="192">
        <f>ROUND(I119*H119,2)</f>
        <v>0</v>
      </c>
      <c r="BL119" s="19" t="s">
        <v>461</v>
      </c>
      <c r="BM119" s="191" t="s">
        <v>1258</v>
      </c>
    </row>
    <row r="120" spans="1:47" s="2" customFormat="1" ht="11.25">
      <c r="A120" s="36"/>
      <c r="B120" s="37"/>
      <c r="C120" s="38"/>
      <c r="D120" s="193" t="s">
        <v>163</v>
      </c>
      <c r="E120" s="38"/>
      <c r="F120" s="194" t="s">
        <v>1259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163</v>
      </c>
      <c r="AU120" s="19" t="s">
        <v>90</v>
      </c>
    </row>
    <row r="121" spans="1:65" s="2" customFormat="1" ht="14.45" customHeight="1">
      <c r="A121" s="36"/>
      <c r="B121" s="37"/>
      <c r="C121" s="180" t="s">
        <v>256</v>
      </c>
      <c r="D121" s="180" t="s">
        <v>156</v>
      </c>
      <c r="E121" s="181" t="s">
        <v>1260</v>
      </c>
      <c r="F121" s="182" t="s">
        <v>19</v>
      </c>
      <c r="G121" s="183" t="s">
        <v>1202</v>
      </c>
      <c r="H121" s="184">
        <v>9</v>
      </c>
      <c r="I121" s="185"/>
      <c r="J121" s="186">
        <f>ROUND(I121*H121,2)</f>
        <v>0</v>
      </c>
      <c r="K121" s="182" t="s">
        <v>1203</v>
      </c>
      <c r="L121" s="41"/>
      <c r="M121" s="187" t="s">
        <v>19</v>
      </c>
      <c r="N121" s="188" t="s">
        <v>42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461</v>
      </c>
      <c r="AT121" s="191" t="s">
        <v>156</v>
      </c>
      <c r="AU121" s="191" t="s">
        <v>90</v>
      </c>
      <c r="AY121" s="19" t="s">
        <v>153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90</v>
      </c>
      <c r="BK121" s="192">
        <f>ROUND(I121*H121,2)</f>
        <v>0</v>
      </c>
      <c r="BL121" s="19" t="s">
        <v>461</v>
      </c>
      <c r="BM121" s="191" t="s">
        <v>1261</v>
      </c>
    </row>
    <row r="122" spans="1:47" s="2" customFormat="1" ht="11.25">
      <c r="A122" s="36"/>
      <c r="B122" s="37"/>
      <c r="C122" s="38"/>
      <c r="D122" s="193" t="s">
        <v>163</v>
      </c>
      <c r="E122" s="38"/>
      <c r="F122" s="194" t="s">
        <v>1262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163</v>
      </c>
      <c r="AU122" s="19" t="s">
        <v>90</v>
      </c>
    </row>
    <row r="123" spans="1:65" s="2" customFormat="1" ht="14.45" customHeight="1">
      <c r="A123" s="36"/>
      <c r="B123" s="37"/>
      <c r="C123" s="209" t="s">
        <v>261</v>
      </c>
      <c r="D123" s="209" t="s">
        <v>207</v>
      </c>
      <c r="E123" s="210" t="s">
        <v>1263</v>
      </c>
      <c r="F123" s="211" t="s">
        <v>19</v>
      </c>
      <c r="G123" s="212" t="s">
        <v>1202</v>
      </c>
      <c r="H123" s="213">
        <v>9</v>
      </c>
      <c r="I123" s="214"/>
      <c r="J123" s="215">
        <f>ROUND(I123*H123,2)</f>
        <v>0</v>
      </c>
      <c r="K123" s="211" t="s">
        <v>1203</v>
      </c>
      <c r="L123" s="216"/>
      <c r="M123" s="217" t="s">
        <v>19</v>
      </c>
      <c r="N123" s="218" t="s">
        <v>42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1207</v>
      </c>
      <c r="AT123" s="191" t="s">
        <v>207</v>
      </c>
      <c r="AU123" s="191" t="s">
        <v>90</v>
      </c>
      <c r="AY123" s="19" t="s">
        <v>153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90</v>
      </c>
      <c r="BK123" s="192">
        <f>ROUND(I123*H123,2)</f>
        <v>0</v>
      </c>
      <c r="BL123" s="19" t="s">
        <v>461</v>
      </c>
      <c r="BM123" s="191" t="s">
        <v>1264</v>
      </c>
    </row>
    <row r="124" spans="1:47" s="2" customFormat="1" ht="11.25">
      <c r="A124" s="36"/>
      <c r="B124" s="37"/>
      <c r="C124" s="38"/>
      <c r="D124" s="193" t="s">
        <v>163</v>
      </c>
      <c r="E124" s="38"/>
      <c r="F124" s="194" t="s">
        <v>1265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163</v>
      </c>
      <c r="AU124" s="19" t="s">
        <v>90</v>
      </c>
    </row>
    <row r="125" spans="1:65" s="2" customFormat="1" ht="14.45" customHeight="1">
      <c r="A125" s="36"/>
      <c r="B125" s="37"/>
      <c r="C125" s="180" t="s">
        <v>7</v>
      </c>
      <c r="D125" s="180" t="s">
        <v>156</v>
      </c>
      <c r="E125" s="181" t="s">
        <v>1266</v>
      </c>
      <c r="F125" s="182" t="s">
        <v>19</v>
      </c>
      <c r="G125" s="183" t="s">
        <v>1202</v>
      </c>
      <c r="H125" s="184">
        <v>1</v>
      </c>
      <c r="I125" s="185"/>
      <c r="J125" s="186">
        <f>ROUND(I125*H125,2)</f>
        <v>0</v>
      </c>
      <c r="K125" s="182" t="s">
        <v>1203</v>
      </c>
      <c r="L125" s="41"/>
      <c r="M125" s="187" t="s">
        <v>19</v>
      </c>
      <c r="N125" s="188" t="s">
        <v>42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461</v>
      </c>
      <c r="AT125" s="191" t="s">
        <v>156</v>
      </c>
      <c r="AU125" s="191" t="s">
        <v>90</v>
      </c>
      <c r="AY125" s="19" t="s">
        <v>153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90</v>
      </c>
      <c r="BK125" s="192">
        <f>ROUND(I125*H125,2)</f>
        <v>0</v>
      </c>
      <c r="BL125" s="19" t="s">
        <v>461</v>
      </c>
      <c r="BM125" s="191" t="s">
        <v>1267</v>
      </c>
    </row>
    <row r="126" spans="1:47" s="2" customFormat="1" ht="11.25">
      <c r="A126" s="36"/>
      <c r="B126" s="37"/>
      <c r="C126" s="38"/>
      <c r="D126" s="193" t="s">
        <v>163</v>
      </c>
      <c r="E126" s="38"/>
      <c r="F126" s="194" t="s">
        <v>1268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163</v>
      </c>
      <c r="AU126" s="19" t="s">
        <v>90</v>
      </c>
    </row>
    <row r="127" spans="1:65" s="2" customFormat="1" ht="14.45" customHeight="1">
      <c r="A127" s="36"/>
      <c r="B127" s="37"/>
      <c r="C127" s="209" t="s">
        <v>270</v>
      </c>
      <c r="D127" s="209" t="s">
        <v>207</v>
      </c>
      <c r="E127" s="210" t="s">
        <v>1269</v>
      </c>
      <c r="F127" s="211" t="s">
        <v>19</v>
      </c>
      <c r="G127" s="212" t="s">
        <v>1202</v>
      </c>
      <c r="H127" s="213">
        <v>1</v>
      </c>
      <c r="I127" s="214"/>
      <c r="J127" s="215">
        <f>ROUND(I127*H127,2)</f>
        <v>0</v>
      </c>
      <c r="K127" s="211" t="s">
        <v>1203</v>
      </c>
      <c r="L127" s="216"/>
      <c r="M127" s="217" t="s">
        <v>19</v>
      </c>
      <c r="N127" s="218" t="s">
        <v>42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1207</v>
      </c>
      <c r="AT127" s="191" t="s">
        <v>207</v>
      </c>
      <c r="AU127" s="191" t="s">
        <v>90</v>
      </c>
      <c r="AY127" s="19" t="s">
        <v>153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90</v>
      </c>
      <c r="BK127" s="192">
        <f>ROUND(I127*H127,2)</f>
        <v>0</v>
      </c>
      <c r="BL127" s="19" t="s">
        <v>461</v>
      </c>
      <c r="BM127" s="191" t="s">
        <v>1270</v>
      </c>
    </row>
    <row r="128" spans="1:47" s="2" customFormat="1" ht="11.25">
      <c r="A128" s="36"/>
      <c r="B128" s="37"/>
      <c r="C128" s="38"/>
      <c r="D128" s="193" t="s">
        <v>163</v>
      </c>
      <c r="E128" s="38"/>
      <c r="F128" s="194" t="s">
        <v>1271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163</v>
      </c>
      <c r="AU128" s="19" t="s">
        <v>90</v>
      </c>
    </row>
    <row r="129" spans="1:65" s="2" customFormat="1" ht="14.45" customHeight="1">
      <c r="A129" s="36"/>
      <c r="B129" s="37"/>
      <c r="C129" s="180" t="s">
        <v>274</v>
      </c>
      <c r="D129" s="180" t="s">
        <v>156</v>
      </c>
      <c r="E129" s="181" t="s">
        <v>1272</v>
      </c>
      <c r="F129" s="182" t="s">
        <v>19</v>
      </c>
      <c r="G129" s="183" t="s">
        <v>1202</v>
      </c>
      <c r="H129" s="184">
        <v>1</v>
      </c>
      <c r="I129" s="185"/>
      <c r="J129" s="186">
        <f>ROUND(I129*H129,2)</f>
        <v>0</v>
      </c>
      <c r="K129" s="182" t="s">
        <v>1203</v>
      </c>
      <c r="L129" s="41"/>
      <c r="M129" s="187" t="s">
        <v>19</v>
      </c>
      <c r="N129" s="188" t="s">
        <v>42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461</v>
      </c>
      <c r="AT129" s="191" t="s">
        <v>156</v>
      </c>
      <c r="AU129" s="191" t="s">
        <v>90</v>
      </c>
      <c r="AY129" s="19" t="s">
        <v>153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90</v>
      </c>
      <c r="BK129" s="192">
        <f>ROUND(I129*H129,2)</f>
        <v>0</v>
      </c>
      <c r="BL129" s="19" t="s">
        <v>461</v>
      </c>
      <c r="BM129" s="191" t="s">
        <v>1273</v>
      </c>
    </row>
    <row r="130" spans="1:47" s="2" customFormat="1" ht="11.25">
      <c r="A130" s="36"/>
      <c r="B130" s="37"/>
      <c r="C130" s="38"/>
      <c r="D130" s="193" t="s">
        <v>163</v>
      </c>
      <c r="E130" s="38"/>
      <c r="F130" s="194" t="s">
        <v>1274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163</v>
      </c>
      <c r="AU130" s="19" t="s">
        <v>90</v>
      </c>
    </row>
    <row r="131" spans="1:65" s="2" customFormat="1" ht="14.45" customHeight="1">
      <c r="A131" s="36"/>
      <c r="B131" s="37"/>
      <c r="C131" s="209" t="s">
        <v>278</v>
      </c>
      <c r="D131" s="209" t="s">
        <v>207</v>
      </c>
      <c r="E131" s="210" t="s">
        <v>1275</v>
      </c>
      <c r="F131" s="211" t="s">
        <v>19</v>
      </c>
      <c r="G131" s="212" t="s">
        <v>1202</v>
      </c>
      <c r="H131" s="213">
        <v>1</v>
      </c>
      <c r="I131" s="214"/>
      <c r="J131" s="215">
        <f>ROUND(I131*H131,2)</f>
        <v>0</v>
      </c>
      <c r="K131" s="211" t="s">
        <v>1203</v>
      </c>
      <c r="L131" s="216"/>
      <c r="M131" s="217" t="s">
        <v>19</v>
      </c>
      <c r="N131" s="218" t="s">
        <v>42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1207</v>
      </c>
      <c r="AT131" s="191" t="s">
        <v>207</v>
      </c>
      <c r="AU131" s="191" t="s">
        <v>90</v>
      </c>
      <c r="AY131" s="19" t="s">
        <v>153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90</v>
      </c>
      <c r="BK131" s="192">
        <f>ROUND(I131*H131,2)</f>
        <v>0</v>
      </c>
      <c r="BL131" s="19" t="s">
        <v>461</v>
      </c>
      <c r="BM131" s="191" t="s">
        <v>1276</v>
      </c>
    </row>
    <row r="132" spans="1:47" s="2" customFormat="1" ht="11.25">
      <c r="A132" s="36"/>
      <c r="B132" s="37"/>
      <c r="C132" s="38"/>
      <c r="D132" s="193" t="s">
        <v>163</v>
      </c>
      <c r="E132" s="38"/>
      <c r="F132" s="194" t="s">
        <v>1277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163</v>
      </c>
      <c r="AU132" s="19" t="s">
        <v>90</v>
      </c>
    </row>
    <row r="133" spans="1:65" s="2" customFormat="1" ht="14.45" customHeight="1">
      <c r="A133" s="36"/>
      <c r="B133" s="37"/>
      <c r="C133" s="180" t="s">
        <v>1278</v>
      </c>
      <c r="D133" s="180" t="s">
        <v>156</v>
      </c>
      <c r="E133" s="181" t="s">
        <v>1279</v>
      </c>
      <c r="F133" s="182" t="s">
        <v>19</v>
      </c>
      <c r="G133" s="183" t="s">
        <v>1202</v>
      </c>
      <c r="H133" s="184">
        <v>1</v>
      </c>
      <c r="I133" s="185"/>
      <c r="J133" s="186">
        <f>ROUND(I133*H133,2)</f>
        <v>0</v>
      </c>
      <c r="K133" s="182" t="s">
        <v>1203</v>
      </c>
      <c r="L133" s="41"/>
      <c r="M133" s="187" t="s">
        <v>19</v>
      </c>
      <c r="N133" s="188" t="s">
        <v>42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461</v>
      </c>
      <c r="AT133" s="191" t="s">
        <v>156</v>
      </c>
      <c r="AU133" s="191" t="s">
        <v>90</v>
      </c>
      <c r="AY133" s="19" t="s">
        <v>153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90</v>
      </c>
      <c r="BK133" s="192">
        <f>ROUND(I133*H133,2)</f>
        <v>0</v>
      </c>
      <c r="BL133" s="19" t="s">
        <v>461</v>
      </c>
      <c r="BM133" s="191" t="s">
        <v>1280</v>
      </c>
    </row>
    <row r="134" spans="1:47" s="2" customFormat="1" ht="11.25">
      <c r="A134" s="36"/>
      <c r="B134" s="37"/>
      <c r="C134" s="38"/>
      <c r="D134" s="193" t="s">
        <v>163</v>
      </c>
      <c r="E134" s="38"/>
      <c r="F134" s="194" t="s">
        <v>1281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163</v>
      </c>
      <c r="AU134" s="19" t="s">
        <v>90</v>
      </c>
    </row>
    <row r="135" spans="1:65" s="2" customFormat="1" ht="14.45" customHeight="1">
      <c r="A135" s="36"/>
      <c r="B135" s="37"/>
      <c r="C135" s="209" t="s">
        <v>1282</v>
      </c>
      <c r="D135" s="209" t="s">
        <v>207</v>
      </c>
      <c r="E135" s="210" t="s">
        <v>1283</v>
      </c>
      <c r="F135" s="211" t="s">
        <v>19</v>
      </c>
      <c r="G135" s="212" t="s">
        <v>1202</v>
      </c>
      <c r="H135" s="213">
        <v>1</v>
      </c>
      <c r="I135" s="214"/>
      <c r="J135" s="215">
        <f>ROUND(I135*H135,2)</f>
        <v>0</v>
      </c>
      <c r="K135" s="211" t="s">
        <v>1203</v>
      </c>
      <c r="L135" s="216"/>
      <c r="M135" s="217" t="s">
        <v>19</v>
      </c>
      <c r="N135" s="218" t="s">
        <v>42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1207</v>
      </c>
      <c r="AT135" s="191" t="s">
        <v>207</v>
      </c>
      <c r="AU135" s="191" t="s">
        <v>90</v>
      </c>
      <c r="AY135" s="19" t="s">
        <v>153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90</v>
      </c>
      <c r="BK135" s="192">
        <f>ROUND(I135*H135,2)</f>
        <v>0</v>
      </c>
      <c r="BL135" s="19" t="s">
        <v>461</v>
      </c>
      <c r="BM135" s="191" t="s">
        <v>1284</v>
      </c>
    </row>
    <row r="136" spans="1:47" s="2" customFormat="1" ht="11.25">
      <c r="A136" s="36"/>
      <c r="B136" s="37"/>
      <c r="C136" s="38"/>
      <c r="D136" s="193" t="s">
        <v>163</v>
      </c>
      <c r="E136" s="38"/>
      <c r="F136" s="194" t="s">
        <v>1285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163</v>
      </c>
      <c r="AU136" s="19" t="s">
        <v>90</v>
      </c>
    </row>
    <row r="137" spans="1:65" s="2" customFormat="1" ht="14.45" customHeight="1">
      <c r="A137" s="36"/>
      <c r="B137" s="37"/>
      <c r="C137" s="180" t="s">
        <v>287</v>
      </c>
      <c r="D137" s="180" t="s">
        <v>156</v>
      </c>
      <c r="E137" s="181" t="s">
        <v>1286</v>
      </c>
      <c r="F137" s="182" t="s">
        <v>19</v>
      </c>
      <c r="G137" s="183" t="s">
        <v>1202</v>
      </c>
      <c r="H137" s="184">
        <v>3</v>
      </c>
      <c r="I137" s="185"/>
      <c r="J137" s="186">
        <f>ROUND(I137*H137,2)</f>
        <v>0</v>
      </c>
      <c r="K137" s="182" t="s">
        <v>1203</v>
      </c>
      <c r="L137" s="41"/>
      <c r="M137" s="187" t="s">
        <v>19</v>
      </c>
      <c r="N137" s="188" t="s">
        <v>42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461</v>
      </c>
      <c r="AT137" s="191" t="s">
        <v>156</v>
      </c>
      <c r="AU137" s="191" t="s">
        <v>90</v>
      </c>
      <c r="AY137" s="19" t="s">
        <v>153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90</v>
      </c>
      <c r="BK137" s="192">
        <f>ROUND(I137*H137,2)</f>
        <v>0</v>
      </c>
      <c r="BL137" s="19" t="s">
        <v>461</v>
      </c>
      <c r="BM137" s="191" t="s">
        <v>1287</v>
      </c>
    </row>
    <row r="138" spans="1:47" s="2" customFormat="1" ht="11.25">
      <c r="A138" s="36"/>
      <c r="B138" s="37"/>
      <c r="C138" s="38"/>
      <c r="D138" s="193" t="s">
        <v>163</v>
      </c>
      <c r="E138" s="38"/>
      <c r="F138" s="194" t="s">
        <v>1288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163</v>
      </c>
      <c r="AU138" s="19" t="s">
        <v>90</v>
      </c>
    </row>
    <row r="139" spans="1:65" s="2" customFormat="1" ht="14.45" customHeight="1">
      <c r="A139" s="36"/>
      <c r="B139" s="37"/>
      <c r="C139" s="209" t="s">
        <v>292</v>
      </c>
      <c r="D139" s="209" t="s">
        <v>207</v>
      </c>
      <c r="E139" s="210" t="s">
        <v>1289</v>
      </c>
      <c r="F139" s="211" t="s">
        <v>19</v>
      </c>
      <c r="G139" s="212" t="s">
        <v>1202</v>
      </c>
      <c r="H139" s="213">
        <v>3</v>
      </c>
      <c r="I139" s="214"/>
      <c r="J139" s="215">
        <f>ROUND(I139*H139,2)</f>
        <v>0</v>
      </c>
      <c r="K139" s="211" t="s">
        <v>1203</v>
      </c>
      <c r="L139" s="216"/>
      <c r="M139" s="217" t="s">
        <v>19</v>
      </c>
      <c r="N139" s="218" t="s">
        <v>42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1207</v>
      </c>
      <c r="AT139" s="191" t="s">
        <v>207</v>
      </c>
      <c r="AU139" s="191" t="s">
        <v>90</v>
      </c>
      <c r="AY139" s="19" t="s">
        <v>153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90</v>
      </c>
      <c r="BK139" s="192">
        <f>ROUND(I139*H139,2)</f>
        <v>0</v>
      </c>
      <c r="BL139" s="19" t="s">
        <v>461</v>
      </c>
      <c r="BM139" s="191" t="s">
        <v>1290</v>
      </c>
    </row>
    <row r="140" spans="1:47" s="2" customFormat="1" ht="11.25">
      <c r="A140" s="36"/>
      <c r="B140" s="37"/>
      <c r="C140" s="38"/>
      <c r="D140" s="193" t="s">
        <v>163</v>
      </c>
      <c r="E140" s="38"/>
      <c r="F140" s="194" t="s">
        <v>1291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163</v>
      </c>
      <c r="AU140" s="19" t="s">
        <v>90</v>
      </c>
    </row>
    <row r="141" spans="1:65" s="2" customFormat="1" ht="14.45" customHeight="1">
      <c r="A141" s="36"/>
      <c r="B141" s="37"/>
      <c r="C141" s="180" t="s">
        <v>298</v>
      </c>
      <c r="D141" s="180" t="s">
        <v>156</v>
      </c>
      <c r="E141" s="181" t="s">
        <v>1292</v>
      </c>
      <c r="F141" s="182" t="s">
        <v>19</v>
      </c>
      <c r="G141" s="183" t="s">
        <v>1202</v>
      </c>
      <c r="H141" s="184">
        <v>1</v>
      </c>
      <c r="I141" s="185"/>
      <c r="J141" s="186">
        <f>ROUND(I141*H141,2)</f>
        <v>0</v>
      </c>
      <c r="K141" s="182" t="s">
        <v>1203</v>
      </c>
      <c r="L141" s="41"/>
      <c r="M141" s="187" t="s">
        <v>19</v>
      </c>
      <c r="N141" s="188" t="s">
        <v>42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461</v>
      </c>
      <c r="AT141" s="191" t="s">
        <v>156</v>
      </c>
      <c r="AU141" s="191" t="s">
        <v>90</v>
      </c>
      <c r="AY141" s="19" t="s">
        <v>153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90</v>
      </c>
      <c r="BK141" s="192">
        <f>ROUND(I141*H141,2)</f>
        <v>0</v>
      </c>
      <c r="BL141" s="19" t="s">
        <v>461</v>
      </c>
      <c r="BM141" s="191" t="s">
        <v>1293</v>
      </c>
    </row>
    <row r="142" spans="1:47" s="2" customFormat="1" ht="11.25">
      <c r="A142" s="36"/>
      <c r="B142" s="37"/>
      <c r="C142" s="38"/>
      <c r="D142" s="193" t="s">
        <v>163</v>
      </c>
      <c r="E142" s="38"/>
      <c r="F142" s="194" t="s">
        <v>1294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163</v>
      </c>
      <c r="AU142" s="19" t="s">
        <v>90</v>
      </c>
    </row>
    <row r="143" spans="1:65" s="2" customFormat="1" ht="14.45" customHeight="1">
      <c r="A143" s="36"/>
      <c r="B143" s="37"/>
      <c r="C143" s="209" t="s">
        <v>304</v>
      </c>
      <c r="D143" s="209" t="s">
        <v>207</v>
      </c>
      <c r="E143" s="210" t="s">
        <v>1295</v>
      </c>
      <c r="F143" s="211" t="s">
        <v>19</v>
      </c>
      <c r="G143" s="212" t="s">
        <v>1202</v>
      </c>
      <c r="H143" s="213">
        <v>1</v>
      </c>
      <c r="I143" s="214"/>
      <c r="J143" s="215">
        <f>ROUND(I143*H143,2)</f>
        <v>0</v>
      </c>
      <c r="K143" s="211" t="s">
        <v>1203</v>
      </c>
      <c r="L143" s="216"/>
      <c r="M143" s="217" t="s">
        <v>19</v>
      </c>
      <c r="N143" s="218" t="s">
        <v>42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1207</v>
      </c>
      <c r="AT143" s="191" t="s">
        <v>207</v>
      </c>
      <c r="AU143" s="191" t="s">
        <v>90</v>
      </c>
      <c r="AY143" s="19" t="s">
        <v>153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90</v>
      </c>
      <c r="BK143" s="192">
        <f>ROUND(I143*H143,2)</f>
        <v>0</v>
      </c>
      <c r="BL143" s="19" t="s">
        <v>461</v>
      </c>
      <c r="BM143" s="191" t="s">
        <v>1296</v>
      </c>
    </row>
    <row r="144" spans="1:47" s="2" customFormat="1" ht="11.25">
      <c r="A144" s="36"/>
      <c r="B144" s="37"/>
      <c r="C144" s="38"/>
      <c r="D144" s="193" t="s">
        <v>163</v>
      </c>
      <c r="E144" s="38"/>
      <c r="F144" s="194" t="s">
        <v>1297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163</v>
      </c>
      <c r="AU144" s="19" t="s">
        <v>90</v>
      </c>
    </row>
    <row r="145" spans="1:65" s="2" customFormat="1" ht="14.45" customHeight="1">
      <c r="A145" s="36"/>
      <c r="B145" s="37"/>
      <c r="C145" s="180" t="s">
        <v>310</v>
      </c>
      <c r="D145" s="180" t="s">
        <v>156</v>
      </c>
      <c r="E145" s="181" t="s">
        <v>1298</v>
      </c>
      <c r="F145" s="182" t="s">
        <v>19</v>
      </c>
      <c r="G145" s="183" t="s">
        <v>1202</v>
      </c>
      <c r="H145" s="184">
        <v>1</v>
      </c>
      <c r="I145" s="185"/>
      <c r="J145" s="186">
        <f>ROUND(I145*H145,2)</f>
        <v>0</v>
      </c>
      <c r="K145" s="182" t="s">
        <v>1203</v>
      </c>
      <c r="L145" s="41"/>
      <c r="M145" s="187" t="s">
        <v>19</v>
      </c>
      <c r="N145" s="188" t="s">
        <v>42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461</v>
      </c>
      <c r="AT145" s="191" t="s">
        <v>156</v>
      </c>
      <c r="AU145" s="191" t="s">
        <v>90</v>
      </c>
      <c r="AY145" s="19" t="s">
        <v>153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90</v>
      </c>
      <c r="BK145" s="192">
        <f>ROUND(I145*H145,2)</f>
        <v>0</v>
      </c>
      <c r="BL145" s="19" t="s">
        <v>461</v>
      </c>
      <c r="BM145" s="191" t="s">
        <v>1299</v>
      </c>
    </row>
    <row r="146" spans="1:47" s="2" customFormat="1" ht="11.25">
      <c r="A146" s="36"/>
      <c r="B146" s="37"/>
      <c r="C146" s="38"/>
      <c r="D146" s="193" t="s">
        <v>163</v>
      </c>
      <c r="E146" s="38"/>
      <c r="F146" s="194" t="s">
        <v>1300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163</v>
      </c>
      <c r="AU146" s="19" t="s">
        <v>90</v>
      </c>
    </row>
    <row r="147" spans="1:65" s="2" customFormat="1" ht="14.45" customHeight="1">
      <c r="A147" s="36"/>
      <c r="B147" s="37"/>
      <c r="C147" s="209" t="s">
        <v>315</v>
      </c>
      <c r="D147" s="209" t="s">
        <v>207</v>
      </c>
      <c r="E147" s="210" t="s">
        <v>1301</v>
      </c>
      <c r="F147" s="211" t="s">
        <v>19</v>
      </c>
      <c r="G147" s="212" t="s">
        <v>1202</v>
      </c>
      <c r="H147" s="213">
        <v>1</v>
      </c>
      <c r="I147" s="214"/>
      <c r="J147" s="215">
        <f>ROUND(I147*H147,2)</f>
        <v>0</v>
      </c>
      <c r="K147" s="211" t="s">
        <v>1203</v>
      </c>
      <c r="L147" s="216"/>
      <c r="M147" s="217" t="s">
        <v>19</v>
      </c>
      <c r="N147" s="218" t="s">
        <v>42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1207</v>
      </c>
      <c r="AT147" s="191" t="s">
        <v>207</v>
      </c>
      <c r="AU147" s="191" t="s">
        <v>90</v>
      </c>
      <c r="AY147" s="19" t="s">
        <v>153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90</v>
      </c>
      <c r="BK147" s="192">
        <f>ROUND(I147*H147,2)</f>
        <v>0</v>
      </c>
      <c r="BL147" s="19" t="s">
        <v>461</v>
      </c>
      <c r="BM147" s="191" t="s">
        <v>1302</v>
      </c>
    </row>
    <row r="148" spans="1:47" s="2" customFormat="1" ht="11.25">
      <c r="A148" s="36"/>
      <c r="B148" s="37"/>
      <c r="C148" s="38"/>
      <c r="D148" s="193" t="s">
        <v>163</v>
      </c>
      <c r="E148" s="38"/>
      <c r="F148" s="194" t="s">
        <v>1303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163</v>
      </c>
      <c r="AU148" s="19" t="s">
        <v>90</v>
      </c>
    </row>
    <row r="149" spans="1:65" s="2" customFormat="1" ht="14.45" customHeight="1">
      <c r="A149" s="36"/>
      <c r="B149" s="37"/>
      <c r="C149" s="180" t="s">
        <v>319</v>
      </c>
      <c r="D149" s="180" t="s">
        <v>156</v>
      </c>
      <c r="E149" s="181" t="s">
        <v>1304</v>
      </c>
      <c r="F149" s="182" t="s">
        <v>19</v>
      </c>
      <c r="G149" s="183" t="s">
        <v>1202</v>
      </c>
      <c r="H149" s="184">
        <v>1</v>
      </c>
      <c r="I149" s="185"/>
      <c r="J149" s="186">
        <f>ROUND(I149*H149,2)</f>
        <v>0</v>
      </c>
      <c r="K149" s="182" t="s">
        <v>1203</v>
      </c>
      <c r="L149" s="41"/>
      <c r="M149" s="187" t="s">
        <v>19</v>
      </c>
      <c r="N149" s="188" t="s">
        <v>42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461</v>
      </c>
      <c r="AT149" s="191" t="s">
        <v>156</v>
      </c>
      <c r="AU149" s="191" t="s">
        <v>90</v>
      </c>
      <c r="AY149" s="19" t="s">
        <v>153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90</v>
      </c>
      <c r="BK149" s="192">
        <f>ROUND(I149*H149,2)</f>
        <v>0</v>
      </c>
      <c r="BL149" s="19" t="s">
        <v>461</v>
      </c>
      <c r="BM149" s="191" t="s">
        <v>1305</v>
      </c>
    </row>
    <row r="150" spans="1:47" s="2" customFormat="1" ht="11.25">
      <c r="A150" s="36"/>
      <c r="B150" s="37"/>
      <c r="C150" s="38"/>
      <c r="D150" s="193" t="s">
        <v>163</v>
      </c>
      <c r="E150" s="38"/>
      <c r="F150" s="194" t="s">
        <v>1306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163</v>
      </c>
      <c r="AU150" s="19" t="s">
        <v>90</v>
      </c>
    </row>
    <row r="151" spans="1:65" s="2" customFormat="1" ht="14.45" customHeight="1">
      <c r="A151" s="36"/>
      <c r="B151" s="37"/>
      <c r="C151" s="209" t="s">
        <v>325</v>
      </c>
      <c r="D151" s="209" t="s">
        <v>207</v>
      </c>
      <c r="E151" s="210" t="s">
        <v>1307</v>
      </c>
      <c r="F151" s="211" t="s">
        <v>19</v>
      </c>
      <c r="G151" s="212" t="s">
        <v>1202</v>
      </c>
      <c r="H151" s="213">
        <v>1</v>
      </c>
      <c r="I151" s="214"/>
      <c r="J151" s="215">
        <f>ROUND(I151*H151,2)</f>
        <v>0</v>
      </c>
      <c r="K151" s="211" t="s">
        <v>1203</v>
      </c>
      <c r="L151" s="216"/>
      <c r="M151" s="217" t="s">
        <v>19</v>
      </c>
      <c r="N151" s="218" t="s">
        <v>42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1207</v>
      </c>
      <c r="AT151" s="191" t="s">
        <v>207</v>
      </c>
      <c r="AU151" s="191" t="s">
        <v>90</v>
      </c>
      <c r="AY151" s="19" t="s">
        <v>153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90</v>
      </c>
      <c r="BK151" s="192">
        <f>ROUND(I151*H151,2)</f>
        <v>0</v>
      </c>
      <c r="BL151" s="19" t="s">
        <v>461</v>
      </c>
      <c r="BM151" s="191" t="s">
        <v>1308</v>
      </c>
    </row>
    <row r="152" spans="1:47" s="2" customFormat="1" ht="11.25">
      <c r="A152" s="36"/>
      <c r="B152" s="37"/>
      <c r="C152" s="38"/>
      <c r="D152" s="193" t="s">
        <v>163</v>
      </c>
      <c r="E152" s="38"/>
      <c r="F152" s="194" t="s">
        <v>1309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163</v>
      </c>
      <c r="AU152" s="19" t="s">
        <v>90</v>
      </c>
    </row>
    <row r="153" spans="1:65" s="2" customFormat="1" ht="14.45" customHeight="1">
      <c r="A153" s="36"/>
      <c r="B153" s="37"/>
      <c r="C153" s="180" t="s">
        <v>331</v>
      </c>
      <c r="D153" s="180" t="s">
        <v>156</v>
      </c>
      <c r="E153" s="181" t="s">
        <v>1310</v>
      </c>
      <c r="F153" s="182" t="s">
        <v>19</v>
      </c>
      <c r="G153" s="183" t="s">
        <v>1202</v>
      </c>
      <c r="H153" s="184">
        <v>1</v>
      </c>
      <c r="I153" s="185"/>
      <c r="J153" s="186">
        <f>ROUND(I153*H153,2)</f>
        <v>0</v>
      </c>
      <c r="K153" s="182" t="s">
        <v>1203</v>
      </c>
      <c r="L153" s="41"/>
      <c r="M153" s="187" t="s">
        <v>19</v>
      </c>
      <c r="N153" s="188" t="s">
        <v>42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461</v>
      </c>
      <c r="AT153" s="191" t="s">
        <v>156</v>
      </c>
      <c r="AU153" s="191" t="s">
        <v>90</v>
      </c>
      <c r="AY153" s="19" t="s">
        <v>153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90</v>
      </c>
      <c r="BK153" s="192">
        <f>ROUND(I153*H153,2)</f>
        <v>0</v>
      </c>
      <c r="BL153" s="19" t="s">
        <v>461</v>
      </c>
      <c r="BM153" s="191" t="s">
        <v>1311</v>
      </c>
    </row>
    <row r="154" spans="1:47" s="2" customFormat="1" ht="11.25">
      <c r="A154" s="36"/>
      <c r="B154" s="37"/>
      <c r="C154" s="38"/>
      <c r="D154" s="193" t="s">
        <v>163</v>
      </c>
      <c r="E154" s="38"/>
      <c r="F154" s="194" t="s">
        <v>1312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163</v>
      </c>
      <c r="AU154" s="19" t="s">
        <v>90</v>
      </c>
    </row>
    <row r="155" spans="1:65" s="2" customFormat="1" ht="14.45" customHeight="1">
      <c r="A155" s="36"/>
      <c r="B155" s="37"/>
      <c r="C155" s="209" t="s">
        <v>337</v>
      </c>
      <c r="D155" s="209" t="s">
        <v>207</v>
      </c>
      <c r="E155" s="210" t="s">
        <v>1313</v>
      </c>
      <c r="F155" s="211" t="s">
        <v>19</v>
      </c>
      <c r="G155" s="212" t="s">
        <v>1202</v>
      </c>
      <c r="H155" s="213">
        <v>1</v>
      </c>
      <c r="I155" s="214"/>
      <c r="J155" s="215">
        <f>ROUND(I155*H155,2)</f>
        <v>0</v>
      </c>
      <c r="K155" s="211" t="s">
        <v>1203</v>
      </c>
      <c r="L155" s="216"/>
      <c r="M155" s="217" t="s">
        <v>19</v>
      </c>
      <c r="N155" s="218" t="s">
        <v>42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1207</v>
      </c>
      <c r="AT155" s="191" t="s">
        <v>207</v>
      </c>
      <c r="AU155" s="191" t="s">
        <v>90</v>
      </c>
      <c r="AY155" s="19" t="s">
        <v>153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90</v>
      </c>
      <c r="BK155" s="192">
        <f>ROUND(I155*H155,2)</f>
        <v>0</v>
      </c>
      <c r="BL155" s="19" t="s">
        <v>461</v>
      </c>
      <c r="BM155" s="191" t="s">
        <v>1314</v>
      </c>
    </row>
    <row r="156" spans="1:47" s="2" customFormat="1" ht="11.25">
      <c r="A156" s="36"/>
      <c r="B156" s="37"/>
      <c r="C156" s="38"/>
      <c r="D156" s="193" t="s">
        <v>163</v>
      </c>
      <c r="E156" s="38"/>
      <c r="F156" s="194" t="s">
        <v>1315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163</v>
      </c>
      <c r="AU156" s="19" t="s">
        <v>90</v>
      </c>
    </row>
    <row r="157" spans="1:65" s="2" customFormat="1" ht="14.45" customHeight="1">
      <c r="A157" s="36"/>
      <c r="B157" s="37"/>
      <c r="C157" s="180" t="s">
        <v>343</v>
      </c>
      <c r="D157" s="180" t="s">
        <v>156</v>
      </c>
      <c r="E157" s="181" t="s">
        <v>1316</v>
      </c>
      <c r="F157" s="182" t="s">
        <v>19</v>
      </c>
      <c r="G157" s="183" t="s">
        <v>307</v>
      </c>
      <c r="H157" s="184">
        <v>15</v>
      </c>
      <c r="I157" s="185"/>
      <c r="J157" s="186">
        <f>ROUND(I157*H157,2)</f>
        <v>0</v>
      </c>
      <c r="K157" s="182" t="s">
        <v>1203</v>
      </c>
      <c r="L157" s="41"/>
      <c r="M157" s="187" t="s">
        <v>19</v>
      </c>
      <c r="N157" s="188" t="s">
        <v>42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461</v>
      </c>
      <c r="AT157" s="191" t="s">
        <v>156</v>
      </c>
      <c r="AU157" s="191" t="s">
        <v>90</v>
      </c>
      <c r="AY157" s="19" t="s">
        <v>153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90</v>
      </c>
      <c r="BK157" s="192">
        <f>ROUND(I157*H157,2)</f>
        <v>0</v>
      </c>
      <c r="BL157" s="19" t="s">
        <v>461</v>
      </c>
      <c r="BM157" s="191" t="s">
        <v>1317</v>
      </c>
    </row>
    <row r="158" spans="1:47" s="2" customFormat="1" ht="11.25">
      <c r="A158" s="36"/>
      <c r="B158" s="37"/>
      <c r="C158" s="38"/>
      <c r="D158" s="193" t="s">
        <v>163</v>
      </c>
      <c r="E158" s="38"/>
      <c r="F158" s="194" t="s">
        <v>1318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163</v>
      </c>
      <c r="AU158" s="19" t="s">
        <v>90</v>
      </c>
    </row>
    <row r="159" spans="1:65" s="2" customFormat="1" ht="14.45" customHeight="1">
      <c r="A159" s="36"/>
      <c r="B159" s="37"/>
      <c r="C159" s="209" t="s">
        <v>348</v>
      </c>
      <c r="D159" s="209" t="s">
        <v>207</v>
      </c>
      <c r="E159" s="210" t="s">
        <v>1319</v>
      </c>
      <c r="F159" s="211" t="s">
        <v>19</v>
      </c>
      <c r="G159" s="212" t="s">
        <v>307</v>
      </c>
      <c r="H159" s="213">
        <v>15</v>
      </c>
      <c r="I159" s="214"/>
      <c r="J159" s="215">
        <f>ROUND(I159*H159,2)</f>
        <v>0</v>
      </c>
      <c r="K159" s="211" t="s">
        <v>1203</v>
      </c>
      <c r="L159" s="216"/>
      <c r="M159" s="217" t="s">
        <v>19</v>
      </c>
      <c r="N159" s="218" t="s">
        <v>42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1207</v>
      </c>
      <c r="AT159" s="191" t="s">
        <v>207</v>
      </c>
      <c r="AU159" s="191" t="s">
        <v>90</v>
      </c>
      <c r="AY159" s="19" t="s">
        <v>153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90</v>
      </c>
      <c r="BK159" s="192">
        <f>ROUND(I159*H159,2)</f>
        <v>0</v>
      </c>
      <c r="BL159" s="19" t="s">
        <v>461</v>
      </c>
      <c r="BM159" s="191" t="s">
        <v>1320</v>
      </c>
    </row>
    <row r="160" spans="1:47" s="2" customFormat="1" ht="11.25">
      <c r="A160" s="36"/>
      <c r="B160" s="37"/>
      <c r="C160" s="38"/>
      <c r="D160" s="193" t="s">
        <v>163</v>
      </c>
      <c r="E160" s="38"/>
      <c r="F160" s="194" t="s">
        <v>1321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163</v>
      </c>
      <c r="AU160" s="19" t="s">
        <v>90</v>
      </c>
    </row>
    <row r="161" spans="1:65" s="2" customFormat="1" ht="14.45" customHeight="1">
      <c r="A161" s="36"/>
      <c r="B161" s="37"/>
      <c r="C161" s="180" t="s">
        <v>354</v>
      </c>
      <c r="D161" s="180" t="s">
        <v>156</v>
      </c>
      <c r="E161" s="181" t="s">
        <v>1322</v>
      </c>
      <c r="F161" s="182" t="s">
        <v>19</v>
      </c>
      <c r="G161" s="183" t="s">
        <v>307</v>
      </c>
      <c r="H161" s="184">
        <v>15</v>
      </c>
      <c r="I161" s="185"/>
      <c r="J161" s="186">
        <f>ROUND(I161*H161,2)</f>
        <v>0</v>
      </c>
      <c r="K161" s="182" t="s">
        <v>1203</v>
      </c>
      <c r="L161" s="41"/>
      <c r="M161" s="187" t="s">
        <v>19</v>
      </c>
      <c r="N161" s="188" t="s">
        <v>42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461</v>
      </c>
      <c r="AT161" s="191" t="s">
        <v>156</v>
      </c>
      <c r="AU161" s="191" t="s">
        <v>90</v>
      </c>
      <c r="AY161" s="19" t="s">
        <v>153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90</v>
      </c>
      <c r="BK161" s="192">
        <f>ROUND(I161*H161,2)</f>
        <v>0</v>
      </c>
      <c r="BL161" s="19" t="s">
        <v>461</v>
      </c>
      <c r="BM161" s="191" t="s">
        <v>1323</v>
      </c>
    </row>
    <row r="162" spans="1:47" s="2" customFormat="1" ht="11.25">
      <c r="A162" s="36"/>
      <c r="B162" s="37"/>
      <c r="C162" s="38"/>
      <c r="D162" s="193" t="s">
        <v>163</v>
      </c>
      <c r="E162" s="38"/>
      <c r="F162" s="194" t="s">
        <v>1324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163</v>
      </c>
      <c r="AU162" s="19" t="s">
        <v>90</v>
      </c>
    </row>
    <row r="163" spans="1:65" s="2" customFormat="1" ht="14.45" customHeight="1">
      <c r="A163" s="36"/>
      <c r="B163" s="37"/>
      <c r="C163" s="209" t="s">
        <v>359</v>
      </c>
      <c r="D163" s="209" t="s">
        <v>207</v>
      </c>
      <c r="E163" s="210" t="s">
        <v>1325</v>
      </c>
      <c r="F163" s="211" t="s">
        <v>19</v>
      </c>
      <c r="G163" s="212" t="s">
        <v>307</v>
      </c>
      <c r="H163" s="213">
        <v>15</v>
      </c>
      <c r="I163" s="214"/>
      <c r="J163" s="215">
        <f>ROUND(I163*H163,2)</f>
        <v>0</v>
      </c>
      <c r="K163" s="211" t="s">
        <v>1203</v>
      </c>
      <c r="L163" s="216"/>
      <c r="M163" s="217" t="s">
        <v>19</v>
      </c>
      <c r="N163" s="218" t="s">
        <v>42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1207</v>
      </c>
      <c r="AT163" s="191" t="s">
        <v>207</v>
      </c>
      <c r="AU163" s="191" t="s">
        <v>90</v>
      </c>
      <c r="AY163" s="19" t="s">
        <v>153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90</v>
      </c>
      <c r="BK163" s="192">
        <f>ROUND(I163*H163,2)</f>
        <v>0</v>
      </c>
      <c r="BL163" s="19" t="s">
        <v>461</v>
      </c>
      <c r="BM163" s="191" t="s">
        <v>1326</v>
      </c>
    </row>
    <row r="164" spans="1:47" s="2" customFormat="1" ht="11.25">
      <c r="A164" s="36"/>
      <c r="B164" s="37"/>
      <c r="C164" s="38"/>
      <c r="D164" s="193" t="s">
        <v>163</v>
      </c>
      <c r="E164" s="38"/>
      <c r="F164" s="194" t="s">
        <v>1327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163</v>
      </c>
      <c r="AU164" s="19" t="s">
        <v>90</v>
      </c>
    </row>
    <row r="165" spans="1:65" s="2" customFormat="1" ht="14.45" customHeight="1">
      <c r="A165" s="36"/>
      <c r="B165" s="37"/>
      <c r="C165" s="180" t="s">
        <v>1328</v>
      </c>
      <c r="D165" s="180" t="s">
        <v>156</v>
      </c>
      <c r="E165" s="181" t="s">
        <v>1329</v>
      </c>
      <c r="F165" s="182" t="s">
        <v>19</v>
      </c>
      <c r="G165" s="183" t="s">
        <v>307</v>
      </c>
      <c r="H165" s="184">
        <v>70</v>
      </c>
      <c r="I165" s="185"/>
      <c r="J165" s="186">
        <f>ROUND(I165*H165,2)</f>
        <v>0</v>
      </c>
      <c r="K165" s="182" t="s">
        <v>1203</v>
      </c>
      <c r="L165" s="41"/>
      <c r="M165" s="187" t="s">
        <v>19</v>
      </c>
      <c r="N165" s="188" t="s">
        <v>42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461</v>
      </c>
      <c r="AT165" s="191" t="s">
        <v>156</v>
      </c>
      <c r="AU165" s="191" t="s">
        <v>90</v>
      </c>
      <c r="AY165" s="19" t="s">
        <v>153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90</v>
      </c>
      <c r="BK165" s="192">
        <f>ROUND(I165*H165,2)</f>
        <v>0</v>
      </c>
      <c r="BL165" s="19" t="s">
        <v>461</v>
      </c>
      <c r="BM165" s="191" t="s">
        <v>1330</v>
      </c>
    </row>
    <row r="166" spans="1:47" s="2" customFormat="1" ht="11.25">
      <c r="A166" s="36"/>
      <c r="B166" s="37"/>
      <c r="C166" s="38"/>
      <c r="D166" s="193" t="s">
        <v>163</v>
      </c>
      <c r="E166" s="38"/>
      <c r="F166" s="194" t="s">
        <v>1331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163</v>
      </c>
      <c r="AU166" s="19" t="s">
        <v>90</v>
      </c>
    </row>
    <row r="167" spans="1:65" s="2" customFormat="1" ht="14.45" customHeight="1">
      <c r="A167" s="36"/>
      <c r="B167" s="37"/>
      <c r="C167" s="209" t="s">
        <v>365</v>
      </c>
      <c r="D167" s="209" t="s">
        <v>207</v>
      </c>
      <c r="E167" s="210" t="s">
        <v>1332</v>
      </c>
      <c r="F167" s="211" t="s">
        <v>19</v>
      </c>
      <c r="G167" s="212" t="s">
        <v>307</v>
      </c>
      <c r="H167" s="213">
        <v>70</v>
      </c>
      <c r="I167" s="214"/>
      <c r="J167" s="215">
        <f>ROUND(I167*H167,2)</f>
        <v>0</v>
      </c>
      <c r="K167" s="211" t="s">
        <v>1203</v>
      </c>
      <c r="L167" s="216"/>
      <c r="M167" s="217" t="s">
        <v>19</v>
      </c>
      <c r="N167" s="218" t="s">
        <v>42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1207</v>
      </c>
      <c r="AT167" s="191" t="s">
        <v>207</v>
      </c>
      <c r="AU167" s="191" t="s">
        <v>90</v>
      </c>
      <c r="AY167" s="19" t="s">
        <v>153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90</v>
      </c>
      <c r="BK167" s="192">
        <f>ROUND(I167*H167,2)</f>
        <v>0</v>
      </c>
      <c r="BL167" s="19" t="s">
        <v>461</v>
      </c>
      <c r="BM167" s="191" t="s">
        <v>1333</v>
      </c>
    </row>
    <row r="168" spans="1:47" s="2" customFormat="1" ht="11.25">
      <c r="A168" s="36"/>
      <c r="B168" s="37"/>
      <c r="C168" s="38"/>
      <c r="D168" s="193" t="s">
        <v>163</v>
      </c>
      <c r="E168" s="38"/>
      <c r="F168" s="194" t="s">
        <v>1334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163</v>
      </c>
      <c r="AU168" s="19" t="s">
        <v>90</v>
      </c>
    </row>
    <row r="169" spans="1:65" s="2" customFormat="1" ht="14.45" customHeight="1">
      <c r="A169" s="36"/>
      <c r="B169" s="37"/>
      <c r="C169" s="180" t="s">
        <v>371</v>
      </c>
      <c r="D169" s="180" t="s">
        <v>156</v>
      </c>
      <c r="E169" s="181" t="s">
        <v>1335</v>
      </c>
      <c r="F169" s="182" t="s">
        <v>19</v>
      </c>
      <c r="G169" s="183" t="s">
        <v>307</v>
      </c>
      <c r="H169" s="184">
        <v>170</v>
      </c>
      <c r="I169" s="185"/>
      <c r="J169" s="186">
        <f>ROUND(I169*H169,2)</f>
        <v>0</v>
      </c>
      <c r="K169" s="182" t="s">
        <v>1203</v>
      </c>
      <c r="L169" s="41"/>
      <c r="M169" s="187" t="s">
        <v>19</v>
      </c>
      <c r="N169" s="188" t="s">
        <v>42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461</v>
      </c>
      <c r="AT169" s="191" t="s">
        <v>156</v>
      </c>
      <c r="AU169" s="191" t="s">
        <v>90</v>
      </c>
      <c r="AY169" s="19" t="s">
        <v>153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90</v>
      </c>
      <c r="BK169" s="192">
        <f>ROUND(I169*H169,2)</f>
        <v>0</v>
      </c>
      <c r="BL169" s="19" t="s">
        <v>461</v>
      </c>
      <c r="BM169" s="191" t="s">
        <v>1336</v>
      </c>
    </row>
    <row r="170" spans="1:47" s="2" customFormat="1" ht="11.25">
      <c r="A170" s="36"/>
      <c r="B170" s="37"/>
      <c r="C170" s="38"/>
      <c r="D170" s="193" t="s">
        <v>163</v>
      </c>
      <c r="E170" s="38"/>
      <c r="F170" s="194" t="s">
        <v>1337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163</v>
      </c>
      <c r="AU170" s="19" t="s">
        <v>90</v>
      </c>
    </row>
    <row r="171" spans="1:65" s="2" customFormat="1" ht="14.45" customHeight="1">
      <c r="A171" s="36"/>
      <c r="B171" s="37"/>
      <c r="C171" s="209" t="s">
        <v>1338</v>
      </c>
      <c r="D171" s="209" t="s">
        <v>207</v>
      </c>
      <c r="E171" s="210" t="s">
        <v>1339</v>
      </c>
      <c r="F171" s="211" t="s">
        <v>19</v>
      </c>
      <c r="G171" s="212" t="s">
        <v>307</v>
      </c>
      <c r="H171" s="213">
        <v>170</v>
      </c>
      <c r="I171" s="214"/>
      <c r="J171" s="215">
        <f>ROUND(I171*H171,2)</f>
        <v>0</v>
      </c>
      <c r="K171" s="211" t="s">
        <v>1203</v>
      </c>
      <c r="L171" s="216"/>
      <c r="M171" s="217" t="s">
        <v>19</v>
      </c>
      <c r="N171" s="218" t="s">
        <v>42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1207</v>
      </c>
      <c r="AT171" s="191" t="s">
        <v>207</v>
      </c>
      <c r="AU171" s="191" t="s">
        <v>90</v>
      </c>
      <c r="AY171" s="19" t="s">
        <v>153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90</v>
      </c>
      <c r="BK171" s="192">
        <f>ROUND(I171*H171,2)</f>
        <v>0</v>
      </c>
      <c r="BL171" s="19" t="s">
        <v>461</v>
      </c>
      <c r="BM171" s="191" t="s">
        <v>1340</v>
      </c>
    </row>
    <row r="172" spans="1:47" s="2" customFormat="1" ht="11.25">
      <c r="A172" s="36"/>
      <c r="B172" s="37"/>
      <c r="C172" s="38"/>
      <c r="D172" s="193" t="s">
        <v>163</v>
      </c>
      <c r="E172" s="38"/>
      <c r="F172" s="194" t="s">
        <v>1341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163</v>
      </c>
      <c r="AU172" s="19" t="s">
        <v>90</v>
      </c>
    </row>
    <row r="173" spans="1:65" s="2" customFormat="1" ht="14.45" customHeight="1">
      <c r="A173" s="36"/>
      <c r="B173" s="37"/>
      <c r="C173" s="180" t="s">
        <v>380</v>
      </c>
      <c r="D173" s="180" t="s">
        <v>156</v>
      </c>
      <c r="E173" s="181" t="s">
        <v>1342</v>
      </c>
      <c r="F173" s="182" t="s">
        <v>19</v>
      </c>
      <c r="G173" s="183" t="s">
        <v>307</v>
      </c>
      <c r="H173" s="184">
        <v>35</v>
      </c>
      <c r="I173" s="185"/>
      <c r="J173" s="186">
        <f>ROUND(I173*H173,2)</f>
        <v>0</v>
      </c>
      <c r="K173" s="182" t="s">
        <v>1203</v>
      </c>
      <c r="L173" s="41"/>
      <c r="M173" s="187" t="s">
        <v>19</v>
      </c>
      <c r="N173" s="188" t="s">
        <v>42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461</v>
      </c>
      <c r="AT173" s="191" t="s">
        <v>156</v>
      </c>
      <c r="AU173" s="191" t="s">
        <v>90</v>
      </c>
      <c r="AY173" s="19" t="s">
        <v>153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90</v>
      </c>
      <c r="BK173" s="192">
        <f>ROUND(I173*H173,2)</f>
        <v>0</v>
      </c>
      <c r="BL173" s="19" t="s">
        <v>461</v>
      </c>
      <c r="BM173" s="191" t="s">
        <v>1343</v>
      </c>
    </row>
    <row r="174" spans="1:47" s="2" customFormat="1" ht="11.25">
      <c r="A174" s="36"/>
      <c r="B174" s="37"/>
      <c r="C174" s="38"/>
      <c r="D174" s="193" t="s">
        <v>163</v>
      </c>
      <c r="E174" s="38"/>
      <c r="F174" s="194" t="s">
        <v>1344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163</v>
      </c>
      <c r="AU174" s="19" t="s">
        <v>90</v>
      </c>
    </row>
    <row r="175" spans="1:65" s="2" customFormat="1" ht="14.45" customHeight="1">
      <c r="A175" s="36"/>
      <c r="B175" s="37"/>
      <c r="C175" s="209" t="s">
        <v>387</v>
      </c>
      <c r="D175" s="209" t="s">
        <v>207</v>
      </c>
      <c r="E175" s="210" t="s">
        <v>1345</v>
      </c>
      <c r="F175" s="211" t="s">
        <v>19</v>
      </c>
      <c r="G175" s="212" t="s">
        <v>307</v>
      </c>
      <c r="H175" s="213">
        <v>35</v>
      </c>
      <c r="I175" s="214"/>
      <c r="J175" s="215">
        <f>ROUND(I175*H175,2)</f>
        <v>0</v>
      </c>
      <c r="K175" s="211" t="s">
        <v>1203</v>
      </c>
      <c r="L175" s="216"/>
      <c r="M175" s="217" t="s">
        <v>19</v>
      </c>
      <c r="N175" s="218" t="s">
        <v>42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1207</v>
      </c>
      <c r="AT175" s="191" t="s">
        <v>207</v>
      </c>
      <c r="AU175" s="191" t="s">
        <v>90</v>
      </c>
      <c r="AY175" s="19" t="s">
        <v>153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90</v>
      </c>
      <c r="BK175" s="192">
        <f>ROUND(I175*H175,2)</f>
        <v>0</v>
      </c>
      <c r="BL175" s="19" t="s">
        <v>461</v>
      </c>
      <c r="BM175" s="191" t="s">
        <v>1346</v>
      </c>
    </row>
    <row r="176" spans="1:47" s="2" customFormat="1" ht="11.25">
      <c r="A176" s="36"/>
      <c r="B176" s="37"/>
      <c r="C176" s="38"/>
      <c r="D176" s="193" t="s">
        <v>163</v>
      </c>
      <c r="E176" s="38"/>
      <c r="F176" s="194" t="s">
        <v>1347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163</v>
      </c>
      <c r="AU176" s="19" t="s">
        <v>90</v>
      </c>
    </row>
    <row r="177" spans="1:65" s="2" customFormat="1" ht="14.45" customHeight="1">
      <c r="A177" s="36"/>
      <c r="B177" s="37"/>
      <c r="C177" s="180" t="s">
        <v>392</v>
      </c>
      <c r="D177" s="180" t="s">
        <v>156</v>
      </c>
      <c r="E177" s="181" t="s">
        <v>1348</v>
      </c>
      <c r="F177" s="182" t="s">
        <v>19</v>
      </c>
      <c r="G177" s="183" t="s">
        <v>307</v>
      </c>
      <c r="H177" s="184">
        <v>23.9</v>
      </c>
      <c r="I177" s="185"/>
      <c r="J177" s="186">
        <f>ROUND(I177*H177,2)</f>
        <v>0</v>
      </c>
      <c r="K177" s="182" t="s">
        <v>1203</v>
      </c>
      <c r="L177" s="41"/>
      <c r="M177" s="187" t="s">
        <v>19</v>
      </c>
      <c r="N177" s="188" t="s">
        <v>42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461</v>
      </c>
      <c r="AT177" s="191" t="s">
        <v>156</v>
      </c>
      <c r="AU177" s="191" t="s">
        <v>90</v>
      </c>
      <c r="AY177" s="19" t="s">
        <v>153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90</v>
      </c>
      <c r="BK177" s="192">
        <f>ROUND(I177*H177,2)</f>
        <v>0</v>
      </c>
      <c r="BL177" s="19" t="s">
        <v>461</v>
      </c>
      <c r="BM177" s="191" t="s">
        <v>1349</v>
      </c>
    </row>
    <row r="178" spans="1:47" s="2" customFormat="1" ht="11.25">
      <c r="A178" s="36"/>
      <c r="B178" s="37"/>
      <c r="C178" s="38"/>
      <c r="D178" s="193" t="s">
        <v>163</v>
      </c>
      <c r="E178" s="38"/>
      <c r="F178" s="194" t="s">
        <v>1350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163</v>
      </c>
      <c r="AU178" s="19" t="s">
        <v>90</v>
      </c>
    </row>
    <row r="179" spans="1:65" s="2" customFormat="1" ht="14.45" customHeight="1">
      <c r="A179" s="36"/>
      <c r="B179" s="37"/>
      <c r="C179" s="209" t="s">
        <v>397</v>
      </c>
      <c r="D179" s="209" t="s">
        <v>207</v>
      </c>
      <c r="E179" s="210" t="s">
        <v>1351</v>
      </c>
      <c r="F179" s="211" t="s">
        <v>19</v>
      </c>
      <c r="G179" s="212" t="s">
        <v>307</v>
      </c>
      <c r="H179" s="213">
        <v>23.9</v>
      </c>
      <c r="I179" s="214"/>
      <c r="J179" s="215">
        <f>ROUND(I179*H179,2)</f>
        <v>0</v>
      </c>
      <c r="K179" s="211" t="s">
        <v>1203</v>
      </c>
      <c r="L179" s="216"/>
      <c r="M179" s="217" t="s">
        <v>19</v>
      </c>
      <c r="N179" s="218" t="s">
        <v>42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1207</v>
      </c>
      <c r="AT179" s="191" t="s">
        <v>207</v>
      </c>
      <c r="AU179" s="191" t="s">
        <v>90</v>
      </c>
      <c r="AY179" s="19" t="s">
        <v>153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90</v>
      </c>
      <c r="BK179" s="192">
        <f>ROUND(I179*H179,2)</f>
        <v>0</v>
      </c>
      <c r="BL179" s="19" t="s">
        <v>461</v>
      </c>
      <c r="BM179" s="191" t="s">
        <v>1352</v>
      </c>
    </row>
    <row r="180" spans="1:47" s="2" customFormat="1" ht="11.25">
      <c r="A180" s="36"/>
      <c r="B180" s="37"/>
      <c r="C180" s="38"/>
      <c r="D180" s="193" t="s">
        <v>163</v>
      </c>
      <c r="E180" s="38"/>
      <c r="F180" s="194" t="s">
        <v>1353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163</v>
      </c>
      <c r="AU180" s="19" t="s">
        <v>90</v>
      </c>
    </row>
    <row r="181" spans="1:65" s="2" customFormat="1" ht="14.45" customHeight="1">
      <c r="A181" s="36"/>
      <c r="B181" s="37"/>
      <c r="C181" s="180" t="s">
        <v>402</v>
      </c>
      <c r="D181" s="180" t="s">
        <v>156</v>
      </c>
      <c r="E181" s="181" t="s">
        <v>1354</v>
      </c>
      <c r="F181" s="182" t="s">
        <v>19</v>
      </c>
      <c r="G181" s="183" t="s">
        <v>307</v>
      </c>
      <c r="H181" s="184">
        <v>25</v>
      </c>
      <c r="I181" s="185"/>
      <c r="J181" s="186">
        <f>ROUND(I181*H181,2)</f>
        <v>0</v>
      </c>
      <c r="K181" s="182" t="s">
        <v>1203</v>
      </c>
      <c r="L181" s="41"/>
      <c r="M181" s="187" t="s">
        <v>19</v>
      </c>
      <c r="N181" s="188" t="s">
        <v>42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461</v>
      </c>
      <c r="AT181" s="191" t="s">
        <v>156</v>
      </c>
      <c r="AU181" s="191" t="s">
        <v>90</v>
      </c>
      <c r="AY181" s="19" t="s">
        <v>153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90</v>
      </c>
      <c r="BK181" s="192">
        <f>ROUND(I181*H181,2)</f>
        <v>0</v>
      </c>
      <c r="BL181" s="19" t="s">
        <v>461</v>
      </c>
      <c r="BM181" s="191" t="s">
        <v>1355</v>
      </c>
    </row>
    <row r="182" spans="1:47" s="2" customFormat="1" ht="11.25">
      <c r="A182" s="36"/>
      <c r="B182" s="37"/>
      <c r="C182" s="38"/>
      <c r="D182" s="193" t="s">
        <v>163</v>
      </c>
      <c r="E182" s="38"/>
      <c r="F182" s="194" t="s">
        <v>1356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163</v>
      </c>
      <c r="AU182" s="19" t="s">
        <v>90</v>
      </c>
    </row>
    <row r="183" spans="1:65" s="2" customFormat="1" ht="14.45" customHeight="1">
      <c r="A183" s="36"/>
      <c r="B183" s="37"/>
      <c r="C183" s="209" t="s">
        <v>411</v>
      </c>
      <c r="D183" s="209" t="s">
        <v>207</v>
      </c>
      <c r="E183" s="210" t="s">
        <v>1357</v>
      </c>
      <c r="F183" s="211" t="s">
        <v>19</v>
      </c>
      <c r="G183" s="212" t="s">
        <v>307</v>
      </c>
      <c r="H183" s="213">
        <v>25</v>
      </c>
      <c r="I183" s="214"/>
      <c r="J183" s="215">
        <f>ROUND(I183*H183,2)</f>
        <v>0</v>
      </c>
      <c r="K183" s="211" t="s">
        <v>1203</v>
      </c>
      <c r="L183" s="216"/>
      <c r="M183" s="217" t="s">
        <v>19</v>
      </c>
      <c r="N183" s="218" t="s">
        <v>42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1207</v>
      </c>
      <c r="AT183" s="191" t="s">
        <v>207</v>
      </c>
      <c r="AU183" s="191" t="s">
        <v>90</v>
      </c>
      <c r="AY183" s="19" t="s">
        <v>153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90</v>
      </c>
      <c r="BK183" s="192">
        <f>ROUND(I183*H183,2)</f>
        <v>0</v>
      </c>
      <c r="BL183" s="19" t="s">
        <v>461</v>
      </c>
      <c r="BM183" s="191" t="s">
        <v>1358</v>
      </c>
    </row>
    <row r="184" spans="1:47" s="2" customFormat="1" ht="11.25">
      <c r="A184" s="36"/>
      <c r="B184" s="37"/>
      <c r="C184" s="38"/>
      <c r="D184" s="193" t="s">
        <v>163</v>
      </c>
      <c r="E184" s="38"/>
      <c r="F184" s="194" t="s">
        <v>1359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163</v>
      </c>
      <c r="AU184" s="19" t="s">
        <v>90</v>
      </c>
    </row>
    <row r="185" spans="2:63" s="12" customFormat="1" ht="25.9" customHeight="1">
      <c r="B185" s="164"/>
      <c r="C185" s="165"/>
      <c r="D185" s="166" t="s">
        <v>69</v>
      </c>
      <c r="E185" s="167" t="s">
        <v>1360</v>
      </c>
      <c r="F185" s="167" t="s">
        <v>1361</v>
      </c>
      <c r="G185" s="165"/>
      <c r="H185" s="165"/>
      <c r="I185" s="168"/>
      <c r="J185" s="169">
        <f>BK185</f>
        <v>0</v>
      </c>
      <c r="K185" s="165"/>
      <c r="L185" s="170"/>
      <c r="M185" s="171"/>
      <c r="N185" s="172"/>
      <c r="O185" s="172"/>
      <c r="P185" s="173">
        <f>SUM(P186:P189)</f>
        <v>0</v>
      </c>
      <c r="Q185" s="172"/>
      <c r="R185" s="173">
        <f>SUM(R186:R189)</f>
        <v>0</v>
      </c>
      <c r="S185" s="172"/>
      <c r="T185" s="174">
        <f>SUM(T186:T189)</f>
        <v>0</v>
      </c>
      <c r="AR185" s="175" t="s">
        <v>161</v>
      </c>
      <c r="AT185" s="176" t="s">
        <v>69</v>
      </c>
      <c r="AU185" s="176" t="s">
        <v>70</v>
      </c>
      <c r="AY185" s="175" t="s">
        <v>153</v>
      </c>
      <c r="BK185" s="177">
        <f>SUM(BK186:BK189)</f>
        <v>0</v>
      </c>
    </row>
    <row r="186" spans="1:65" s="2" customFormat="1" ht="14.45" customHeight="1">
      <c r="A186" s="36"/>
      <c r="B186" s="37"/>
      <c r="C186" s="180" t="s">
        <v>1362</v>
      </c>
      <c r="D186" s="180" t="s">
        <v>156</v>
      </c>
      <c r="E186" s="181" t="s">
        <v>1363</v>
      </c>
      <c r="F186" s="182" t="s">
        <v>1364</v>
      </c>
      <c r="G186" s="183" t="s">
        <v>1365</v>
      </c>
      <c r="H186" s="184">
        <v>28</v>
      </c>
      <c r="I186" s="185"/>
      <c r="J186" s="186">
        <f>ROUND(I186*H186,2)</f>
        <v>0</v>
      </c>
      <c r="K186" s="182" t="s">
        <v>1366</v>
      </c>
      <c r="L186" s="41"/>
      <c r="M186" s="187" t="s">
        <v>19</v>
      </c>
      <c r="N186" s="188" t="s">
        <v>42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1367</v>
      </c>
      <c r="AT186" s="191" t="s">
        <v>156</v>
      </c>
      <c r="AU186" s="191" t="s">
        <v>78</v>
      </c>
      <c r="AY186" s="19" t="s">
        <v>153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90</v>
      </c>
      <c r="BK186" s="192">
        <f>ROUND(I186*H186,2)</f>
        <v>0</v>
      </c>
      <c r="BL186" s="19" t="s">
        <v>1367</v>
      </c>
      <c r="BM186" s="191" t="s">
        <v>1368</v>
      </c>
    </row>
    <row r="187" spans="1:47" s="2" customFormat="1" ht="11.25">
      <c r="A187" s="36"/>
      <c r="B187" s="37"/>
      <c r="C187" s="38"/>
      <c r="D187" s="193" t="s">
        <v>163</v>
      </c>
      <c r="E187" s="38"/>
      <c r="F187" s="194" t="s">
        <v>1369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163</v>
      </c>
      <c r="AU187" s="19" t="s">
        <v>78</v>
      </c>
    </row>
    <row r="188" spans="1:65" s="2" customFormat="1" ht="14.45" customHeight="1">
      <c r="A188" s="36"/>
      <c r="B188" s="37"/>
      <c r="C188" s="180" t="s">
        <v>1370</v>
      </c>
      <c r="D188" s="180" t="s">
        <v>156</v>
      </c>
      <c r="E188" s="181" t="s">
        <v>1371</v>
      </c>
      <c r="F188" s="182" t="s">
        <v>1372</v>
      </c>
      <c r="G188" s="183" t="s">
        <v>1365</v>
      </c>
      <c r="H188" s="184">
        <v>2</v>
      </c>
      <c r="I188" s="185"/>
      <c r="J188" s="186">
        <f>ROUND(I188*H188,2)</f>
        <v>0</v>
      </c>
      <c r="K188" s="182" t="s">
        <v>1366</v>
      </c>
      <c r="L188" s="41"/>
      <c r="M188" s="187" t="s">
        <v>19</v>
      </c>
      <c r="N188" s="188" t="s">
        <v>42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1367</v>
      </c>
      <c r="AT188" s="191" t="s">
        <v>156</v>
      </c>
      <c r="AU188" s="191" t="s">
        <v>78</v>
      </c>
      <c r="AY188" s="19" t="s">
        <v>153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90</v>
      </c>
      <c r="BK188" s="192">
        <f>ROUND(I188*H188,2)</f>
        <v>0</v>
      </c>
      <c r="BL188" s="19" t="s">
        <v>1367</v>
      </c>
      <c r="BM188" s="191" t="s">
        <v>1373</v>
      </c>
    </row>
    <row r="189" spans="1:47" s="2" customFormat="1" ht="11.25">
      <c r="A189" s="36"/>
      <c r="B189" s="37"/>
      <c r="C189" s="38"/>
      <c r="D189" s="193" t="s">
        <v>163</v>
      </c>
      <c r="E189" s="38"/>
      <c r="F189" s="194" t="s">
        <v>1374</v>
      </c>
      <c r="G189" s="38"/>
      <c r="H189" s="38"/>
      <c r="I189" s="195"/>
      <c r="J189" s="38"/>
      <c r="K189" s="38"/>
      <c r="L189" s="41"/>
      <c r="M189" s="230"/>
      <c r="N189" s="231"/>
      <c r="O189" s="232"/>
      <c r="P189" s="232"/>
      <c r="Q189" s="232"/>
      <c r="R189" s="232"/>
      <c r="S189" s="232"/>
      <c r="T189" s="233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163</v>
      </c>
      <c r="AU189" s="19" t="s">
        <v>78</v>
      </c>
    </row>
    <row r="190" spans="1:31" s="2" customFormat="1" ht="6.95" customHeight="1">
      <c r="A190" s="36"/>
      <c r="B190" s="49"/>
      <c r="C190" s="50"/>
      <c r="D190" s="50"/>
      <c r="E190" s="50"/>
      <c r="F190" s="50"/>
      <c r="G190" s="50"/>
      <c r="H190" s="50"/>
      <c r="I190" s="50"/>
      <c r="J190" s="50"/>
      <c r="K190" s="50"/>
      <c r="L190" s="41"/>
      <c r="M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</row>
  </sheetData>
  <sheetProtection algorithmName="SHA-512" hashValue="zk7yay9j/K66+fq4f22KGT2IKw/BrWynBI4QeiAOrzoVCQg14u2T1Vb1BbfXHfa73QZcvnt2HN097vaik90C7Q==" saltValue="FNl47Z7b7C7U44dxQbDkiDtq9AxUsxDjstLYa/Vabt3ZcAX39FEw77QOoHEJvTBBtqcnAZ+RzSPmmXLp3jNGGg==" spinCount="100000" sheet="1" objects="1" scenarios="1" formatColumns="0" formatRows="0" autoFilter="0"/>
  <autoFilter ref="C81:K1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2:12" s="1" customFormat="1" ht="12" customHeight="1">
      <c r="B8" s="22"/>
      <c r="D8" s="114" t="s">
        <v>106</v>
      </c>
      <c r="L8" s="22"/>
    </row>
    <row r="9" spans="1:31" s="2" customFormat="1" ht="16.5" customHeight="1">
      <c r="A9" s="36"/>
      <c r="B9" s="41"/>
      <c r="C9" s="36"/>
      <c r="D9" s="36"/>
      <c r="E9" s="380" t="s">
        <v>1375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1376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2" t="s">
        <v>1377</v>
      </c>
      <c r="F11" s="383"/>
      <c r="G11" s="383"/>
      <c r="H11" s="38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108</v>
      </c>
      <c r="G14" s="36"/>
      <c r="H14" s="36"/>
      <c r="I14" s="114" t="s">
        <v>23</v>
      </c>
      <c r="J14" s="116" t="str">
        <f>'Rekapitulace stavby'!AN8</f>
        <v>Vyplň údaj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24</v>
      </c>
      <c r="E16" s="36"/>
      <c r="F16" s="36"/>
      <c r="G16" s="36"/>
      <c r="H16" s="36"/>
      <c r="I16" s="114" t="s">
        <v>25</v>
      </c>
      <c r="J16" s="105" t="s">
        <v>22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1193</v>
      </c>
      <c r="F17" s="36"/>
      <c r="G17" s="36"/>
      <c r="H17" s="36"/>
      <c r="I17" s="114" t="s">
        <v>27</v>
      </c>
      <c r="J17" s="105" t="s">
        <v>22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28</v>
      </c>
      <c r="E19" s="36"/>
      <c r="F19" s="36"/>
      <c r="G19" s="36"/>
      <c r="H19" s="36"/>
      <c r="I19" s="114" t="s">
        <v>25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4" t="str">
        <f>'Rekapitulace stavby'!E14</f>
        <v>Vyplň údaj</v>
      </c>
      <c r="F20" s="385"/>
      <c r="G20" s="385"/>
      <c r="H20" s="385"/>
      <c r="I20" s="114" t="s">
        <v>27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30</v>
      </c>
      <c r="E22" s="36"/>
      <c r="F22" s="36"/>
      <c r="G22" s="36"/>
      <c r="H22" s="36"/>
      <c r="I22" s="114" t="s">
        <v>25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1194</v>
      </c>
      <c r="F23" s="36"/>
      <c r="G23" s="36"/>
      <c r="H23" s="36"/>
      <c r="I23" s="114" t="s">
        <v>27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33</v>
      </c>
      <c r="E25" s="36"/>
      <c r="F25" s="36"/>
      <c r="G25" s="36"/>
      <c r="H25" s="36"/>
      <c r="I25" s="114" t="s">
        <v>25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27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6" t="s">
        <v>19</v>
      </c>
      <c r="F29" s="386"/>
      <c r="G29" s="386"/>
      <c r="H29" s="38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36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38</v>
      </c>
      <c r="G34" s="36"/>
      <c r="H34" s="36"/>
      <c r="I34" s="123" t="s">
        <v>37</v>
      </c>
      <c r="J34" s="123" t="s">
        <v>39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40</v>
      </c>
      <c r="E35" s="114" t="s">
        <v>41</v>
      </c>
      <c r="F35" s="125">
        <f>ROUND((SUM(BE87:BE105)),2)</f>
        <v>0</v>
      </c>
      <c r="G35" s="36"/>
      <c r="H35" s="36"/>
      <c r="I35" s="126">
        <v>0.21</v>
      </c>
      <c r="J35" s="125">
        <f>ROUND(((SUM(BE87:BE105))*I35),2)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42</v>
      </c>
      <c r="F36" s="125">
        <f>ROUND((SUM(BF87:BF105)),2)</f>
        <v>0</v>
      </c>
      <c r="G36" s="36"/>
      <c r="H36" s="36"/>
      <c r="I36" s="126">
        <v>0.15</v>
      </c>
      <c r="J36" s="125">
        <f>ROUND(((SUM(BF87:BF105))*I36),2)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43</v>
      </c>
      <c r="F37" s="125">
        <f>ROUND((SUM(BG87:BG105)),2)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44</v>
      </c>
      <c r="F38" s="125">
        <f>ROUND((SUM(BH87:BH105)),2)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45</v>
      </c>
      <c r="F39" s="125">
        <f>ROUND((SUM(BI87:BI105)),2)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7" t="str">
        <f>E7</f>
        <v>M.Gorkého č.p.562, Stavební úpravy bytu ve 2.NP, Kynšperk nad Ohří</v>
      </c>
      <c r="F50" s="388"/>
      <c r="G50" s="388"/>
      <c r="H50" s="38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7" t="s">
        <v>1375</v>
      </c>
      <c r="F52" s="389"/>
      <c r="G52" s="389"/>
      <c r="H52" s="389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1376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6" t="str">
        <f>E11</f>
        <v>SO 03.2 - Rozvody TV</v>
      </c>
      <c r="F54" s="389"/>
      <c r="G54" s="389"/>
      <c r="H54" s="389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Kynšperk nad Ohří</v>
      </c>
      <c r="G56" s="38"/>
      <c r="H56" s="38"/>
      <c r="I56" s="31" t="s">
        <v>23</v>
      </c>
      <c r="J56" s="61" t="str">
        <f>IF(J14="","",J14)</f>
        <v>Vyplň údaj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24</v>
      </c>
      <c r="D58" s="38"/>
      <c r="E58" s="38"/>
      <c r="F58" s="29" t="str">
        <f>E17</f>
        <v>Město Kynšperk nad Ohří</v>
      </c>
      <c r="G58" s="38"/>
      <c r="H58" s="38"/>
      <c r="I58" s="31" t="s">
        <v>30</v>
      </c>
      <c r="J58" s="34" t="str">
        <f>E23</f>
        <v>Jan Sobotka,Kynšperk nad Ohří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33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110</v>
      </c>
      <c r="D61" s="139"/>
      <c r="E61" s="139"/>
      <c r="F61" s="139"/>
      <c r="G61" s="139"/>
      <c r="H61" s="139"/>
      <c r="I61" s="139"/>
      <c r="J61" s="140" t="s">
        <v>111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68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42"/>
      <c r="C64" s="143"/>
      <c r="D64" s="144" t="s">
        <v>113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10" customFormat="1" ht="19.9" customHeight="1">
      <c r="B65" s="148"/>
      <c r="C65" s="99"/>
      <c r="D65" s="149" t="s">
        <v>1378</v>
      </c>
      <c r="E65" s="150"/>
      <c r="F65" s="150"/>
      <c r="G65" s="150"/>
      <c r="H65" s="150"/>
      <c r="I65" s="150"/>
      <c r="J65" s="151">
        <f>J89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138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7" t="str">
        <f>E7</f>
        <v>M.Gorkého č.p.562, Stavební úpravy bytu ve 2.NP, Kynšperk nad Ohří</v>
      </c>
      <c r="F75" s="388"/>
      <c r="G75" s="388"/>
      <c r="H75" s="38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106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87" t="s">
        <v>1375</v>
      </c>
      <c r="F77" s="389"/>
      <c r="G77" s="389"/>
      <c r="H77" s="389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1376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6" t="str">
        <f>E11</f>
        <v>SO 03.2 - Rozvody TV</v>
      </c>
      <c r="F79" s="389"/>
      <c r="G79" s="389"/>
      <c r="H79" s="389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F14</f>
        <v>Kynšperk nad Ohří</v>
      </c>
      <c r="G81" s="38"/>
      <c r="H81" s="38"/>
      <c r="I81" s="31" t="s">
        <v>23</v>
      </c>
      <c r="J81" s="61" t="str">
        <f>IF(J14="","",J14)</f>
        <v>Vyplň údaj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24</v>
      </c>
      <c r="D83" s="38"/>
      <c r="E83" s="38"/>
      <c r="F83" s="29" t="str">
        <f>E17</f>
        <v>Město Kynšperk nad Ohří</v>
      </c>
      <c r="G83" s="38"/>
      <c r="H83" s="38"/>
      <c r="I83" s="31" t="s">
        <v>30</v>
      </c>
      <c r="J83" s="34" t="str">
        <f>E23</f>
        <v>Jan Sobotka,Kynšperk nad Ohří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28</v>
      </c>
      <c r="D84" s="38"/>
      <c r="E84" s="38"/>
      <c r="F84" s="29" t="str">
        <f>IF(E20="","",E20)</f>
        <v>Vyplň údaj</v>
      </c>
      <c r="G84" s="38"/>
      <c r="H84" s="38"/>
      <c r="I84" s="31" t="s">
        <v>33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139</v>
      </c>
      <c r="D86" s="156" t="s">
        <v>55</v>
      </c>
      <c r="E86" s="156" t="s">
        <v>51</v>
      </c>
      <c r="F86" s="156" t="s">
        <v>52</v>
      </c>
      <c r="G86" s="156" t="s">
        <v>140</v>
      </c>
      <c r="H86" s="156" t="s">
        <v>141</v>
      </c>
      <c r="I86" s="156" t="s">
        <v>142</v>
      </c>
      <c r="J86" s="156" t="s">
        <v>111</v>
      </c>
      <c r="K86" s="157" t="s">
        <v>143</v>
      </c>
      <c r="L86" s="158"/>
      <c r="M86" s="70" t="s">
        <v>19</v>
      </c>
      <c r="N86" s="71" t="s">
        <v>40</v>
      </c>
      <c r="O86" s="71" t="s">
        <v>144</v>
      </c>
      <c r="P86" s="71" t="s">
        <v>145</v>
      </c>
      <c r="Q86" s="71" t="s">
        <v>146</v>
      </c>
      <c r="R86" s="71" t="s">
        <v>147</v>
      </c>
      <c r="S86" s="71" t="s">
        <v>148</v>
      </c>
      <c r="T86" s="72" t="s">
        <v>149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150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69</v>
      </c>
      <c r="AU87" s="19" t="s">
        <v>112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69</v>
      </c>
      <c r="E88" s="167" t="s">
        <v>151</v>
      </c>
      <c r="F88" s="167" t="s">
        <v>152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</f>
        <v>0</v>
      </c>
      <c r="Q88" s="172"/>
      <c r="R88" s="173">
        <f>R89</f>
        <v>0</v>
      </c>
      <c r="S88" s="172"/>
      <c r="T88" s="174">
        <f>T89</f>
        <v>0</v>
      </c>
      <c r="AR88" s="175" t="s">
        <v>78</v>
      </c>
      <c r="AT88" s="176" t="s">
        <v>69</v>
      </c>
      <c r="AU88" s="176" t="s">
        <v>70</v>
      </c>
      <c r="AY88" s="175" t="s">
        <v>153</v>
      </c>
      <c r="BK88" s="177">
        <f>BK89</f>
        <v>0</v>
      </c>
    </row>
    <row r="89" spans="2:63" s="12" customFormat="1" ht="22.9" customHeight="1">
      <c r="B89" s="164"/>
      <c r="C89" s="165"/>
      <c r="D89" s="166" t="s">
        <v>69</v>
      </c>
      <c r="E89" s="178" t="s">
        <v>90</v>
      </c>
      <c r="F89" s="178" t="s">
        <v>1379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SUM(P90:P105)</f>
        <v>0</v>
      </c>
      <c r="Q89" s="172"/>
      <c r="R89" s="173">
        <f>SUM(R90:R105)</f>
        <v>0</v>
      </c>
      <c r="S89" s="172"/>
      <c r="T89" s="174">
        <f>SUM(T90:T105)</f>
        <v>0</v>
      </c>
      <c r="AR89" s="175" t="s">
        <v>78</v>
      </c>
      <c r="AT89" s="176" t="s">
        <v>69</v>
      </c>
      <c r="AU89" s="176" t="s">
        <v>78</v>
      </c>
      <c r="AY89" s="175" t="s">
        <v>153</v>
      </c>
      <c r="BK89" s="177">
        <f>SUM(BK90:BK105)</f>
        <v>0</v>
      </c>
    </row>
    <row r="90" spans="1:65" s="2" customFormat="1" ht="14.45" customHeight="1">
      <c r="A90" s="36"/>
      <c r="B90" s="37"/>
      <c r="C90" s="180" t="s">
        <v>182</v>
      </c>
      <c r="D90" s="180" t="s">
        <v>156</v>
      </c>
      <c r="E90" s="181" t="s">
        <v>1380</v>
      </c>
      <c r="F90" s="182" t="s">
        <v>1381</v>
      </c>
      <c r="G90" s="183" t="s">
        <v>307</v>
      </c>
      <c r="H90" s="184">
        <v>30</v>
      </c>
      <c r="I90" s="185"/>
      <c r="J90" s="186">
        <f>ROUND(I90*H90,2)</f>
        <v>0</v>
      </c>
      <c r="K90" s="182" t="s">
        <v>19</v>
      </c>
      <c r="L90" s="41"/>
      <c r="M90" s="187" t="s">
        <v>19</v>
      </c>
      <c r="N90" s="188" t="s">
        <v>42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161</v>
      </c>
      <c r="AT90" s="191" t="s">
        <v>156</v>
      </c>
      <c r="AU90" s="191" t="s">
        <v>90</v>
      </c>
      <c r="AY90" s="19" t="s">
        <v>153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90</v>
      </c>
      <c r="BK90" s="192">
        <f>ROUND(I90*H90,2)</f>
        <v>0</v>
      </c>
      <c r="BL90" s="19" t="s">
        <v>161</v>
      </c>
      <c r="BM90" s="191" t="s">
        <v>1382</v>
      </c>
    </row>
    <row r="91" spans="1:47" s="2" customFormat="1" ht="11.25">
      <c r="A91" s="36"/>
      <c r="B91" s="37"/>
      <c r="C91" s="38"/>
      <c r="D91" s="193" t="s">
        <v>163</v>
      </c>
      <c r="E91" s="38"/>
      <c r="F91" s="194" t="s">
        <v>1381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163</v>
      </c>
      <c r="AU91" s="19" t="s">
        <v>90</v>
      </c>
    </row>
    <row r="92" spans="1:65" s="2" customFormat="1" ht="14.45" customHeight="1">
      <c r="A92" s="36"/>
      <c r="B92" s="37"/>
      <c r="C92" s="209" t="s">
        <v>189</v>
      </c>
      <c r="D92" s="209" t="s">
        <v>207</v>
      </c>
      <c r="E92" s="210" t="s">
        <v>1383</v>
      </c>
      <c r="F92" s="211" t="s">
        <v>19</v>
      </c>
      <c r="G92" s="212" t="s">
        <v>307</v>
      </c>
      <c r="H92" s="213">
        <v>30</v>
      </c>
      <c r="I92" s="214"/>
      <c r="J92" s="215">
        <f>ROUND(I92*H92,2)</f>
        <v>0</v>
      </c>
      <c r="K92" s="211" t="s">
        <v>19</v>
      </c>
      <c r="L92" s="216"/>
      <c r="M92" s="217" t="s">
        <v>19</v>
      </c>
      <c r="N92" s="218" t="s">
        <v>42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201</v>
      </c>
      <c r="AT92" s="191" t="s">
        <v>207</v>
      </c>
      <c r="AU92" s="191" t="s">
        <v>90</v>
      </c>
      <c r="AY92" s="19" t="s">
        <v>153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90</v>
      </c>
      <c r="BK92" s="192">
        <f>ROUND(I92*H92,2)</f>
        <v>0</v>
      </c>
      <c r="BL92" s="19" t="s">
        <v>161</v>
      </c>
      <c r="BM92" s="191" t="s">
        <v>1384</v>
      </c>
    </row>
    <row r="93" spans="1:47" s="2" customFormat="1" ht="11.25">
      <c r="A93" s="36"/>
      <c r="B93" s="37"/>
      <c r="C93" s="38"/>
      <c r="D93" s="193" t="s">
        <v>163</v>
      </c>
      <c r="E93" s="38"/>
      <c r="F93" s="194" t="s">
        <v>1385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163</v>
      </c>
      <c r="AU93" s="19" t="s">
        <v>90</v>
      </c>
    </row>
    <row r="94" spans="1:65" s="2" customFormat="1" ht="14.45" customHeight="1">
      <c r="A94" s="36"/>
      <c r="B94" s="37"/>
      <c r="C94" s="180" t="s">
        <v>78</v>
      </c>
      <c r="D94" s="180" t="s">
        <v>156</v>
      </c>
      <c r="E94" s="181" t="s">
        <v>1386</v>
      </c>
      <c r="F94" s="182" t="s">
        <v>19</v>
      </c>
      <c r="G94" s="183" t="s">
        <v>1202</v>
      </c>
      <c r="H94" s="184">
        <v>1</v>
      </c>
      <c r="I94" s="185"/>
      <c r="J94" s="186">
        <f>ROUND(I94*H94,2)</f>
        <v>0</v>
      </c>
      <c r="K94" s="182" t="s">
        <v>19</v>
      </c>
      <c r="L94" s="41"/>
      <c r="M94" s="187" t="s">
        <v>19</v>
      </c>
      <c r="N94" s="188" t="s">
        <v>42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161</v>
      </c>
      <c r="AT94" s="191" t="s">
        <v>156</v>
      </c>
      <c r="AU94" s="191" t="s">
        <v>90</v>
      </c>
      <c r="AY94" s="19" t="s">
        <v>153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90</v>
      </c>
      <c r="BK94" s="192">
        <f>ROUND(I94*H94,2)</f>
        <v>0</v>
      </c>
      <c r="BL94" s="19" t="s">
        <v>161</v>
      </c>
      <c r="BM94" s="191" t="s">
        <v>1387</v>
      </c>
    </row>
    <row r="95" spans="1:47" s="2" customFormat="1" ht="11.25">
      <c r="A95" s="36"/>
      <c r="B95" s="37"/>
      <c r="C95" s="38"/>
      <c r="D95" s="193" t="s">
        <v>163</v>
      </c>
      <c r="E95" s="38"/>
      <c r="F95" s="194" t="s">
        <v>1388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163</v>
      </c>
      <c r="AU95" s="19" t="s">
        <v>90</v>
      </c>
    </row>
    <row r="96" spans="1:65" s="2" customFormat="1" ht="14.45" customHeight="1">
      <c r="A96" s="36"/>
      <c r="B96" s="37"/>
      <c r="C96" s="209" t="s">
        <v>90</v>
      </c>
      <c r="D96" s="209" t="s">
        <v>207</v>
      </c>
      <c r="E96" s="210" t="s">
        <v>1389</v>
      </c>
      <c r="F96" s="211" t="s">
        <v>19</v>
      </c>
      <c r="G96" s="212" t="s">
        <v>1202</v>
      </c>
      <c r="H96" s="213">
        <v>1</v>
      </c>
      <c r="I96" s="214"/>
      <c r="J96" s="215">
        <f>ROUND(I96*H96,2)</f>
        <v>0</v>
      </c>
      <c r="K96" s="211" t="s">
        <v>19</v>
      </c>
      <c r="L96" s="216"/>
      <c r="M96" s="217" t="s">
        <v>19</v>
      </c>
      <c r="N96" s="218" t="s">
        <v>42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201</v>
      </c>
      <c r="AT96" s="191" t="s">
        <v>207</v>
      </c>
      <c r="AU96" s="191" t="s">
        <v>90</v>
      </c>
      <c r="AY96" s="19" t="s">
        <v>153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90</v>
      </c>
      <c r="BK96" s="192">
        <f>ROUND(I96*H96,2)</f>
        <v>0</v>
      </c>
      <c r="BL96" s="19" t="s">
        <v>161</v>
      </c>
      <c r="BM96" s="191" t="s">
        <v>1390</v>
      </c>
    </row>
    <row r="97" spans="1:47" s="2" customFormat="1" ht="11.25">
      <c r="A97" s="36"/>
      <c r="B97" s="37"/>
      <c r="C97" s="38"/>
      <c r="D97" s="193" t="s">
        <v>163</v>
      </c>
      <c r="E97" s="38"/>
      <c r="F97" s="194" t="s">
        <v>1391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163</v>
      </c>
      <c r="AU97" s="19" t="s">
        <v>90</v>
      </c>
    </row>
    <row r="98" spans="1:65" s="2" customFormat="1" ht="14.45" customHeight="1">
      <c r="A98" s="36"/>
      <c r="B98" s="37"/>
      <c r="C98" s="209" t="s">
        <v>154</v>
      </c>
      <c r="D98" s="209" t="s">
        <v>207</v>
      </c>
      <c r="E98" s="210" t="s">
        <v>1246</v>
      </c>
      <c r="F98" s="211" t="s">
        <v>19</v>
      </c>
      <c r="G98" s="212" t="s">
        <v>1202</v>
      </c>
      <c r="H98" s="213">
        <v>1</v>
      </c>
      <c r="I98" s="214"/>
      <c r="J98" s="215">
        <f>ROUND(I98*H98,2)</f>
        <v>0</v>
      </c>
      <c r="K98" s="211" t="s">
        <v>19</v>
      </c>
      <c r="L98" s="216"/>
      <c r="M98" s="217" t="s">
        <v>19</v>
      </c>
      <c r="N98" s="218" t="s">
        <v>42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201</v>
      </c>
      <c r="AT98" s="191" t="s">
        <v>207</v>
      </c>
      <c r="AU98" s="191" t="s">
        <v>90</v>
      </c>
      <c r="AY98" s="19" t="s">
        <v>153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90</v>
      </c>
      <c r="BK98" s="192">
        <f>ROUND(I98*H98,2)</f>
        <v>0</v>
      </c>
      <c r="BL98" s="19" t="s">
        <v>161</v>
      </c>
      <c r="BM98" s="191" t="s">
        <v>1392</v>
      </c>
    </row>
    <row r="99" spans="1:47" s="2" customFormat="1" ht="11.25">
      <c r="A99" s="36"/>
      <c r="B99" s="37"/>
      <c r="C99" s="38"/>
      <c r="D99" s="193" t="s">
        <v>163</v>
      </c>
      <c r="E99" s="38"/>
      <c r="F99" s="194" t="s">
        <v>1393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163</v>
      </c>
      <c r="AU99" s="19" t="s">
        <v>90</v>
      </c>
    </row>
    <row r="100" spans="1:65" s="2" customFormat="1" ht="14.45" customHeight="1">
      <c r="A100" s="36"/>
      <c r="B100" s="37"/>
      <c r="C100" s="209" t="s">
        <v>161</v>
      </c>
      <c r="D100" s="209" t="s">
        <v>207</v>
      </c>
      <c r="E100" s="210" t="s">
        <v>1394</v>
      </c>
      <c r="F100" s="211" t="s">
        <v>19</v>
      </c>
      <c r="G100" s="212" t="s">
        <v>1202</v>
      </c>
      <c r="H100" s="213">
        <v>1</v>
      </c>
      <c r="I100" s="214"/>
      <c r="J100" s="215">
        <f>ROUND(I100*H100,2)</f>
        <v>0</v>
      </c>
      <c r="K100" s="211" t="s">
        <v>19</v>
      </c>
      <c r="L100" s="216"/>
      <c r="M100" s="217" t="s">
        <v>19</v>
      </c>
      <c r="N100" s="218" t="s">
        <v>42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201</v>
      </c>
      <c r="AT100" s="191" t="s">
        <v>207</v>
      </c>
      <c r="AU100" s="191" t="s">
        <v>90</v>
      </c>
      <c r="AY100" s="19" t="s">
        <v>153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90</v>
      </c>
      <c r="BK100" s="192">
        <f>ROUND(I100*H100,2)</f>
        <v>0</v>
      </c>
      <c r="BL100" s="19" t="s">
        <v>161</v>
      </c>
      <c r="BM100" s="191" t="s">
        <v>1395</v>
      </c>
    </row>
    <row r="101" spans="1:47" s="2" customFormat="1" ht="11.25">
      <c r="A101" s="36"/>
      <c r="B101" s="37"/>
      <c r="C101" s="38"/>
      <c r="D101" s="193" t="s">
        <v>163</v>
      </c>
      <c r="E101" s="38"/>
      <c r="F101" s="194" t="s">
        <v>1396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163</v>
      </c>
      <c r="AU101" s="19" t="s">
        <v>90</v>
      </c>
    </row>
    <row r="102" spans="1:65" s="2" customFormat="1" ht="14.45" customHeight="1">
      <c r="A102" s="36"/>
      <c r="B102" s="37"/>
      <c r="C102" s="180" t="s">
        <v>196</v>
      </c>
      <c r="D102" s="180" t="s">
        <v>156</v>
      </c>
      <c r="E102" s="181" t="s">
        <v>1397</v>
      </c>
      <c r="F102" s="182" t="s">
        <v>19</v>
      </c>
      <c r="G102" s="183" t="s">
        <v>19</v>
      </c>
      <c r="H102" s="184">
        <v>30</v>
      </c>
      <c r="I102" s="185"/>
      <c r="J102" s="186">
        <f>ROUND(I102*H102,2)</f>
        <v>0</v>
      </c>
      <c r="K102" s="182" t="s">
        <v>19</v>
      </c>
      <c r="L102" s="41"/>
      <c r="M102" s="187" t="s">
        <v>19</v>
      </c>
      <c r="N102" s="188" t="s">
        <v>42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161</v>
      </c>
      <c r="AT102" s="191" t="s">
        <v>156</v>
      </c>
      <c r="AU102" s="191" t="s">
        <v>90</v>
      </c>
      <c r="AY102" s="19" t="s">
        <v>153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90</v>
      </c>
      <c r="BK102" s="192">
        <f>ROUND(I102*H102,2)</f>
        <v>0</v>
      </c>
      <c r="BL102" s="19" t="s">
        <v>161</v>
      </c>
      <c r="BM102" s="191" t="s">
        <v>1398</v>
      </c>
    </row>
    <row r="103" spans="1:47" s="2" customFormat="1" ht="11.25">
      <c r="A103" s="36"/>
      <c r="B103" s="37"/>
      <c r="C103" s="38"/>
      <c r="D103" s="193" t="s">
        <v>163</v>
      </c>
      <c r="E103" s="38"/>
      <c r="F103" s="194" t="s">
        <v>1399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163</v>
      </c>
      <c r="AU103" s="19" t="s">
        <v>90</v>
      </c>
    </row>
    <row r="104" spans="1:65" s="2" customFormat="1" ht="14.45" customHeight="1">
      <c r="A104" s="36"/>
      <c r="B104" s="37"/>
      <c r="C104" s="209" t="s">
        <v>201</v>
      </c>
      <c r="D104" s="209" t="s">
        <v>207</v>
      </c>
      <c r="E104" s="210" t="s">
        <v>1397</v>
      </c>
      <c r="F104" s="211" t="s">
        <v>19</v>
      </c>
      <c r="G104" s="212" t="s">
        <v>307</v>
      </c>
      <c r="H104" s="213">
        <v>30</v>
      </c>
      <c r="I104" s="214"/>
      <c r="J104" s="215">
        <f>ROUND(I104*H104,2)</f>
        <v>0</v>
      </c>
      <c r="K104" s="211" t="s">
        <v>19</v>
      </c>
      <c r="L104" s="216"/>
      <c r="M104" s="217" t="s">
        <v>19</v>
      </c>
      <c r="N104" s="218" t="s">
        <v>42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201</v>
      </c>
      <c r="AT104" s="191" t="s">
        <v>207</v>
      </c>
      <c r="AU104" s="191" t="s">
        <v>90</v>
      </c>
      <c r="AY104" s="19" t="s">
        <v>153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90</v>
      </c>
      <c r="BK104" s="192">
        <f>ROUND(I104*H104,2)</f>
        <v>0</v>
      </c>
      <c r="BL104" s="19" t="s">
        <v>161</v>
      </c>
      <c r="BM104" s="191" t="s">
        <v>1400</v>
      </c>
    </row>
    <row r="105" spans="1:47" s="2" customFormat="1" ht="11.25">
      <c r="A105" s="36"/>
      <c r="B105" s="37"/>
      <c r="C105" s="38"/>
      <c r="D105" s="193" t="s">
        <v>163</v>
      </c>
      <c r="E105" s="38"/>
      <c r="F105" s="194" t="s">
        <v>1401</v>
      </c>
      <c r="G105" s="38"/>
      <c r="H105" s="38"/>
      <c r="I105" s="195"/>
      <c r="J105" s="38"/>
      <c r="K105" s="38"/>
      <c r="L105" s="41"/>
      <c r="M105" s="230"/>
      <c r="N105" s="231"/>
      <c r="O105" s="232"/>
      <c r="P105" s="232"/>
      <c r="Q105" s="232"/>
      <c r="R105" s="232"/>
      <c r="S105" s="232"/>
      <c r="T105" s="23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163</v>
      </c>
      <c r="AU105" s="19" t="s">
        <v>90</v>
      </c>
    </row>
    <row r="106" spans="1:31" s="2" customFormat="1" ht="6.95" customHeight="1">
      <c r="A106" s="36"/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41"/>
      <c r="M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</sheetData>
  <sheetProtection algorithmName="SHA-512" hashValue="QzepPU4JB1LEqCQtdn48Ys6wyw3k76vPVS0ajF4QbW+dp8ADm6ut5cwQ4kqWRM/2km5i3zPOcT6RoTrG4LnkOQ==" saltValue="qrTy5bI+h7d35K5GHreskzWglaO6FKn/s5V/JEd/N0yE11aXOedlaTYyXhdUmZD+Lxwa+NhK3A5+Adl/TC/wyg==" spinCount="100000" sheet="1" objects="1" scenarios="1" formatColumns="0" formatRows="0" autoFilter="0"/>
  <autoFilter ref="C86:K105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2:12" s="1" customFormat="1" ht="12" customHeight="1">
      <c r="B8" s="22"/>
      <c r="D8" s="114" t="s">
        <v>106</v>
      </c>
      <c r="L8" s="22"/>
    </row>
    <row r="9" spans="1:31" s="2" customFormat="1" ht="16.5" customHeight="1">
      <c r="A9" s="36"/>
      <c r="B9" s="41"/>
      <c r="C9" s="36"/>
      <c r="D9" s="36"/>
      <c r="E9" s="380" t="s">
        <v>1375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1376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2" t="s">
        <v>1402</v>
      </c>
      <c r="F11" s="383"/>
      <c r="G11" s="383"/>
      <c r="H11" s="383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19</v>
      </c>
      <c r="G13" s="36"/>
      <c r="H13" s="36"/>
      <c r="I13" s="114" t="s">
        <v>20</v>
      </c>
      <c r="J13" s="105" t="s">
        <v>19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21</v>
      </c>
      <c r="E14" s="36"/>
      <c r="F14" s="105" t="s">
        <v>108</v>
      </c>
      <c r="G14" s="36"/>
      <c r="H14" s="36"/>
      <c r="I14" s="114" t="s">
        <v>23</v>
      </c>
      <c r="J14" s="116" t="str">
        <f>'Rekapitulace stavby'!AN8</f>
        <v>Vyplň údaj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24</v>
      </c>
      <c r="E16" s="36"/>
      <c r="F16" s="36"/>
      <c r="G16" s="36"/>
      <c r="H16" s="36"/>
      <c r="I16" s="114" t="s">
        <v>25</v>
      </c>
      <c r="J16" s="105" t="s">
        <v>22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1193</v>
      </c>
      <c r="F17" s="36"/>
      <c r="G17" s="36"/>
      <c r="H17" s="36"/>
      <c r="I17" s="114" t="s">
        <v>27</v>
      </c>
      <c r="J17" s="105" t="s">
        <v>22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28</v>
      </c>
      <c r="E19" s="36"/>
      <c r="F19" s="36"/>
      <c r="G19" s="36"/>
      <c r="H19" s="36"/>
      <c r="I19" s="114" t="s">
        <v>25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4" t="str">
        <f>'Rekapitulace stavby'!E14</f>
        <v>Vyplň údaj</v>
      </c>
      <c r="F20" s="385"/>
      <c r="G20" s="385"/>
      <c r="H20" s="385"/>
      <c r="I20" s="114" t="s">
        <v>27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30</v>
      </c>
      <c r="E22" s="36"/>
      <c r="F22" s="36"/>
      <c r="G22" s="36"/>
      <c r="H22" s="36"/>
      <c r="I22" s="114" t="s">
        <v>25</v>
      </c>
      <c r="J22" s="105" t="s">
        <v>19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1194</v>
      </c>
      <c r="F23" s="36"/>
      <c r="G23" s="36"/>
      <c r="H23" s="36"/>
      <c r="I23" s="114" t="s">
        <v>27</v>
      </c>
      <c r="J23" s="105" t="s">
        <v>19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33</v>
      </c>
      <c r="E25" s="36"/>
      <c r="F25" s="36"/>
      <c r="G25" s="36"/>
      <c r="H25" s="36"/>
      <c r="I25" s="114" t="s">
        <v>25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27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34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6" t="s">
        <v>19</v>
      </c>
      <c r="F29" s="386"/>
      <c r="G29" s="386"/>
      <c r="H29" s="386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36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38</v>
      </c>
      <c r="G34" s="36"/>
      <c r="H34" s="36"/>
      <c r="I34" s="123" t="s">
        <v>37</v>
      </c>
      <c r="J34" s="123" t="s">
        <v>39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40</v>
      </c>
      <c r="E35" s="114" t="s">
        <v>41</v>
      </c>
      <c r="F35" s="125">
        <f>ROUND((SUM(BE88:BE125)),2)</f>
        <v>0</v>
      </c>
      <c r="G35" s="36"/>
      <c r="H35" s="36"/>
      <c r="I35" s="126">
        <v>0.21</v>
      </c>
      <c r="J35" s="125">
        <f>ROUND(((SUM(BE88:BE125))*I35),2)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42</v>
      </c>
      <c r="F36" s="125">
        <f>ROUND((SUM(BF88:BF125)),2)</f>
        <v>0</v>
      </c>
      <c r="G36" s="36"/>
      <c r="H36" s="36"/>
      <c r="I36" s="126">
        <v>0.15</v>
      </c>
      <c r="J36" s="125">
        <f>ROUND(((SUM(BF88:BF125))*I36),2)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43</v>
      </c>
      <c r="F37" s="125">
        <f>ROUND((SUM(BG88:BG125)),2)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44</v>
      </c>
      <c r="F38" s="125">
        <f>ROUND((SUM(BH88:BH125)),2)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45</v>
      </c>
      <c r="F39" s="125">
        <f>ROUND((SUM(BI88:BI125)),2)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46</v>
      </c>
      <c r="E41" s="129"/>
      <c r="F41" s="129"/>
      <c r="G41" s="130" t="s">
        <v>47</v>
      </c>
      <c r="H41" s="131" t="s">
        <v>48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7" t="str">
        <f>E7</f>
        <v>M.Gorkého č.p.562, Stavební úpravy bytu ve 2.NP, Kynšperk nad Ohří</v>
      </c>
      <c r="F50" s="388"/>
      <c r="G50" s="388"/>
      <c r="H50" s="388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106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7" t="s">
        <v>1375</v>
      </c>
      <c r="F52" s="389"/>
      <c r="G52" s="389"/>
      <c r="H52" s="389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1376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6" t="str">
        <f>E11</f>
        <v>SO 03.1 - Signalizace</v>
      </c>
      <c r="F54" s="389"/>
      <c r="G54" s="389"/>
      <c r="H54" s="389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21</v>
      </c>
      <c r="D56" s="38"/>
      <c r="E56" s="38"/>
      <c r="F56" s="29" t="str">
        <f>F14</f>
        <v>Kynšperk nad Ohří</v>
      </c>
      <c r="G56" s="38"/>
      <c r="H56" s="38"/>
      <c r="I56" s="31" t="s">
        <v>23</v>
      </c>
      <c r="J56" s="61" t="str">
        <f>IF(J14="","",J14)</f>
        <v>Vyplň údaj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24</v>
      </c>
      <c r="D58" s="38"/>
      <c r="E58" s="38"/>
      <c r="F58" s="29" t="str">
        <f>E17</f>
        <v>Město Kynšperk nad Ohří</v>
      </c>
      <c r="G58" s="38"/>
      <c r="H58" s="38"/>
      <c r="I58" s="31" t="s">
        <v>30</v>
      </c>
      <c r="J58" s="34" t="str">
        <f>E23</f>
        <v>Jan Sobotka,Kynšperk nad Ohří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28</v>
      </c>
      <c r="D59" s="38"/>
      <c r="E59" s="38"/>
      <c r="F59" s="29" t="str">
        <f>IF(E20="","",E20)</f>
        <v>Vyplň údaj</v>
      </c>
      <c r="G59" s="38"/>
      <c r="H59" s="38"/>
      <c r="I59" s="31" t="s">
        <v>33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110</v>
      </c>
      <c r="D61" s="139"/>
      <c r="E61" s="139"/>
      <c r="F61" s="139"/>
      <c r="G61" s="139"/>
      <c r="H61" s="139"/>
      <c r="I61" s="139"/>
      <c r="J61" s="140" t="s">
        <v>111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68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42"/>
      <c r="C64" s="143"/>
      <c r="D64" s="144" t="s">
        <v>1195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1196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9" customFormat="1" ht="24.95" customHeight="1">
      <c r="B66" s="142"/>
      <c r="C66" s="143"/>
      <c r="D66" s="144" t="s">
        <v>1197</v>
      </c>
      <c r="E66" s="145"/>
      <c r="F66" s="145"/>
      <c r="G66" s="145"/>
      <c r="H66" s="145"/>
      <c r="I66" s="145"/>
      <c r="J66" s="146">
        <f>J119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138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7" t="str">
        <f>E7</f>
        <v>M.Gorkého č.p.562, Stavební úpravy bytu ve 2.NP, Kynšperk nad Ohří</v>
      </c>
      <c r="F76" s="388"/>
      <c r="G76" s="388"/>
      <c r="H76" s="38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3"/>
      <c r="C77" s="31" t="s">
        <v>106</v>
      </c>
      <c r="D77" s="24"/>
      <c r="E77" s="24"/>
      <c r="F77" s="24"/>
      <c r="G77" s="24"/>
      <c r="H77" s="24"/>
      <c r="I77" s="24"/>
      <c r="J77" s="24"/>
      <c r="K77" s="24"/>
      <c r="L77" s="22"/>
    </row>
    <row r="78" spans="1:31" s="2" customFormat="1" ht="16.5" customHeight="1">
      <c r="A78" s="36"/>
      <c r="B78" s="37"/>
      <c r="C78" s="38"/>
      <c r="D78" s="38"/>
      <c r="E78" s="387" t="s">
        <v>1375</v>
      </c>
      <c r="F78" s="389"/>
      <c r="G78" s="389"/>
      <c r="H78" s="389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1376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6" t="str">
        <f>E11</f>
        <v>SO 03.1 - Signalizace</v>
      </c>
      <c r="F80" s="389"/>
      <c r="G80" s="389"/>
      <c r="H80" s="389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F14</f>
        <v>Kynšperk nad Ohří</v>
      </c>
      <c r="G82" s="38"/>
      <c r="H82" s="38"/>
      <c r="I82" s="31" t="s">
        <v>23</v>
      </c>
      <c r="J82" s="61" t="str">
        <f>IF(J14="","",J14)</f>
        <v>Vyplň údaj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E17</f>
        <v>Město Kynšperk nad Ohří</v>
      </c>
      <c r="G84" s="38"/>
      <c r="H84" s="38"/>
      <c r="I84" s="31" t="s">
        <v>30</v>
      </c>
      <c r="J84" s="34" t="str">
        <f>E23</f>
        <v>Jan Sobotka,Kynšperk nad Ohří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28</v>
      </c>
      <c r="D85" s="38"/>
      <c r="E85" s="38"/>
      <c r="F85" s="29" t="str">
        <f>IF(E20="","",E20)</f>
        <v>Vyplň údaj</v>
      </c>
      <c r="G85" s="38"/>
      <c r="H85" s="38"/>
      <c r="I85" s="31" t="s">
        <v>33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139</v>
      </c>
      <c r="D87" s="156" t="s">
        <v>55</v>
      </c>
      <c r="E87" s="156" t="s">
        <v>51</v>
      </c>
      <c r="F87" s="156" t="s">
        <v>52</v>
      </c>
      <c r="G87" s="156" t="s">
        <v>140</v>
      </c>
      <c r="H87" s="156" t="s">
        <v>141</v>
      </c>
      <c r="I87" s="156" t="s">
        <v>142</v>
      </c>
      <c r="J87" s="156" t="s">
        <v>111</v>
      </c>
      <c r="K87" s="157" t="s">
        <v>143</v>
      </c>
      <c r="L87" s="158"/>
      <c r="M87" s="70" t="s">
        <v>19</v>
      </c>
      <c r="N87" s="71" t="s">
        <v>40</v>
      </c>
      <c r="O87" s="71" t="s">
        <v>144</v>
      </c>
      <c r="P87" s="71" t="s">
        <v>145</v>
      </c>
      <c r="Q87" s="71" t="s">
        <v>146</v>
      </c>
      <c r="R87" s="71" t="s">
        <v>147</v>
      </c>
      <c r="S87" s="71" t="s">
        <v>148</v>
      </c>
      <c r="T87" s="72" t="s">
        <v>149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150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P89+P119</f>
        <v>0</v>
      </c>
      <c r="Q88" s="74"/>
      <c r="R88" s="161">
        <f>R89+R119</f>
        <v>0</v>
      </c>
      <c r="S88" s="74"/>
      <c r="T88" s="162">
        <f>T89+T119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69</v>
      </c>
      <c r="AU88" s="19" t="s">
        <v>112</v>
      </c>
      <c r="BK88" s="163">
        <f>BK89+BK119</f>
        <v>0</v>
      </c>
    </row>
    <row r="89" spans="2:63" s="12" customFormat="1" ht="25.9" customHeight="1">
      <c r="B89" s="164"/>
      <c r="C89" s="165"/>
      <c r="D89" s="166" t="s">
        <v>69</v>
      </c>
      <c r="E89" s="167" t="s">
        <v>207</v>
      </c>
      <c r="F89" s="167" t="s">
        <v>1198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</f>
        <v>0</v>
      </c>
      <c r="Q89" s="172"/>
      <c r="R89" s="173">
        <f>R90</f>
        <v>0</v>
      </c>
      <c r="S89" s="172"/>
      <c r="T89" s="174">
        <f>T90</f>
        <v>0</v>
      </c>
      <c r="AR89" s="175" t="s">
        <v>154</v>
      </c>
      <c r="AT89" s="176" t="s">
        <v>69</v>
      </c>
      <c r="AU89" s="176" t="s">
        <v>70</v>
      </c>
      <c r="AY89" s="175" t="s">
        <v>153</v>
      </c>
      <c r="BK89" s="177">
        <f>BK90</f>
        <v>0</v>
      </c>
    </row>
    <row r="90" spans="2:63" s="12" customFormat="1" ht="22.9" customHeight="1">
      <c r="B90" s="164"/>
      <c r="C90" s="165"/>
      <c r="D90" s="166" t="s">
        <v>69</v>
      </c>
      <c r="E90" s="178" t="s">
        <v>1199</v>
      </c>
      <c r="F90" s="178" t="s">
        <v>1200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SUM(P91:P118)</f>
        <v>0</v>
      </c>
      <c r="Q90" s="172"/>
      <c r="R90" s="173">
        <f>SUM(R91:R118)</f>
        <v>0</v>
      </c>
      <c r="S90" s="172"/>
      <c r="T90" s="174">
        <f>SUM(T91:T118)</f>
        <v>0</v>
      </c>
      <c r="AR90" s="175" t="s">
        <v>154</v>
      </c>
      <c r="AT90" s="176" t="s">
        <v>69</v>
      </c>
      <c r="AU90" s="176" t="s">
        <v>78</v>
      </c>
      <c r="AY90" s="175" t="s">
        <v>153</v>
      </c>
      <c r="BK90" s="177">
        <f>SUM(BK91:BK118)</f>
        <v>0</v>
      </c>
    </row>
    <row r="91" spans="1:65" s="2" customFormat="1" ht="14.45" customHeight="1">
      <c r="A91" s="36"/>
      <c r="B91" s="37"/>
      <c r="C91" s="180" t="s">
        <v>206</v>
      </c>
      <c r="D91" s="180" t="s">
        <v>156</v>
      </c>
      <c r="E91" s="181" t="s">
        <v>1403</v>
      </c>
      <c r="F91" s="182" t="s">
        <v>19</v>
      </c>
      <c r="G91" s="183" t="s">
        <v>307</v>
      </c>
      <c r="H91" s="184">
        <v>45</v>
      </c>
      <c r="I91" s="185"/>
      <c r="J91" s="186">
        <f>ROUND(I91*H91,2)</f>
        <v>0</v>
      </c>
      <c r="K91" s="182" t="s">
        <v>19</v>
      </c>
      <c r="L91" s="41"/>
      <c r="M91" s="187" t="s">
        <v>19</v>
      </c>
      <c r="N91" s="188" t="s">
        <v>42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461</v>
      </c>
      <c r="AT91" s="191" t="s">
        <v>156</v>
      </c>
      <c r="AU91" s="191" t="s">
        <v>90</v>
      </c>
      <c r="AY91" s="19" t="s">
        <v>153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90</v>
      </c>
      <c r="BK91" s="192">
        <f>ROUND(I91*H91,2)</f>
        <v>0</v>
      </c>
      <c r="BL91" s="19" t="s">
        <v>461</v>
      </c>
      <c r="BM91" s="191" t="s">
        <v>1404</v>
      </c>
    </row>
    <row r="92" spans="1:47" s="2" customFormat="1" ht="11.25">
      <c r="A92" s="36"/>
      <c r="B92" s="37"/>
      <c r="C92" s="38"/>
      <c r="D92" s="193" t="s">
        <v>163</v>
      </c>
      <c r="E92" s="38"/>
      <c r="F92" s="194" t="s">
        <v>1405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163</v>
      </c>
      <c r="AU92" s="19" t="s">
        <v>90</v>
      </c>
    </row>
    <row r="93" spans="1:65" s="2" customFormat="1" ht="14.45" customHeight="1">
      <c r="A93" s="36"/>
      <c r="B93" s="37"/>
      <c r="C93" s="209" t="s">
        <v>213</v>
      </c>
      <c r="D93" s="209" t="s">
        <v>207</v>
      </c>
      <c r="E93" s="210" t="s">
        <v>1406</v>
      </c>
      <c r="F93" s="211" t="s">
        <v>19</v>
      </c>
      <c r="G93" s="212" t="s">
        <v>307</v>
      </c>
      <c r="H93" s="213">
        <v>45</v>
      </c>
      <c r="I93" s="214"/>
      <c r="J93" s="215">
        <f>ROUND(I93*H93,2)</f>
        <v>0</v>
      </c>
      <c r="K93" s="211" t="s">
        <v>19</v>
      </c>
      <c r="L93" s="216"/>
      <c r="M93" s="217" t="s">
        <v>19</v>
      </c>
      <c r="N93" s="218" t="s">
        <v>42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1207</v>
      </c>
      <c r="AT93" s="191" t="s">
        <v>207</v>
      </c>
      <c r="AU93" s="191" t="s">
        <v>90</v>
      </c>
      <c r="AY93" s="19" t="s">
        <v>153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90</v>
      </c>
      <c r="BK93" s="192">
        <f>ROUND(I93*H93,2)</f>
        <v>0</v>
      </c>
      <c r="BL93" s="19" t="s">
        <v>461</v>
      </c>
      <c r="BM93" s="191" t="s">
        <v>1407</v>
      </c>
    </row>
    <row r="94" spans="1:47" s="2" customFormat="1" ht="11.25">
      <c r="A94" s="36"/>
      <c r="B94" s="37"/>
      <c r="C94" s="38"/>
      <c r="D94" s="193" t="s">
        <v>163</v>
      </c>
      <c r="E94" s="38"/>
      <c r="F94" s="194" t="s">
        <v>1408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163</v>
      </c>
      <c r="AU94" s="19" t="s">
        <v>90</v>
      </c>
    </row>
    <row r="95" spans="1:65" s="2" customFormat="1" ht="14.45" customHeight="1">
      <c r="A95" s="36"/>
      <c r="B95" s="37"/>
      <c r="C95" s="180" t="s">
        <v>228</v>
      </c>
      <c r="D95" s="180" t="s">
        <v>156</v>
      </c>
      <c r="E95" s="181" t="s">
        <v>1201</v>
      </c>
      <c r="F95" s="182" t="s">
        <v>19</v>
      </c>
      <c r="G95" s="183" t="s">
        <v>1202</v>
      </c>
      <c r="H95" s="184">
        <v>2</v>
      </c>
      <c r="I95" s="185"/>
      <c r="J95" s="186">
        <f>ROUND(I95*H95,2)</f>
        <v>0</v>
      </c>
      <c r="K95" s="182" t="s">
        <v>19</v>
      </c>
      <c r="L95" s="41"/>
      <c r="M95" s="187" t="s">
        <v>19</v>
      </c>
      <c r="N95" s="188" t="s">
        <v>42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461</v>
      </c>
      <c r="AT95" s="191" t="s">
        <v>156</v>
      </c>
      <c r="AU95" s="191" t="s">
        <v>90</v>
      </c>
      <c r="AY95" s="19" t="s">
        <v>153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90</v>
      </c>
      <c r="BK95" s="192">
        <f>ROUND(I95*H95,2)</f>
        <v>0</v>
      </c>
      <c r="BL95" s="19" t="s">
        <v>461</v>
      </c>
      <c r="BM95" s="191" t="s">
        <v>1409</v>
      </c>
    </row>
    <row r="96" spans="1:47" s="2" customFormat="1" ht="11.25">
      <c r="A96" s="36"/>
      <c r="B96" s="37"/>
      <c r="C96" s="38"/>
      <c r="D96" s="193" t="s">
        <v>163</v>
      </c>
      <c r="E96" s="38"/>
      <c r="F96" s="194" t="s">
        <v>1205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163</v>
      </c>
      <c r="AU96" s="19" t="s">
        <v>90</v>
      </c>
    </row>
    <row r="97" spans="1:65" s="2" customFormat="1" ht="14.45" customHeight="1">
      <c r="A97" s="36"/>
      <c r="B97" s="37"/>
      <c r="C97" s="209" t="s">
        <v>233</v>
      </c>
      <c r="D97" s="209" t="s">
        <v>207</v>
      </c>
      <c r="E97" s="210" t="s">
        <v>1206</v>
      </c>
      <c r="F97" s="211" t="s">
        <v>19</v>
      </c>
      <c r="G97" s="212" t="s">
        <v>1202</v>
      </c>
      <c r="H97" s="213">
        <v>2</v>
      </c>
      <c r="I97" s="214"/>
      <c r="J97" s="215">
        <f>ROUND(I97*H97,2)</f>
        <v>0</v>
      </c>
      <c r="K97" s="211" t="s">
        <v>19</v>
      </c>
      <c r="L97" s="216"/>
      <c r="M97" s="217" t="s">
        <v>19</v>
      </c>
      <c r="N97" s="218" t="s">
        <v>42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1207</v>
      </c>
      <c r="AT97" s="191" t="s">
        <v>207</v>
      </c>
      <c r="AU97" s="191" t="s">
        <v>90</v>
      </c>
      <c r="AY97" s="19" t="s">
        <v>153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90</v>
      </c>
      <c r="BK97" s="192">
        <f>ROUND(I97*H97,2)</f>
        <v>0</v>
      </c>
      <c r="BL97" s="19" t="s">
        <v>461</v>
      </c>
      <c r="BM97" s="191" t="s">
        <v>1410</v>
      </c>
    </row>
    <row r="98" spans="1:47" s="2" customFormat="1" ht="11.25">
      <c r="A98" s="36"/>
      <c r="B98" s="37"/>
      <c r="C98" s="38"/>
      <c r="D98" s="193" t="s">
        <v>163</v>
      </c>
      <c r="E98" s="38"/>
      <c r="F98" s="194" t="s">
        <v>1411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163</v>
      </c>
      <c r="AU98" s="19" t="s">
        <v>90</v>
      </c>
    </row>
    <row r="99" spans="1:65" s="2" customFormat="1" ht="14.45" customHeight="1">
      <c r="A99" s="36"/>
      <c r="B99" s="37"/>
      <c r="C99" s="180" t="s">
        <v>78</v>
      </c>
      <c r="D99" s="180" t="s">
        <v>156</v>
      </c>
      <c r="E99" s="181" t="s">
        <v>1412</v>
      </c>
      <c r="F99" s="182" t="s">
        <v>19</v>
      </c>
      <c r="G99" s="183" t="s">
        <v>1202</v>
      </c>
      <c r="H99" s="184">
        <v>15</v>
      </c>
      <c r="I99" s="185"/>
      <c r="J99" s="186">
        <f>ROUND(I99*H99,2)</f>
        <v>0</v>
      </c>
      <c r="K99" s="182" t="s">
        <v>19</v>
      </c>
      <c r="L99" s="41"/>
      <c r="M99" s="187" t="s">
        <v>19</v>
      </c>
      <c r="N99" s="188" t="s">
        <v>42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461</v>
      </c>
      <c r="AT99" s="191" t="s">
        <v>156</v>
      </c>
      <c r="AU99" s="191" t="s">
        <v>90</v>
      </c>
      <c r="AY99" s="19" t="s">
        <v>153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90</v>
      </c>
      <c r="BK99" s="192">
        <f>ROUND(I99*H99,2)</f>
        <v>0</v>
      </c>
      <c r="BL99" s="19" t="s">
        <v>461</v>
      </c>
      <c r="BM99" s="191" t="s">
        <v>1413</v>
      </c>
    </row>
    <row r="100" spans="1:47" s="2" customFormat="1" ht="11.25">
      <c r="A100" s="36"/>
      <c r="B100" s="37"/>
      <c r="C100" s="38"/>
      <c r="D100" s="193" t="s">
        <v>163</v>
      </c>
      <c r="E100" s="38"/>
      <c r="F100" s="194" t="s">
        <v>1414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163</v>
      </c>
      <c r="AU100" s="19" t="s">
        <v>90</v>
      </c>
    </row>
    <row r="101" spans="1:65" s="2" customFormat="1" ht="14.45" customHeight="1">
      <c r="A101" s="36"/>
      <c r="B101" s="37"/>
      <c r="C101" s="209" t="s">
        <v>90</v>
      </c>
      <c r="D101" s="209" t="s">
        <v>207</v>
      </c>
      <c r="E101" s="210" t="s">
        <v>1415</v>
      </c>
      <c r="F101" s="211" t="s">
        <v>19</v>
      </c>
      <c r="G101" s="212" t="s">
        <v>1202</v>
      </c>
      <c r="H101" s="213">
        <v>15</v>
      </c>
      <c r="I101" s="214"/>
      <c r="J101" s="215">
        <f>ROUND(I101*H101,2)</f>
        <v>0</v>
      </c>
      <c r="K101" s="211" t="s">
        <v>19</v>
      </c>
      <c r="L101" s="216"/>
      <c r="M101" s="217" t="s">
        <v>19</v>
      </c>
      <c r="N101" s="218" t="s">
        <v>42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1207</v>
      </c>
      <c r="AT101" s="191" t="s">
        <v>207</v>
      </c>
      <c r="AU101" s="191" t="s">
        <v>90</v>
      </c>
      <c r="AY101" s="19" t="s">
        <v>153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90</v>
      </c>
      <c r="BK101" s="192">
        <f>ROUND(I101*H101,2)</f>
        <v>0</v>
      </c>
      <c r="BL101" s="19" t="s">
        <v>461</v>
      </c>
      <c r="BM101" s="191" t="s">
        <v>1416</v>
      </c>
    </row>
    <row r="102" spans="1:47" s="2" customFormat="1" ht="11.25">
      <c r="A102" s="36"/>
      <c r="B102" s="37"/>
      <c r="C102" s="38"/>
      <c r="D102" s="193" t="s">
        <v>163</v>
      </c>
      <c r="E102" s="38"/>
      <c r="F102" s="194" t="s">
        <v>1411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163</v>
      </c>
      <c r="AU102" s="19" t="s">
        <v>90</v>
      </c>
    </row>
    <row r="103" spans="1:65" s="2" customFormat="1" ht="14.45" customHeight="1">
      <c r="A103" s="36"/>
      <c r="B103" s="37"/>
      <c r="C103" s="180" t="s">
        <v>154</v>
      </c>
      <c r="D103" s="180" t="s">
        <v>156</v>
      </c>
      <c r="E103" s="181" t="s">
        <v>1417</v>
      </c>
      <c r="F103" s="182" t="s">
        <v>19</v>
      </c>
      <c r="G103" s="183" t="s">
        <v>307</v>
      </c>
      <c r="H103" s="184">
        <v>45</v>
      </c>
      <c r="I103" s="185"/>
      <c r="J103" s="186">
        <f>ROUND(I103*H103,2)</f>
        <v>0</v>
      </c>
      <c r="K103" s="182" t="s">
        <v>19</v>
      </c>
      <c r="L103" s="41"/>
      <c r="M103" s="187" t="s">
        <v>19</v>
      </c>
      <c r="N103" s="188" t="s">
        <v>42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461</v>
      </c>
      <c r="AT103" s="191" t="s">
        <v>156</v>
      </c>
      <c r="AU103" s="191" t="s">
        <v>90</v>
      </c>
      <c r="AY103" s="19" t="s">
        <v>153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90</v>
      </c>
      <c r="BK103" s="192">
        <f>ROUND(I103*H103,2)</f>
        <v>0</v>
      </c>
      <c r="BL103" s="19" t="s">
        <v>461</v>
      </c>
      <c r="BM103" s="191" t="s">
        <v>1418</v>
      </c>
    </row>
    <row r="104" spans="1:47" s="2" customFormat="1" ht="11.25">
      <c r="A104" s="36"/>
      <c r="B104" s="37"/>
      <c r="C104" s="38"/>
      <c r="D104" s="193" t="s">
        <v>163</v>
      </c>
      <c r="E104" s="38"/>
      <c r="F104" s="194" t="s">
        <v>1419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163</v>
      </c>
      <c r="AU104" s="19" t="s">
        <v>90</v>
      </c>
    </row>
    <row r="105" spans="1:65" s="2" customFormat="1" ht="14.45" customHeight="1">
      <c r="A105" s="36"/>
      <c r="B105" s="37"/>
      <c r="C105" s="209" t="s">
        <v>161</v>
      </c>
      <c r="D105" s="209" t="s">
        <v>207</v>
      </c>
      <c r="E105" s="210" t="s">
        <v>1420</v>
      </c>
      <c r="F105" s="211" t="s">
        <v>19</v>
      </c>
      <c r="G105" s="212" t="s">
        <v>307</v>
      </c>
      <c r="H105" s="213">
        <v>45</v>
      </c>
      <c r="I105" s="214"/>
      <c r="J105" s="215">
        <f>ROUND(I105*H105,2)</f>
        <v>0</v>
      </c>
      <c r="K105" s="211" t="s">
        <v>19</v>
      </c>
      <c r="L105" s="216"/>
      <c r="M105" s="217" t="s">
        <v>19</v>
      </c>
      <c r="N105" s="218" t="s">
        <v>42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1207</v>
      </c>
      <c r="AT105" s="191" t="s">
        <v>207</v>
      </c>
      <c r="AU105" s="191" t="s">
        <v>90</v>
      </c>
      <c r="AY105" s="19" t="s">
        <v>153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90</v>
      </c>
      <c r="BK105" s="192">
        <f>ROUND(I105*H105,2)</f>
        <v>0</v>
      </c>
      <c r="BL105" s="19" t="s">
        <v>461</v>
      </c>
      <c r="BM105" s="191" t="s">
        <v>1421</v>
      </c>
    </row>
    <row r="106" spans="1:47" s="2" customFormat="1" ht="11.25">
      <c r="A106" s="36"/>
      <c r="B106" s="37"/>
      <c r="C106" s="38"/>
      <c r="D106" s="193" t="s">
        <v>163</v>
      </c>
      <c r="E106" s="38"/>
      <c r="F106" s="194" t="s">
        <v>1422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163</v>
      </c>
      <c r="AU106" s="19" t="s">
        <v>90</v>
      </c>
    </row>
    <row r="107" spans="1:65" s="2" customFormat="1" ht="14.45" customHeight="1">
      <c r="A107" s="36"/>
      <c r="B107" s="37"/>
      <c r="C107" s="180" t="s">
        <v>218</v>
      </c>
      <c r="D107" s="180" t="s">
        <v>156</v>
      </c>
      <c r="E107" s="181" t="s">
        <v>1423</v>
      </c>
      <c r="F107" s="182" t="s">
        <v>19</v>
      </c>
      <c r="G107" s="183" t="s">
        <v>1202</v>
      </c>
      <c r="H107" s="184">
        <v>2</v>
      </c>
      <c r="I107" s="185"/>
      <c r="J107" s="186">
        <f>ROUND(I107*H107,2)</f>
        <v>0</v>
      </c>
      <c r="K107" s="182" t="s">
        <v>19</v>
      </c>
      <c r="L107" s="41"/>
      <c r="M107" s="187" t="s">
        <v>19</v>
      </c>
      <c r="N107" s="188" t="s">
        <v>42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461</v>
      </c>
      <c r="AT107" s="191" t="s">
        <v>156</v>
      </c>
      <c r="AU107" s="191" t="s">
        <v>90</v>
      </c>
      <c r="AY107" s="19" t="s">
        <v>153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90</v>
      </c>
      <c r="BK107" s="192">
        <f>ROUND(I107*H107,2)</f>
        <v>0</v>
      </c>
      <c r="BL107" s="19" t="s">
        <v>461</v>
      </c>
      <c r="BM107" s="191" t="s">
        <v>1424</v>
      </c>
    </row>
    <row r="108" spans="1:47" s="2" customFormat="1" ht="11.25">
      <c r="A108" s="36"/>
      <c r="B108" s="37"/>
      <c r="C108" s="38"/>
      <c r="D108" s="193" t="s">
        <v>163</v>
      </c>
      <c r="E108" s="38"/>
      <c r="F108" s="194" t="s">
        <v>1425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163</v>
      </c>
      <c r="AU108" s="19" t="s">
        <v>90</v>
      </c>
    </row>
    <row r="109" spans="1:65" s="2" customFormat="1" ht="14.45" customHeight="1">
      <c r="A109" s="36"/>
      <c r="B109" s="37"/>
      <c r="C109" s="209" t="s">
        <v>223</v>
      </c>
      <c r="D109" s="209" t="s">
        <v>207</v>
      </c>
      <c r="E109" s="210" t="s">
        <v>1426</v>
      </c>
      <c r="F109" s="211" t="s">
        <v>19</v>
      </c>
      <c r="G109" s="212" t="s">
        <v>1202</v>
      </c>
      <c r="H109" s="213">
        <v>2</v>
      </c>
      <c r="I109" s="214"/>
      <c r="J109" s="215">
        <f>ROUND(I109*H109,2)</f>
        <v>0</v>
      </c>
      <c r="K109" s="211" t="s">
        <v>19</v>
      </c>
      <c r="L109" s="216"/>
      <c r="M109" s="217" t="s">
        <v>19</v>
      </c>
      <c r="N109" s="218" t="s">
        <v>42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1207</v>
      </c>
      <c r="AT109" s="191" t="s">
        <v>207</v>
      </c>
      <c r="AU109" s="191" t="s">
        <v>90</v>
      </c>
      <c r="AY109" s="19" t="s">
        <v>153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90</v>
      </c>
      <c r="BK109" s="192">
        <f>ROUND(I109*H109,2)</f>
        <v>0</v>
      </c>
      <c r="BL109" s="19" t="s">
        <v>461</v>
      </c>
      <c r="BM109" s="191" t="s">
        <v>1427</v>
      </c>
    </row>
    <row r="110" spans="1:47" s="2" customFormat="1" ht="11.25">
      <c r="A110" s="36"/>
      <c r="B110" s="37"/>
      <c r="C110" s="38"/>
      <c r="D110" s="193" t="s">
        <v>163</v>
      </c>
      <c r="E110" s="38"/>
      <c r="F110" s="194" t="s">
        <v>1428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163</v>
      </c>
      <c r="AU110" s="19" t="s">
        <v>90</v>
      </c>
    </row>
    <row r="111" spans="1:65" s="2" customFormat="1" ht="14.45" customHeight="1">
      <c r="A111" s="36"/>
      <c r="B111" s="37"/>
      <c r="C111" s="180" t="s">
        <v>196</v>
      </c>
      <c r="D111" s="180" t="s">
        <v>156</v>
      </c>
      <c r="E111" s="181" t="s">
        <v>1429</v>
      </c>
      <c r="F111" s="182" t="s">
        <v>19</v>
      </c>
      <c r="G111" s="183" t="s">
        <v>1202</v>
      </c>
      <c r="H111" s="184">
        <v>1</v>
      </c>
      <c r="I111" s="185"/>
      <c r="J111" s="186">
        <f>ROUND(I111*H111,2)</f>
        <v>0</v>
      </c>
      <c r="K111" s="182" t="s">
        <v>19</v>
      </c>
      <c r="L111" s="41"/>
      <c r="M111" s="187" t="s">
        <v>19</v>
      </c>
      <c r="N111" s="188" t="s">
        <v>42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461</v>
      </c>
      <c r="AT111" s="191" t="s">
        <v>156</v>
      </c>
      <c r="AU111" s="191" t="s">
        <v>90</v>
      </c>
      <c r="AY111" s="19" t="s">
        <v>153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90</v>
      </c>
      <c r="BK111" s="192">
        <f>ROUND(I111*H111,2)</f>
        <v>0</v>
      </c>
      <c r="BL111" s="19" t="s">
        <v>461</v>
      </c>
      <c r="BM111" s="191" t="s">
        <v>1430</v>
      </c>
    </row>
    <row r="112" spans="1:47" s="2" customFormat="1" ht="11.25">
      <c r="A112" s="36"/>
      <c r="B112" s="37"/>
      <c r="C112" s="38"/>
      <c r="D112" s="193" t="s">
        <v>163</v>
      </c>
      <c r="E112" s="38"/>
      <c r="F112" s="194" t="s">
        <v>1431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163</v>
      </c>
      <c r="AU112" s="19" t="s">
        <v>90</v>
      </c>
    </row>
    <row r="113" spans="1:65" s="2" customFormat="1" ht="14.45" customHeight="1">
      <c r="A113" s="36"/>
      <c r="B113" s="37"/>
      <c r="C113" s="209" t="s">
        <v>201</v>
      </c>
      <c r="D113" s="209" t="s">
        <v>207</v>
      </c>
      <c r="E113" s="210" t="s">
        <v>1432</v>
      </c>
      <c r="F113" s="211" t="s">
        <v>19</v>
      </c>
      <c r="G113" s="212" t="s">
        <v>1202</v>
      </c>
      <c r="H113" s="213">
        <v>1</v>
      </c>
      <c r="I113" s="214"/>
      <c r="J113" s="215">
        <f>ROUND(I113*H113,2)</f>
        <v>0</v>
      </c>
      <c r="K113" s="211" t="s">
        <v>19</v>
      </c>
      <c r="L113" s="216"/>
      <c r="M113" s="217" t="s">
        <v>19</v>
      </c>
      <c r="N113" s="218" t="s">
        <v>42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1207</v>
      </c>
      <c r="AT113" s="191" t="s">
        <v>207</v>
      </c>
      <c r="AU113" s="191" t="s">
        <v>90</v>
      </c>
      <c r="AY113" s="19" t="s">
        <v>153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90</v>
      </c>
      <c r="BK113" s="192">
        <f>ROUND(I113*H113,2)</f>
        <v>0</v>
      </c>
      <c r="BL113" s="19" t="s">
        <v>461</v>
      </c>
      <c r="BM113" s="191" t="s">
        <v>1433</v>
      </c>
    </row>
    <row r="114" spans="1:47" s="2" customFormat="1" ht="11.25">
      <c r="A114" s="36"/>
      <c r="B114" s="37"/>
      <c r="C114" s="38"/>
      <c r="D114" s="193" t="s">
        <v>163</v>
      </c>
      <c r="E114" s="38"/>
      <c r="F114" s="194" t="s">
        <v>1434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163</v>
      </c>
      <c r="AU114" s="19" t="s">
        <v>90</v>
      </c>
    </row>
    <row r="115" spans="1:65" s="2" customFormat="1" ht="14.45" customHeight="1">
      <c r="A115" s="36"/>
      <c r="B115" s="37"/>
      <c r="C115" s="180" t="s">
        <v>182</v>
      </c>
      <c r="D115" s="180" t="s">
        <v>156</v>
      </c>
      <c r="E115" s="181" t="s">
        <v>1435</v>
      </c>
      <c r="F115" s="182" t="s">
        <v>19</v>
      </c>
      <c r="G115" s="183" t="s">
        <v>1202</v>
      </c>
      <c r="H115" s="184">
        <v>4</v>
      </c>
      <c r="I115" s="185"/>
      <c r="J115" s="186">
        <f>ROUND(I115*H115,2)</f>
        <v>0</v>
      </c>
      <c r="K115" s="182" t="s">
        <v>19</v>
      </c>
      <c r="L115" s="41"/>
      <c r="M115" s="187" t="s">
        <v>19</v>
      </c>
      <c r="N115" s="188" t="s">
        <v>42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461</v>
      </c>
      <c r="AT115" s="191" t="s">
        <v>156</v>
      </c>
      <c r="AU115" s="191" t="s">
        <v>90</v>
      </c>
      <c r="AY115" s="19" t="s">
        <v>153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90</v>
      </c>
      <c r="BK115" s="192">
        <f>ROUND(I115*H115,2)</f>
        <v>0</v>
      </c>
      <c r="BL115" s="19" t="s">
        <v>461</v>
      </c>
      <c r="BM115" s="191" t="s">
        <v>1436</v>
      </c>
    </row>
    <row r="116" spans="1:47" s="2" customFormat="1" ht="11.25">
      <c r="A116" s="36"/>
      <c r="B116" s="37"/>
      <c r="C116" s="38"/>
      <c r="D116" s="193" t="s">
        <v>163</v>
      </c>
      <c r="E116" s="38"/>
      <c r="F116" s="194" t="s">
        <v>1437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163</v>
      </c>
      <c r="AU116" s="19" t="s">
        <v>90</v>
      </c>
    </row>
    <row r="117" spans="1:65" s="2" customFormat="1" ht="14.45" customHeight="1">
      <c r="A117" s="36"/>
      <c r="B117" s="37"/>
      <c r="C117" s="209" t="s">
        <v>189</v>
      </c>
      <c r="D117" s="209" t="s">
        <v>207</v>
      </c>
      <c r="E117" s="210" t="s">
        <v>1438</v>
      </c>
      <c r="F117" s="211" t="s">
        <v>19</v>
      </c>
      <c r="G117" s="212" t="s">
        <v>1202</v>
      </c>
      <c r="H117" s="213">
        <v>4</v>
      </c>
      <c r="I117" s="214"/>
      <c r="J117" s="215">
        <f>ROUND(I117*H117,2)</f>
        <v>0</v>
      </c>
      <c r="K117" s="211" t="s">
        <v>19</v>
      </c>
      <c r="L117" s="216"/>
      <c r="M117" s="217" t="s">
        <v>19</v>
      </c>
      <c r="N117" s="218" t="s">
        <v>42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1207</v>
      </c>
      <c r="AT117" s="191" t="s">
        <v>207</v>
      </c>
      <c r="AU117" s="191" t="s">
        <v>90</v>
      </c>
      <c r="AY117" s="19" t="s">
        <v>153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90</v>
      </c>
      <c r="BK117" s="192">
        <f>ROUND(I117*H117,2)</f>
        <v>0</v>
      </c>
      <c r="BL117" s="19" t="s">
        <v>461</v>
      </c>
      <c r="BM117" s="191" t="s">
        <v>1439</v>
      </c>
    </row>
    <row r="118" spans="1:47" s="2" customFormat="1" ht="11.25">
      <c r="A118" s="36"/>
      <c r="B118" s="37"/>
      <c r="C118" s="38"/>
      <c r="D118" s="193" t="s">
        <v>163</v>
      </c>
      <c r="E118" s="38"/>
      <c r="F118" s="194" t="s">
        <v>1440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163</v>
      </c>
      <c r="AU118" s="19" t="s">
        <v>90</v>
      </c>
    </row>
    <row r="119" spans="2:63" s="12" customFormat="1" ht="25.9" customHeight="1">
      <c r="B119" s="164"/>
      <c r="C119" s="165"/>
      <c r="D119" s="166" t="s">
        <v>69</v>
      </c>
      <c r="E119" s="167" t="s">
        <v>1360</v>
      </c>
      <c r="F119" s="167" t="s">
        <v>1361</v>
      </c>
      <c r="G119" s="165"/>
      <c r="H119" s="165"/>
      <c r="I119" s="168"/>
      <c r="J119" s="169">
        <f>BK119</f>
        <v>0</v>
      </c>
      <c r="K119" s="165"/>
      <c r="L119" s="170"/>
      <c r="M119" s="171"/>
      <c r="N119" s="172"/>
      <c r="O119" s="172"/>
      <c r="P119" s="173">
        <f>SUM(P120:P125)</f>
        <v>0</v>
      </c>
      <c r="Q119" s="172"/>
      <c r="R119" s="173">
        <f>SUM(R120:R125)</f>
        <v>0</v>
      </c>
      <c r="S119" s="172"/>
      <c r="T119" s="174">
        <f>SUM(T120:T125)</f>
        <v>0</v>
      </c>
      <c r="AR119" s="175" t="s">
        <v>161</v>
      </c>
      <c r="AT119" s="176" t="s">
        <v>69</v>
      </c>
      <c r="AU119" s="176" t="s">
        <v>70</v>
      </c>
      <c r="AY119" s="175" t="s">
        <v>153</v>
      </c>
      <c r="BK119" s="177">
        <f>SUM(BK120:BK125)</f>
        <v>0</v>
      </c>
    </row>
    <row r="120" spans="1:65" s="2" customFormat="1" ht="14.45" customHeight="1">
      <c r="A120" s="36"/>
      <c r="B120" s="37"/>
      <c r="C120" s="180" t="s">
        <v>1252</v>
      </c>
      <c r="D120" s="180" t="s">
        <v>156</v>
      </c>
      <c r="E120" s="181" t="s">
        <v>1441</v>
      </c>
      <c r="F120" s="182" t="s">
        <v>1442</v>
      </c>
      <c r="G120" s="183" t="s">
        <v>1365</v>
      </c>
      <c r="H120" s="184">
        <v>8</v>
      </c>
      <c r="I120" s="185"/>
      <c r="J120" s="186">
        <f>ROUND(I120*H120,2)</f>
        <v>0</v>
      </c>
      <c r="K120" s="182" t="s">
        <v>160</v>
      </c>
      <c r="L120" s="41"/>
      <c r="M120" s="187" t="s">
        <v>19</v>
      </c>
      <c r="N120" s="188" t="s">
        <v>42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1367</v>
      </c>
      <c r="AT120" s="191" t="s">
        <v>156</v>
      </c>
      <c r="AU120" s="191" t="s">
        <v>78</v>
      </c>
      <c r="AY120" s="19" t="s">
        <v>153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90</v>
      </c>
      <c r="BK120" s="192">
        <f>ROUND(I120*H120,2)</f>
        <v>0</v>
      </c>
      <c r="BL120" s="19" t="s">
        <v>1367</v>
      </c>
      <c r="BM120" s="191" t="s">
        <v>1443</v>
      </c>
    </row>
    <row r="121" spans="1:47" s="2" customFormat="1" ht="11.25">
      <c r="A121" s="36"/>
      <c r="B121" s="37"/>
      <c r="C121" s="38"/>
      <c r="D121" s="193" t="s">
        <v>163</v>
      </c>
      <c r="E121" s="38"/>
      <c r="F121" s="194" t="s">
        <v>1444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163</v>
      </c>
      <c r="AU121" s="19" t="s">
        <v>78</v>
      </c>
    </row>
    <row r="122" spans="1:65" s="2" customFormat="1" ht="14.45" customHeight="1">
      <c r="A122" s="36"/>
      <c r="B122" s="37"/>
      <c r="C122" s="180" t="s">
        <v>414</v>
      </c>
      <c r="D122" s="180" t="s">
        <v>156</v>
      </c>
      <c r="E122" s="181" t="s">
        <v>1445</v>
      </c>
      <c r="F122" s="182" t="s">
        <v>1446</v>
      </c>
      <c r="G122" s="183" t="s">
        <v>1365</v>
      </c>
      <c r="H122" s="184">
        <v>8</v>
      </c>
      <c r="I122" s="185"/>
      <c r="J122" s="186">
        <f>ROUND(I122*H122,2)</f>
        <v>0</v>
      </c>
      <c r="K122" s="182" t="s">
        <v>160</v>
      </c>
      <c r="L122" s="41"/>
      <c r="M122" s="187" t="s">
        <v>19</v>
      </c>
      <c r="N122" s="188" t="s">
        <v>42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1367</v>
      </c>
      <c r="AT122" s="191" t="s">
        <v>156</v>
      </c>
      <c r="AU122" s="191" t="s">
        <v>78</v>
      </c>
      <c r="AY122" s="19" t="s">
        <v>153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90</v>
      </c>
      <c r="BK122" s="192">
        <f>ROUND(I122*H122,2)</f>
        <v>0</v>
      </c>
      <c r="BL122" s="19" t="s">
        <v>1367</v>
      </c>
      <c r="BM122" s="191" t="s">
        <v>1447</v>
      </c>
    </row>
    <row r="123" spans="1:47" s="2" customFormat="1" ht="11.25">
      <c r="A123" s="36"/>
      <c r="B123" s="37"/>
      <c r="C123" s="38"/>
      <c r="D123" s="193" t="s">
        <v>163</v>
      </c>
      <c r="E123" s="38"/>
      <c r="F123" s="194" t="s">
        <v>1448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163</v>
      </c>
      <c r="AU123" s="19" t="s">
        <v>78</v>
      </c>
    </row>
    <row r="124" spans="1:65" s="2" customFormat="1" ht="14.45" customHeight="1">
      <c r="A124" s="36"/>
      <c r="B124" s="37"/>
      <c r="C124" s="180" t="s">
        <v>8</v>
      </c>
      <c r="D124" s="180" t="s">
        <v>156</v>
      </c>
      <c r="E124" s="181" t="s">
        <v>1371</v>
      </c>
      <c r="F124" s="182" t="s">
        <v>1372</v>
      </c>
      <c r="G124" s="183" t="s">
        <v>1365</v>
      </c>
      <c r="H124" s="184">
        <v>1</v>
      </c>
      <c r="I124" s="185"/>
      <c r="J124" s="186">
        <f>ROUND(I124*H124,2)</f>
        <v>0</v>
      </c>
      <c r="K124" s="182" t="s">
        <v>160</v>
      </c>
      <c r="L124" s="41"/>
      <c r="M124" s="187" t="s">
        <v>19</v>
      </c>
      <c r="N124" s="188" t="s">
        <v>42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1367</v>
      </c>
      <c r="AT124" s="191" t="s">
        <v>156</v>
      </c>
      <c r="AU124" s="191" t="s">
        <v>78</v>
      </c>
      <c r="AY124" s="19" t="s">
        <v>153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90</v>
      </c>
      <c r="BK124" s="192">
        <f>ROUND(I124*H124,2)</f>
        <v>0</v>
      </c>
      <c r="BL124" s="19" t="s">
        <v>1367</v>
      </c>
      <c r="BM124" s="191" t="s">
        <v>1449</v>
      </c>
    </row>
    <row r="125" spans="1:47" s="2" customFormat="1" ht="11.25">
      <c r="A125" s="36"/>
      <c r="B125" s="37"/>
      <c r="C125" s="38"/>
      <c r="D125" s="193" t="s">
        <v>163</v>
      </c>
      <c r="E125" s="38"/>
      <c r="F125" s="194" t="s">
        <v>1374</v>
      </c>
      <c r="G125" s="38"/>
      <c r="H125" s="38"/>
      <c r="I125" s="195"/>
      <c r="J125" s="38"/>
      <c r="K125" s="38"/>
      <c r="L125" s="41"/>
      <c r="M125" s="230"/>
      <c r="N125" s="231"/>
      <c r="O125" s="232"/>
      <c r="P125" s="232"/>
      <c r="Q125" s="232"/>
      <c r="R125" s="232"/>
      <c r="S125" s="232"/>
      <c r="T125" s="233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163</v>
      </c>
      <c r="AU125" s="19" t="s">
        <v>78</v>
      </c>
    </row>
    <row r="126" spans="1:31" s="2" customFormat="1" ht="6.95" customHeight="1">
      <c r="A126" s="36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1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sheetProtection algorithmName="SHA-512" hashValue="NBxACYziHH2qL8WKaRA64wg7f9YTb1xN1mTQ3lsi+/9iUx3iNcfox6YAh9NAlA/WqOFe43eTV5Vf08PKdMxfVg==" saltValue="NMg+pI2+MKDSqcHn97kDAiK4V09oKQM+MCIIJoRGWnAXtRdky9HEuZ5x070GsAtNLrh0vXDkCCl5utvKT+xPdA==" spinCount="100000" sheet="1" objects="1" scenarios="1" formatColumns="0" formatRows="0" autoFilter="0"/>
  <autoFilter ref="C87:K12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97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14" t="s">
        <v>106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1450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108</v>
      </c>
      <c r="G12" s="36"/>
      <c r="H12" s="36"/>
      <c r="I12" s="114" t="s">
        <v>23</v>
      </c>
      <c r="J12" s="116" t="str">
        <f>'Rekapitulace stavby'!AN8</f>
        <v>Vyplň údaj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1193</v>
      </c>
      <c r="F15" s="36"/>
      <c r="G15" s="36"/>
      <c r="H15" s="36"/>
      <c r="I15" s="114" t="s">
        <v>27</v>
      </c>
      <c r="J15" s="105" t="s">
        <v>22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1194</v>
      </c>
      <c r="F21" s="36"/>
      <c r="G21" s="36"/>
      <c r="H21" s="36"/>
      <c r="I21" s="114" t="s">
        <v>27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34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86" t="s">
        <v>19</v>
      </c>
      <c r="F27" s="386"/>
      <c r="G27" s="386"/>
      <c r="H27" s="38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36</v>
      </c>
      <c r="E30" s="36"/>
      <c r="F30" s="36"/>
      <c r="G30" s="36"/>
      <c r="H30" s="36"/>
      <c r="I30" s="36"/>
      <c r="J30" s="122">
        <f>ROUND(J81,2)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38</v>
      </c>
      <c r="G32" s="36"/>
      <c r="H32" s="36"/>
      <c r="I32" s="123" t="s">
        <v>37</v>
      </c>
      <c r="J32" s="123" t="s">
        <v>39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40</v>
      </c>
      <c r="E33" s="114" t="s">
        <v>41</v>
      </c>
      <c r="F33" s="125">
        <f>ROUND((SUM(BE81:BE107)),2)</f>
        <v>0</v>
      </c>
      <c r="G33" s="36"/>
      <c r="H33" s="36"/>
      <c r="I33" s="126">
        <v>0.21</v>
      </c>
      <c r="J33" s="125">
        <f>ROUND(((SUM(BE81:BE107))*I33),2)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42</v>
      </c>
      <c r="F34" s="125">
        <f>ROUND((SUM(BF81:BF107)),2)</f>
        <v>0</v>
      </c>
      <c r="G34" s="36"/>
      <c r="H34" s="36"/>
      <c r="I34" s="126">
        <v>0.15</v>
      </c>
      <c r="J34" s="125">
        <f>ROUND(((SUM(BF81:BF107))*I34),2)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43</v>
      </c>
      <c r="F35" s="125">
        <f>ROUND((SUM(BG81:BG107)),2)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44</v>
      </c>
      <c r="F36" s="125">
        <f>ROUND((SUM(BH81:BH107)),2)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ROUND((SUM(BI81:BI107)),2)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M.Gorkého č.p.562, Stavební úpravy bytu ve 2.NP, Kynšperk nad Ohří</v>
      </c>
      <c r="F48" s="388"/>
      <c r="G48" s="388"/>
      <c r="H48" s="38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SO 04 - Vzduchotechnika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Kynšperk nad Ohří</v>
      </c>
      <c r="G52" s="38"/>
      <c r="H52" s="38"/>
      <c r="I52" s="31" t="s">
        <v>23</v>
      </c>
      <c r="J52" s="61" t="str">
        <f>IF(J12="","",J12)</f>
        <v>Vyplň údaj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>Město Kynšperk nad Ohří</v>
      </c>
      <c r="G54" s="38"/>
      <c r="H54" s="38"/>
      <c r="I54" s="31" t="s">
        <v>30</v>
      </c>
      <c r="J54" s="34" t="str">
        <f>E21</f>
        <v>Jan Sobotka,Kynšperk nad Ohří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110</v>
      </c>
      <c r="D57" s="139"/>
      <c r="E57" s="139"/>
      <c r="F57" s="139"/>
      <c r="G57" s="139"/>
      <c r="H57" s="139"/>
      <c r="I57" s="139"/>
      <c r="J57" s="140" t="s">
        <v>111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68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4.95" customHeight="1">
      <c r="B60" s="142"/>
      <c r="C60" s="143"/>
      <c r="D60" s="144" t="s">
        <v>120</v>
      </c>
      <c r="E60" s="145"/>
      <c r="F60" s="145"/>
      <c r="G60" s="145"/>
      <c r="H60" s="145"/>
      <c r="I60" s="145"/>
      <c r="J60" s="146">
        <f>J82</f>
        <v>0</v>
      </c>
      <c r="K60" s="143"/>
      <c r="L60" s="147"/>
    </row>
    <row r="61" spans="2:12" s="10" customFormat="1" ht="19.9" customHeight="1">
      <c r="B61" s="148"/>
      <c r="C61" s="99"/>
      <c r="D61" s="149" t="s">
        <v>1451</v>
      </c>
      <c r="E61" s="150"/>
      <c r="F61" s="150"/>
      <c r="G61" s="150"/>
      <c r="H61" s="150"/>
      <c r="I61" s="150"/>
      <c r="J61" s="151">
        <f>J83</f>
        <v>0</v>
      </c>
      <c r="K61" s="99"/>
      <c r="L61" s="152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138</v>
      </c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7" t="str">
        <f>E7</f>
        <v>M.Gorkého č.p.562, Stavební úpravy bytu ve 2.NP, Kynšperk nad Ohří</v>
      </c>
      <c r="F71" s="388"/>
      <c r="G71" s="388"/>
      <c r="H71" s="38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106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6" t="str">
        <f>E9</f>
        <v>SO 04 - Vzduchotechnika</v>
      </c>
      <c r="F73" s="389"/>
      <c r="G73" s="389"/>
      <c r="H73" s="389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21</v>
      </c>
      <c r="D75" s="38"/>
      <c r="E75" s="38"/>
      <c r="F75" s="29" t="str">
        <f>F12</f>
        <v>Kynšperk nad Ohří</v>
      </c>
      <c r="G75" s="38"/>
      <c r="H75" s="38"/>
      <c r="I75" s="31" t="s">
        <v>23</v>
      </c>
      <c r="J75" s="61" t="str">
        <f>IF(J12="","",J12)</f>
        <v>Vyplň údaj</v>
      </c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40.15" customHeight="1">
      <c r="A77" s="36"/>
      <c r="B77" s="37"/>
      <c r="C77" s="31" t="s">
        <v>24</v>
      </c>
      <c r="D77" s="38"/>
      <c r="E77" s="38"/>
      <c r="F77" s="29" t="str">
        <f>E15</f>
        <v>Město Kynšperk nad Ohří</v>
      </c>
      <c r="G77" s="38"/>
      <c r="H77" s="38"/>
      <c r="I77" s="31" t="s">
        <v>30</v>
      </c>
      <c r="J77" s="34" t="str">
        <f>E21</f>
        <v>Jan Sobotka,Kynšperk nad Ohří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28</v>
      </c>
      <c r="D78" s="38"/>
      <c r="E78" s="38"/>
      <c r="F78" s="29" t="str">
        <f>IF(E18="","",E18)</f>
        <v>Vyplň údaj</v>
      </c>
      <c r="G78" s="38"/>
      <c r="H78" s="38"/>
      <c r="I78" s="31" t="s">
        <v>33</v>
      </c>
      <c r="J78" s="34" t="str">
        <f>E24</f>
        <v xml:space="preserve"> 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53"/>
      <c r="B80" s="154"/>
      <c r="C80" s="155" t="s">
        <v>139</v>
      </c>
      <c r="D80" s="156" t="s">
        <v>55</v>
      </c>
      <c r="E80" s="156" t="s">
        <v>51</v>
      </c>
      <c r="F80" s="156" t="s">
        <v>52</v>
      </c>
      <c r="G80" s="156" t="s">
        <v>140</v>
      </c>
      <c r="H80" s="156" t="s">
        <v>141</v>
      </c>
      <c r="I80" s="156" t="s">
        <v>142</v>
      </c>
      <c r="J80" s="156" t="s">
        <v>111</v>
      </c>
      <c r="K80" s="157" t="s">
        <v>143</v>
      </c>
      <c r="L80" s="158"/>
      <c r="M80" s="70" t="s">
        <v>19</v>
      </c>
      <c r="N80" s="71" t="s">
        <v>40</v>
      </c>
      <c r="O80" s="71" t="s">
        <v>144</v>
      </c>
      <c r="P80" s="71" t="s">
        <v>145</v>
      </c>
      <c r="Q80" s="71" t="s">
        <v>146</v>
      </c>
      <c r="R80" s="71" t="s">
        <v>147</v>
      </c>
      <c r="S80" s="71" t="s">
        <v>148</v>
      </c>
      <c r="T80" s="72" t="s">
        <v>149</v>
      </c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63" s="2" customFormat="1" ht="22.9" customHeight="1">
      <c r="A81" s="36"/>
      <c r="B81" s="37"/>
      <c r="C81" s="77" t="s">
        <v>150</v>
      </c>
      <c r="D81" s="38"/>
      <c r="E81" s="38"/>
      <c r="F81" s="38"/>
      <c r="G81" s="38"/>
      <c r="H81" s="38"/>
      <c r="I81" s="38"/>
      <c r="J81" s="159">
        <f>BK81</f>
        <v>0</v>
      </c>
      <c r="K81" s="38"/>
      <c r="L81" s="41"/>
      <c r="M81" s="73"/>
      <c r="N81" s="160"/>
      <c r="O81" s="74"/>
      <c r="P81" s="161">
        <f>P82</f>
        <v>0</v>
      </c>
      <c r="Q81" s="74"/>
      <c r="R81" s="161">
        <f>R82</f>
        <v>0</v>
      </c>
      <c r="S81" s="74"/>
      <c r="T81" s="162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69</v>
      </c>
      <c r="AU81" s="19" t="s">
        <v>112</v>
      </c>
      <c r="BK81" s="163">
        <f>BK82</f>
        <v>0</v>
      </c>
    </row>
    <row r="82" spans="2:63" s="12" customFormat="1" ht="25.9" customHeight="1">
      <c r="B82" s="164"/>
      <c r="C82" s="165"/>
      <c r="D82" s="166" t="s">
        <v>69</v>
      </c>
      <c r="E82" s="167" t="s">
        <v>407</v>
      </c>
      <c r="F82" s="167" t="s">
        <v>408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90</v>
      </c>
      <c r="AT82" s="176" t="s">
        <v>69</v>
      </c>
      <c r="AU82" s="176" t="s">
        <v>70</v>
      </c>
      <c r="AY82" s="175" t="s">
        <v>153</v>
      </c>
      <c r="BK82" s="177">
        <f>BK83</f>
        <v>0</v>
      </c>
    </row>
    <row r="83" spans="2:63" s="12" customFormat="1" ht="22.9" customHeight="1">
      <c r="B83" s="164"/>
      <c r="C83" s="165"/>
      <c r="D83" s="166" t="s">
        <v>69</v>
      </c>
      <c r="E83" s="178" t="s">
        <v>1452</v>
      </c>
      <c r="F83" s="178" t="s">
        <v>96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SUM(P84:P107)</f>
        <v>0</v>
      </c>
      <c r="Q83" s="172"/>
      <c r="R83" s="173">
        <f>SUM(R84:R107)</f>
        <v>0</v>
      </c>
      <c r="S83" s="172"/>
      <c r="T83" s="174">
        <f>SUM(T84:T107)</f>
        <v>0</v>
      </c>
      <c r="AR83" s="175" t="s">
        <v>90</v>
      </c>
      <c r="AT83" s="176" t="s">
        <v>69</v>
      </c>
      <c r="AU83" s="176" t="s">
        <v>78</v>
      </c>
      <c r="AY83" s="175" t="s">
        <v>153</v>
      </c>
      <c r="BK83" s="177">
        <f>SUM(BK84:BK107)</f>
        <v>0</v>
      </c>
    </row>
    <row r="84" spans="1:65" s="2" customFormat="1" ht="14.45" customHeight="1">
      <c r="A84" s="36"/>
      <c r="B84" s="37"/>
      <c r="C84" s="180" t="s">
        <v>78</v>
      </c>
      <c r="D84" s="180" t="s">
        <v>156</v>
      </c>
      <c r="E84" s="181" t="s">
        <v>1453</v>
      </c>
      <c r="F84" s="182" t="s">
        <v>19</v>
      </c>
      <c r="G84" s="183" t="s">
        <v>301</v>
      </c>
      <c r="H84" s="184">
        <v>1</v>
      </c>
      <c r="I84" s="185"/>
      <c r="J84" s="186">
        <f>ROUND(I84*H84,2)</f>
        <v>0</v>
      </c>
      <c r="K84" s="182" t="s">
        <v>1203</v>
      </c>
      <c r="L84" s="41"/>
      <c r="M84" s="187" t="s">
        <v>19</v>
      </c>
      <c r="N84" s="188" t="s">
        <v>42</v>
      </c>
      <c r="O84" s="66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91" t="s">
        <v>414</v>
      </c>
      <c r="AT84" s="191" t="s">
        <v>156</v>
      </c>
      <c r="AU84" s="191" t="s">
        <v>90</v>
      </c>
      <c r="AY84" s="19" t="s">
        <v>153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19" t="s">
        <v>90</v>
      </c>
      <c r="BK84" s="192">
        <f>ROUND(I84*H84,2)</f>
        <v>0</v>
      </c>
      <c r="BL84" s="19" t="s">
        <v>414</v>
      </c>
      <c r="BM84" s="191" t="s">
        <v>1454</v>
      </c>
    </row>
    <row r="85" spans="1:47" s="2" customFormat="1" ht="11.25">
      <c r="A85" s="36"/>
      <c r="B85" s="37"/>
      <c r="C85" s="38"/>
      <c r="D85" s="193" t="s">
        <v>163</v>
      </c>
      <c r="E85" s="38"/>
      <c r="F85" s="194" t="s">
        <v>1455</v>
      </c>
      <c r="G85" s="38"/>
      <c r="H85" s="38"/>
      <c r="I85" s="195"/>
      <c r="J85" s="38"/>
      <c r="K85" s="38"/>
      <c r="L85" s="41"/>
      <c r="M85" s="196"/>
      <c r="N85" s="197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163</v>
      </c>
      <c r="AU85" s="19" t="s">
        <v>90</v>
      </c>
    </row>
    <row r="86" spans="1:65" s="2" customFormat="1" ht="14.45" customHeight="1">
      <c r="A86" s="36"/>
      <c r="B86" s="37"/>
      <c r="C86" s="209" t="s">
        <v>90</v>
      </c>
      <c r="D86" s="209" t="s">
        <v>207</v>
      </c>
      <c r="E86" s="210" t="s">
        <v>1456</v>
      </c>
      <c r="F86" s="211" t="s">
        <v>19</v>
      </c>
      <c r="G86" s="212" t="s">
        <v>1202</v>
      </c>
      <c r="H86" s="213">
        <v>1</v>
      </c>
      <c r="I86" s="214"/>
      <c r="J86" s="215">
        <f>ROUND(I86*H86,2)</f>
        <v>0</v>
      </c>
      <c r="K86" s="211" t="s">
        <v>1203</v>
      </c>
      <c r="L86" s="216"/>
      <c r="M86" s="217" t="s">
        <v>19</v>
      </c>
      <c r="N86" s="218" t="s">
        <v>42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304</v>
      </c>
      <c r="AT86" s="191" t="s">
        <v>207</v>
      </c>
      <c r="AU86" s="191" t="s">
        <v>90</v>
      </c>
      <c r="AY86" s="19" t="s">
        <v>153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90</v>
      </c>
      <c r="BK86" s="192">
        <f>ROUND(I86*H86,2)</f>
        <v>0</v>
      </c>
      <c r="BL86" s="19" t="s">
        <v>414</v>
      </c>
      <c r="BM86" s="191" t="s">
        <v>1457</v>
      </c>
    </row>
    <row r="87" spans="1:47" s="2" customFormat="1" ht="11.25">
      <c r="A87" s="36"/>
      <c r="B87" s="37"/>
      <c r="C87" s="38"/>
      <c r="D87" s="193" t="s">
        <v>163</v>
      </c>
      <c r="E87" s="38"/>
      <c r="F87" s="194" t="s">
        <v>1458</v>
      </c>
      <c r="G87" s="38"/>
      <c r="H87" s="38"/>
      <c r="I87" s="195"/>
      <c r="J87" s="38"/>
      <c r="K87" s="38"/>
      <c r="L87" s="41"/>
      <c r="M87" s="196"/>
      <c r="N87" s="19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163</v>
      </c>
      <c r="AU87" s="19" t="s">
        <v>90</v>
      </c>
    </row>
    <row r="88" spans="1:65" s="2" customFormat="1" ht="14.45" customHeight="1">
      <c r="A88" s="36"/>
      <c r="B88" s="37"/>
      <c r="C88" s="209" t="s">
        <v>154</v>
      </c>
      <c r="D88" s="209" t="s">
        <v>207</v>
      </c>
      <c r="E88" s="210" t="s">
        <v>1459</v>
      </c>
      <c r="F88" s="211" t="s">
        <v>19</v>
      </c>
      <c r="G88" s="212" t="s">
        <v>1202</v>
      </c>
      <c r="H88" s="213">
        <v>2</v>
      </c>
      <c r="I88" s="214"/>
      <c r="J88" s="215">
        <f>ROUND(I88*H88,2)</f>
        <v>0</v>
      </c>
      <c r="K88" s="211" t="s">
        <v>1203</v>
      </c>
      <c r="L88" s="216"/>
      <c r="M88" s="217" t="s">
        <v>19</v>
      </c>
      <c r="N88" s="218" t="s">
        <v>42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304</v>
      </c>
      <c r="AT88" s="191" t="s">
        <v>207</v>
      </c>
      <c r="AU88" s="191" t="s">
        <v>90</v>
      </c>
      <c r="AY88" s="19" t="s">
        <v>153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90</v>
      </c>
      <c r="BK88" s="192">
        <f>ROUND(I88*H88,2)</f>
        <v>0</v>
      </c>
      <c r="BL88" s="19" t="s">
        <v>414</v>
      </c>
      <c r="BM88" s="191" t="s">
        <v>1460</v>
      </c>
    </row>
    <row r="89" spans="1:47" s="2" customFormat="1" ht="11.25">
      <c r="A89" s="36"/>
      <c r="B89" s="37"/>
      <c r="C89" s="38"/>
      <c r="D89" s="193" t="s">
        <v>163</v>
      </c>
      <c r="E89" s="38"/>
      <c r="F89" s="194" t="s">
        <v>1461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163</v>
      </c>
      <c r="AU89" s="19" t="s">
        <v>90</v>
      </c>
    </row>
    <row r="90" spans="1:65" s="2" customFormat="1" ht="14.45" customHeight="1">
      <c r="A90" s="36"/>
      <c r="B90" s="37"/>
      <c r="C90" s="209" t="s">
        <v>161</v>
      </c>
      <c r="D90" s="209" t="s">
        <v>207</v>
      </c>
      <c r="E90" s="210" t="s">
        <v>1462</v>
      </c>
      <c r="F90" s="211" t="s">
        <v>19</v>
      </c>
      <c r="G90" s="212" t="s">
        <v>1202</v>
      </c>
      <c r="H90" s="213">
        <v>1</v>
      </c>
      <c r="I90" s="214"/>
      <c r="J90" s="215">
        <f>ROUND(I90*H90,2)</f>
        <v>0</v>
      </c>
      <c r="K90" s="211" t="s">
        <v>1203</v>
      </c>
      <c r="L90" s="216"/>
      <c r="M90" s="217" t="s">
        <v>19</v>
      </c>
      <c r="N90" s="218" t="s">
        <v>42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304</v>
      </c>
      <c r="AT90" s="191" t="s">
        <v>207</v>
      </c>
      <c r="AU90" s="191" t="s">
        <v>90</v>
      </c>
      <c r="AY90" s="19" t="s">
        <v>153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90</v>
      </c>
      <c r="BK90" s="192">
        <f>ROUND(I90*H90,2)</f>
        <v>0</v>
      </c>
      <c r="BL90" s="19" t="s">
        <v>414</v>
      </c>
      <c r="BM90" s="191" t="s">
        <v>1463</v>
      </c>
    </row>
    <row r="91" spans="1:47" s="2" customFormat="1" ht="11.25">
      <c r="A91" s="36"/>
      <c r="B91" s="37"/>
      <c r="C91" s="38"/>
      <c r="D91" s="193" t="s">
        <v>163</v>
      </c>
      <c r="E91" s="38"/>
      <c r="F91" s="194" t="s">
        <v>1464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163</v>
      </c>
      <c r="AU91" s="19" t="s">
        <v>90</v>
      </c>
    </row>
    <row r="92" spans="1:65" s="2" customFormat="1" ht="14.45" customHeight="1">
      <c r="A92" s="36"/>
      <c r="B92" s="37"/>
      <c r="C92" s="209" t="s">
        <v>182</v>
      </c>
      <c r="D92" s="209" t="s">
        <v>207</v>
      </c>
      <c r="E92" s="210" t="s">
        <v>1465</v>
      </c>
      <c r="F92" s="211" t="s">
        <v>19</v>
      </c>
      <c r="G92" s="212" t="s">
        <v>1202</v>
      </c>
      <c r="H92" s="213">
        <v>2</v>
      </c>
      <c r="I92" s="214"/>
      <c r="J92" s="215">
        <f>ROUND(I92*H92,2)</f>
        <v>0</v>
      </c>
      <c r="K92" s="211" t="s">
        <v>1203</v>
      </c>
      <c r="L92" s="216"/>
      <c r="M92" s="217" t="s">
        <v>19</v>
      </c>
      <c r="N92" s="218" t="s">
        <v>42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304</v>
      </c>
      <c r="AT92" s="191" t="s">
        <v>207</v>
      </c>
      <c r="AU92" s="191" t="s">
        <v>90</v>
      </c>
      <c r="AY92" s="19" t="s">
        <v>153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90</v>
      </c>
      <c r="BK92" s="192">
        <f>ROUND(I92*H92,2)</f>
        <v>0</v>
      </c>
      <c r="BL92" s="19" t="s">
        <v>414</v>
      </c>
      <c r="BM92" s="191" t="s">
        <v>1466</v>
      </c>
    </row>
    <row r="93" spans="1:47" s="2" customFormat="1" ht="11.25">
      <c r="A93" s="36"/>
      <c r="B93" s="37"/>
      <c r="C93" s="38"/>
      <c r="D93" s="193" t="s">
        <v>163</v>
      </c>
      <c r="E93" s="38"/>
      <c r="F93" s="194" t="s">
        <v>1467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163</v>
      </c>
      <c r="AU93" s="19" t="s">
        <v>90</v>
      </c>
    </row>
    <row r="94" spans="1:65" s="2" customFormat="1" ht="14.45" customHeight="1">
      <c r="A94" s="36"/>
      <c r="B94" s="37"/>
      <c r="C94" s="209" t="s">
        <v>189</v>
      </c>
      <c r="D94" s="209" t="s">
        <v>207</v>
      </c>
      <c r="E94" s="210" t="s">
        <v>1468</v>
      </c>
      <c r="F94" s="211" t="s">
        <v>19</v>
      </c>
      <c r="G94" s="212" t="s">
        <v>1202</v>
      </c>
      <c r="H94" s="213">
        <v>2</v>
      </c>
      <c r="I94" s="214"/>
      <c r="J94" s="215">
        <f>ROUND(I94*H94,2)</f>
        <v>0</v>
      </c>
      <c r="K94" s="211" t="s">
        <v>1203</v>
      </c>
      <c r="L94" s="216"/>
      <c r="M94" s="217" t="s">
        <v>19</v>
      </c>
      <c r="N94" s="218" t="s">
        <v>42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304</v>
      </c>
      <c r="AT94" s="191" t="s">
        <v>207</v>
      </c>
      <c r="AU94" s="191" t="s">
        <v>90</v>
      </c>
      <c r="AY94" s="19" t="s">
        <v>153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90</v>
      </c>
      <c r="BK94" s="192">
        <f>ROUND(I94*H94,2)</f>
        <v>0</v>
      </c>
      <c r="BL94" s="19" t="s">
        <v>414</v>
      </c>
      <c r="BM94" s="191" t="s">
        <v>1469</v>
      </c>
    </row>
    <row r="95" spans="1:47" s="2" customFormat="1" ht="11.25">
      <c r="A95" s="36"/>
      <c r="B95" s="37"/>
      <c r="C95" s="38"/>
      <c r="D95" s="193" t="s">
        <v>163</v>
      </c>
      <c r="E95" s="38"/>
      <c r="F95" s="194" t="s">
        <v>1470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163</v>
      </c>
      <c r="AU95" s="19" t="s">
        <v>90</v>
      </c>
    </row>
    <row r="96" spans="1:65" s="2" customFormat="1" ht="14.45" customHeight="1">
      <c r="A96" s="36"/>
      <c r="B96" s="37"/>
      <c r="C96" s="209" t="s">
        <v>196</v>
      </c>
      <c r="D96" s="209" t="s">
        <v>207</v>
      </c>
      <c r="E96" s="210" t="s">
        <v>1471</v>
      </c>
      <c r="F96" s="211" t="s">
        <v>19</v>
      </c>
      <c r="G96" s="212" t="s">
        <v>1202</v>
      </c>
      <c r="H96" s="213">
        <v>1</v>
      </c>
      <c r="I96" s="214"/>
      <c r="J96" s="215">
        <f>ROUND(I96*H96,2)</f>
        <v>0</v>
      </c>
      <c r="K96" s="211" t="s">
        <v>1203</v>
      </c>
      <c r="L96" s="216"/>
      <c r="M96" s="217" t="s">
        <v>19</v>
      </c>
      <c r="N96" s="218" t="s">
        <v>42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304</v>
      </c>
      <c r="AT96" s="191" t="s">
        <v>207</v>
      </c>
      <c r="AU96" s="191" t="s">
        <v>90</v>
      </c>
      <c r="AY96" s="19" t="s">
        <v>153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90</v>
      </c>
      <c r="BK96" s="192">
        <f>ROUND(I96*H96,2)</f>
        <v>0</v>
      </c>
      <c r="BL96" s="19" t="s">
        <v>414</v>
      </c>
      <c r="BM96" s="191" t="s">
        <v>1472</v>
      </c>
    </row>
    <row r="97" spans="1:47" s="2" customFormat="1" ht="11.25">
      <c r="A97" s="36"/>
      <c r="B97" s="37"/>
      <c r="C97" s="38"/>
      <c r="D97" s="193" t="s">
        <v>163</v>
      </c>
      <c r="E97" s="38"/>
      <c r="F97" s="194" t="s">
        <v>1473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163</v>
      </c>
      <c r="AU97" s="19" t="s">
        <v>90</v>
      </c>
    </row>
    <row r="98" spans="1:65" s="2" customFormat="1" ht="14.45" customHeight="1">
      <c r="A98" s="36"/>
      <c r="B98" s="37"/>
      <c r="C98" s="209" t="s">
        <v>206</v>
      </c>
      <c r="D98" s="209" t="s">
        <v>207</v>
      </c>
      <c r="E98" s="210" t="s">
        <v>1474</v>
      </c>
      <c r="F98" s="211" t="s">
        <v>19</v>
      </c>
      <c r="G98" s="212" t="s">
        <v>307</v>
      </c>
      <c r="H98" s="213">
        <v>1</v>
      </c>
      <c r="I98" s="214"/>
      <c r="J98" s="215">
        <f>ROUND(I98*H98,2)</f>
        <v>0</v>
      </c>
      <c r="K98" s="211" t="s">
        <v>1203</v>
      </c>
      <c r="L98" s="216"/>
      <c r="M98" s="217" t="s">
        <v>19</v>
      </c>
      <c r="N98" s="218" t="s">
        <v>42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304</v>
      </c>
      <c r="AT98" s="191" t="s">
        <v>207</v>
      </c>
      <c r="AU98" s="191" t="s">
        <v>90</v>
      </c>
      <c r="AY98" s="19" t="s">
        <v>153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90</v>
      </c>
      <c r="BK98" s="192">
        <f>ROUND(I98*H98,2)</f>
        <v>0</v>
      </c>
      <c r="BL98" s="19" t="s">
        <v>414</v>
      </c>
      <c r="BM98" s="191" t="s">
        <v>1475</v>
      </c>
    </row>
    <row r="99" spans="1:47" s="2" customFormat="1" ht="11.25">
      <c r="A99" s="36"/>
      <c r="B99" s="37"/>
      <c r="C99" s="38"/>
      <c r="D99" s="193" t="s">
        <v>163</v>
      </c>
      <c r="E99" s="38"/>
      <c r="F99" s="194" t="s">
        <v>1476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163</v>
      </c>
      <c r="AU99" s="19" t="s">
        <v>90</v>
      </c>
    </row>
    <row r="100" spans="1:65" s="2" customFormat="1" ht="14.45" customHeight="1">
      <c r="A100" s="36"/>
      <c r="B100" s="37"/>
      <c r="C100" s="209" t="s">
        <v>218</v>
      </c>
      <c r="D100" s="209" t="s">
        <v>207</v>
      </c>
      <c r="E100" s="210" t="s">
        <v>1477</v>
      </c>
      <c r="F100" s="211" t="s">
        <v>19</v>
      </c>
      <c r="G100" s="212" t="s">
        <v>301</v>
      </c>
      <c r="H100" s="213">
        <v>1</v>
      </c>
      <c r="I100" s="214"/>
      <c r="J100" s="215">
        <f>ROUND(I100*H100,2)</f>
        <v>0</v>
      </c>
      <c r="K100" s="211" t="s">
        <v>1203</v>
      </c>
      <c r="L100" s="216"/>
      <c r="M100" s="217" t="s">
        <v>19</v>
      </c>
      <c r="N100" s="218" t="s">
        <v>42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304</v>
      </c>
      <c r="AT100" s="191" t="s">
        <v>207</v>
      </c>
      <c r="AU100" s="191" t="s">
        <v>90</v>
      </c>
      <c r="AY100" s="19" t="s">
        <v>153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90</v>
      </c>
      <c r="BK100" s="192">
        <f>ROUND(I100*H100,2)</f>
        <v>0</v>
      </c>
      <c r="BL100" s="19" t="s">
        <v>414</v>
      </c>
      <c r="BM100" s="191" t="s">
        <v>1478</v>
      </c>
    </row>
    <row r="101" spans="1:47" s="2" customFormat="1" ht="11.25">
      <c r="A101" s="36"/>
      <c r="B101" s="37"/>
      <c r="C101" s="38"/>
      <c r="D101" s="193" t="s">
        <v>163</v>
      </c>
      <c r="E101" s="38"/>
      <c r="F101" s="194" t="s">
        <v>1479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163</v>
      </c>
      <c r="AU101" s="19" t="s">
        <v>90</v>
      </c>
    </row>
    <row r="102" spans="1:65" s="2" customFormat="1" ht="14.45" customHeight="1">
      <c r="A102" s="36"/>
      <c r="B102" s="37"/>
      <c r="C102" s="209" t="s">
        <v>228</v>
      </c>
      <c r="D102" s="209" t="s">
        <v>207</v>
      </c>
      <c r="E102" s="210" t="s">
        <v>1480</v>
      </c>
      <c r="F102" s="211" t="s">
        <v>19</v>
      </c>
      <c r="G102" s="212" t="s">
        <v>301</v>
      </c>
      <c r="H102" s="213">
        <v>1</v>
      </c>
      <c r="I102" s="214"/>
      <c r="J102" s="215">
        <f>ROUND(I102*H102,2)</f>
        <v>0</v>
      </c>
      <c r="K102" s="211" t="s">
        <v>1203</v>
      </c>
      <c r="L102" s="216"/>
      <c r="M102" s="217" t="s">
        <v>19</v>
      </c>
      <c r="N102" s="218" t="s">
        <v>42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304</v>
      </c>
      <c r="AT102" s="191" t="s">
        <v>207</v>
      </c>
      <c r="AU102" s="191" t="s">
        <v>90</v>
      </c>
      <c r="AY102" s="19" t="s">
        <v>153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90</v>
      </c>
      <c r="BK102" s="192">
        <f>ROUND(I102*H102,2)</f>
        <v>0</v>
      </c>
      <c r="BL102" s="19" t="s">
        <v>414</v>
      </c>
      <c r="BM102" s="191" t="s">
        <v>1481</v>
      </c>
    </row>
    <row r="103" spans="1:47" s="2" customFormat="1" ht="11.25">
      <c r="A103" s="36"/>
      <c r="B103" s="37"/>
      <c r="C103" s="38"/>
      <c r="D103" s="193" t="s">
        <v>163</v>
      </c>
      <c r="E103" s="38"/>
      <c r="F103" s="194" t="s">
        <v>1482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163</v>
      </c>
      <c r="AU103" s="19" t="s">
        <v>90</v>
      </c>
    </row>
    <row r="104" spans="1:65" s="2" customFormat="1" ht="14.45" customHeight="1">
      <c r="A104" s="36"/>
      <c r="B104" s="37"/>
      <c r="C104" s="180" t="s">
        <v>233</v>
      </c>
      <c r="D104" s="180" t="s">
        <v>156</v>
      </c>
      <c r="E104" s="181" t="s">
        <v>1483</v>
      </c>
      <c r="F104" s="182" t="s">
        <v>19</v>
      </c>
      <c r="G104" s="183" t="s">
        <v>301</v>
      </c>
      <c r="H104" s="184">
        <v>1</v>
      </c>
      <c r="I104" s="185"/>
      <c r="J104" s="186">
        <f>ROUND(I104*H104,2)</f>
        <v>0</v>
      </c>
      <c r="K104" s="182" t="s">
        <v>1203</v>
      </c>
      <c r="L104" s="41"/>
      <c r="M104" s="187" t="s">
        <v>19</v>
      </c>
      <c r="N104" s="188" t="s">
        <v>42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414</v>
      </c>
      <c r="AT104" s="191" t="s">
        <v>156</v>
      </c>
      <c r="AU104" s="191" t="s">
        <v>90</v>
      </c>
      <c r="AY104" s="19" t="s">
        <v>153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90</v>
      </c>
      <c r="BK104" s="192">
        <f>ROUND(I104*H104,2)</f>
        <v>0</v>
      </c>
      <c r="BL104" s="19" t="s">
        <v>414</v>
      </c>
      <c r="BM104" s="191" t="s">
        <v>1484</v>
      </c>
    </row>
    <row r="105" spans="1:47" s="2" customFormat="1" ht="11.25">
      <c r="A105" s="36"/>
      <c r="B105" s="37"/>
      <c r="C105" s="38"/>
      <c r="D105" s="193" t="s">
        <v>163</v>
      </c>
      <c r="E105" s="38"/>
      <c r="F105" s="194" t="s">
        <v>1485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163</v>
      </c>
      <c r="AU105" s="19" t="s">
        <v>90</v>
      </c>
    </row>
    <row r="106" spans="1:65" s="2" customFormat="1" ht="14.45" customHeight="1">
      <c r="A106" s="36"/>
      <c r="B106" s="37"/>
      <c r="C106" s="180" t="s">
        <v>8</v>
      </c>
      <c r="D106" s="180" t="s">
        <v>156</v>
      </c>
      <c r="E106" s="181" t="s">
        <v>1486</v>
      </c>
      <c r="F106" s="182" t="s">
        <v>19</v>
      </c>
      <c r="G106" s="183" t="s">
        <v>301</v>
      </c>
      <c r="H106" s="184">
        <v>1</v>
      </c>
      <c r="I106" s="185"/>
      <c r="J106" s="186">
        <f>ROUND(I106*H106,2)</f>
        <v>0</v>
      </c>
      <c r="K106" s="182" t="s">
        <v>1203</v>
      </c>
      <c r="L106" s="41"/>
      <c r="M106" s="187" t="s">
        <v>19</v>
      </c>
      <c r="N106" s="188" t="s">
        <v>42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414</v>
      </c>
      <c r="AT106" s="191" t="s">
        <v>156</v>
      </c>
      <c r="AU106" s="191" t="s">
        <v>90</v>
      </c>
      <c r="AY106" s="19" t="s">
        <v>153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90</v>
      </c>
      <c r="BK106" s="192">
        <f>ROUND(I106*H106,2)</f>
        <v>0</v>
      </c>
      <c r="BL106" s="19" t="s">
        <v>414</v>
      </c>
      <c r="BM106" s="191" t="s">
        <v>1487</v>
      </c>
    </row>
    <row r="107" spans="1:47" s="2" customFormat="1" ht="11.25">
      <c r="A107" s="36"/>
      <c r="B107" s="37"/>
      <c r="C107" s="38"/>
      <c r="D107" s="193" t="s">
        <v>163</v>
      </c>
      <c r="E107" s="38"/>
      <c r="F107" s="194" t="s">
        <v>379</v>
      </c>
      <c r="G107" s="38"/>
      <c r="H107" s="38"/>
      <c r="I107" s="195"/>
      <c r="J107" s="38"/>
      <c r="K107" s="38"/>
      <c r="L107" s="41"/>
      <c r="M107" s="230"/>
      <c r="N107" s="231"/>
      <c r="O107" s="232"/>
      <c r="P107" s="232"/>
      <c r="Q107" s="232"/>
      <c r="R107" s="232"/>
      <c r="S107" s="232"/>
      <c r="T107" s="23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163</v>
      </c>
      <c r="AU107" s="19" t="s">
        <v>90</v>
      </c>
    </row>
    <row r="108" spans="1:31" s="2" customFormat="1" ht="6.95" customHeight="1">
      <c r="A108" s="36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ixDYf+Sfa7Uf9fVQykg0KpnAEUe/1KRqFMSKSoeOclW+eeSmbJYzuFTVuKNbZKGtCU1X89YqKMayjlwx/7AZxw==" saltValue="G34mqM9wLA9pNCg0+N6uUZequgVaZOpfcb9CSjZLx9+tWaR2KbZvVIGUtzH0hU5KMsjlCwPtdBwMKwjjQXVnWQ==" spinCount="100000" sheet="1" objects="1" scenarios="1" formatColumns="0" formatRows="0" autoFilter="0"/>
  <autoFilter ref="C80:K10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100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14" t="s">
        <v>106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1488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108</v>
      </c>
      <c r="G12" s="36"/>
      <c r="H12" s="36"/>
      <c r="I12" s="114" t="s">
        <v>23</v>
      </c>
      <c r="J12" s="116" t="str">
        <f>'Rekapitulace stavby'!AN8</f>
        <v>Vyplň údaj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1193</v>
      </c>
      <c r="F15" s="36"/>
      <c r="G15" s="36"/>
      <c r="H15" s="36"/>
      <c r="I15" s="114" t="s">
        <v>27</v>
      </c>
      <c r="J15" s="105" t="s">
        <v>22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tr">
        <f>IF('Rekapitulace stavby'!AN16="","",'Rekapitulace stavby'!AN16)</f>
        <v/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tr">
        <f>IF('Rekapitulace stavby'!E17="","",'Rekapitulace stavby'!E17)</f>
        <v>Jan Sobotka-3D projekt,Kynšperk nad Ohří</v>
      </c>
      <c r="F21" s="36"/>
      <c r="G21" s="36"/>
      <c r="H21" s="36"/>
      <c r="I21" s="114" t="s">
        <v>27</v>
      </c>
      <c r="J21" s="105" t="str">
        <f>IF('Rekapitulace stavby'!AN17="","",'Rekapitulace stavby'!AN17)</f>
        <v/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34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86" t="s">
        <v>19</v>
      </c>
      <c r="F27" s="386"/>
      <c r="G27" s="386"/>
      <c r="H27" s="38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36</v>
      </c>
      <c r="E30" s="36"/>
      <c r="F30" s="36"/>
      <c r="G30" s="36"/>
      <c r="H30" s="36"/>
      <c r="I30" s="36"/>
      <c r="J30" s="122">
        <f>ROUND(J87,2)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38</v>
      </c>
      <c r="G32" s="36"/>
      <c r="H32" s="36"/>
      <c r="I32" s="123" t="s">
        <v>37</v>
      </c>
      <c r="J32" s="123" t="s">
        <v>39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40</v>
      </c>
      <c r="E33" s="114" t="s">
        <v>41</v>
      </c>
      <c r="F33" s="125">
        <f>ROUND((SUM(BE87:BE209)),2)</f>
        <v>0</v>
      </c>
      <c r="G33" s="36"/>
      <c r="H33" s="36"/>
      <c r="I33" s="126">
        <v>0.21</v>
      </c>
      <c r="J33" s="125">
        <f>ROUND(((SUM(BE87:BE209))*I33),2)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42</v>
      </c>
      <c r="F34" s="125">
        <f>ROUND((SUM(BF87:BF209)),2)</f>
        <v>0</v>
      </c>
      <c r="G34" s="36"/>
      <c r="H34" s="36"/>
      <c r="I34" s="126">
        <v>0.15</v>
      </c>
      <c r="J34" s="125">
        <f>ROUND(((SUM(BF87:BF209))*I34),2)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43</v>
      </c>
      <c r="F35" s="125">
        <f>ROUND((SUM(BG87:BG209)),2)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44</v>
      </c>
      <c r="F36" s="125">
        <f>ROUND((SUM(BH87:BH209)),2)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ROUND((SUM(BI87:BI209)),2)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M.Gorkého č.p.562, Stavební úpravy bytu ve 2.NP, Kynšperk nad Ohří</v>
      </c>
      <c r="F48" s="388"/>
      <c r="G48" s="388"/>
      <c r="H48" s="38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SO 05 - Společné prostory - chodba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Kynšperk nad Ohří</v>
      </c>
      <c r="G52" s="38"/>
      <c r="H52" s="38"/>
      <c r="I52" s="31" t="s">
        <v>23</v>
      </c>
      <c r="J52" s="61" t="str">
        <f>IF(J12="","",J12)</f>
        <v>Vyplň údaj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>Město Kynšperk nad Ohří</v>
      </c>
      <c r="G54" s="38"/>
      <c r="H54" s="38"/>
      <c r="I54" s="31" t="s">
        <v>30</v>
      </c>
      <c r="J54" s="34" t="str">
        <f>E21</f>
        <v>Jan Sobotka-3D projekt,Kynšperk nad Ohří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110</v>
      </c>
      <c r="D57" s="139"/>
      <c r="E57" s="139"/>
      <c r="F57" s="139"/>
      <c r="G57" s="139"/>
      <c r="H57" s="139"/>
      <c r="I57" s="139"/>
      <c r="J57" s="140" t="s">
        <v>111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68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4.95" customHeight="1">
      <c r="B60" s="142"/>
      <c r="C60" s="143"/>
      <c r="D60" s="144" t="s">
        <v>113</v>
      </c>
      <c r="E60" s="145"/>
      <c r="F60" s="145"/>
      <c r="G60" s="145"/>
      <c r="H60" s="145"/>
      <c r="I60" s="145"/>
      <c r="J60" s="146">
        <f>J88</f>
        <v>0</v>
      </c>
      <c r="K60" s="143"/>
      <c r="L60" s="147"/>
    </row>
    <row r="61" spans="2:12" s="10" customFormat="1" ht="19.9" customHeight="1">
      <c r="B61" s="148"/>
      <c r="C61" s="99"/>
      <c r="D61" s="149" t="s">
        <v>116</v>
      </c>
      <c r="E61" s="150"/>
      <c r="F61" s="150"/>
      <c r="G61" s="150"/>
      <c r="H61" s="150"/>
      <c r="I61" s="150"/>
      <c r="J61" s="151">
        <f>J89</f>
        <v>0</v>
      </c>
      <c r="K61" s="99"/>
      <c r="L61" s="152"/>
    </row>
    <row r="62" spans="2:12" s="9" customFormat="1" ht="24.95" customHeight="1">
      <c r="B62" s="142"/>
      <c r="C62" s="143"/>
      <c r="D62" s="144" t="s">
        <v>120</v>
      </c>
      <c r="E62" s="145"/>
      <c r="F62" s="145"/>
      <c r="G62" s="145"/>
      <c r="H62" s="145"/>
      <c r="I62" s="145"/>
      <c r="J62" s="146">
        <f>J116</f>
        <v>0</v>
      </c>
      <c r="K62" s="143"/>
      <c r="L62" s="147"/>
    </row>
    <row r="63" spans="2:12" s="10" customFormat="1" ht="19.9" customHeight="1">
      <c r="B63" s="148"/>
      <c r="C63" s="99"/>
      <c r="D63" s="149" t="s">
        <v>136</v>
      </c>
      <c r="E63" s="150"/>
      <c r="F63" s="150"/>
      <c r="G63" s="150"/>
      <c r="H63" s="150"/>
      <c r="I63" s="150"/>
      <c r="J63" s="151">
        <f>J117</f>
        <v>0</v>
      </c>
      <c r="K63" s="99"/>
      <c r="L63" s="152"/>
    </row>
    <row r="64" spans="2:12" s="10" customFormat="1" ht="19.9" customHeight="1">
      <c r="B64" s="148"/>
      <c r="C64" s="99"/>
      <c r="D64" s="149" t="s">
        <v>137</v>
      </c>
      <c r="E64" s="150"/>
      <c r="F64" s="150"/>
      <c r="G64" s="150"/>
      <c r="H64" s="150"/>
      <c r="I64" s="150"/>
      <c r="J64" s="151">
        <f>J139</f>
        <v>0</v>
      </c>
      <c r="K64" s="99"/>
      <c r="L64" s="152"/>
    </row>
    <row r="65" spans="2:12" s="9" customFormat="1" ht="24.95" customHeight="1">
      <c r="B65" s="142"/>
      <c r="C65" s="143"/>
      <c r="D65" s="144" t="s">
        <v>1195</v>
      </c>
      <c r="E65" s="145"/>
      <c r="F65" s="145"/>
      <c r="G65" s="145"/>
      <c r="H65" s="145"/>
      <c r="I65" s="145"/>
      <c r="J65" s="146">
        <f>J179</f>
        <v>0</v>
      </c>
      <c r="K65" s="143"/>
      <c r="L65" s="147"/>
    </row>
    <row r="66" spans="2:12" s="10" customFormat="1" ht="19.9" customHeight="1">
      <c r="B66" s="148"/>
      <c r="C66" s="99"/>
      <c r="D66" s="149" t="s">
        <v>1196</v>
      </c>
      <c r="E66" s="150"/>
      <c r="F66" s="150"/>
      <c r="G66" s="150"/>
      <c r="H66" s="150"/>
      <c r="I66" s="150"/>
      <c r="J66" s="151">
        <f>J180</f>
        <v>0</v>
      </c>
      <c r="K66" s="99"/>
      <c r="L66" s="152"/>
    </row>
    <row r="67" spans="2:12" s="9" customFormat="1" ht="24.95" customHeight="1">
      <c r="B67" s="142"/>
      <c r="C67" s="143"/>
      <c r="D67" s="144" t="s">
        <v>1197</v>
      </c>
      <c r="E67" s="145"/>
      <c r="F67" s="145"/>
      <c r="G67" s="145"/>
      <c r="H67" s="145"/>
      <c r="I67" s="145"/>
      <c r="J67" s="146">
        <f>J205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138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7" t="str">
        <f>E7</f>
        <v>M.Gorkého č.p.562, Stavební úpravy bytu ve 2.NP, Kynšperk nad Ohří</v>
      </c>
      <c r="F77" s="388"/>
      <c r="G77" s="388"/>
      <c r="H77" s="38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106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6" t="str">
        <f>E9</f>
        <v>SO 05 - Společné prostory - chodba</v>
      </c>
      <c r="F79" s="389"/>
      <c r="G79" s="389"/>
      <c r="H79" s="389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21</v>
      </c>
      <c r="D81" s="38"/>
      <c r="E81" s="38"/>
      <c r="F81" s="29" t="str">
        <f>F12</f>
        <v>Kynšperk nad Ohří</v>
      </c>
      <c r="G81" s="38"/>
      <c r="H81" s="38"/>
      <c r="I81" s="31" t="s">
        <v>23</v>
      </c>
      <c r="J81" s="61" t="str">
        <f>IF(J12="","",J12)</f>
        <v>Vyplň údaj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15" customHeight="1">
      <c r="A83" s="36"/>
      <c r="B83" s="37"/>
      <c r="C83" s="31" t="s">
        <v>24</v>
      </c>
      <c r="D83" s="38"/>
      <c r="E83" s="38"/>
      <c r="F83" s="29" t="str">
        <f>E15</f>
        <v>Město Kynšperk nad Ohří</v>
      </c>
      <c r="G83" s="38"/>
      <c r="H83" s="38"/>
      <c r="I83" s="31" t="s">
        <v>30</v>
      </c>
      <c r="J83" s="34" t="str">
        <f>E21</f>
        <v>Jan Sobotka-3D projekt,Kynšperk nad Ohří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28</v>
      </c>
      <c r="D84" s="38"/>
      <c r="E84" s="38"/>
      <c r="F84" s="29" t="str">
        <f>IF(E18="","",E18)</f>
        <v>Vyplň údaj</v>
      </c>
      <c r="G84" s="38"/>
      <c r="H84" s="38"/>
      <c r="I84" s="31" t="s">
        <v>33</v>
      </c>
      <c r="J84" s="34" t="str">
        <f>E24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139</v>
      </c>
      <c r="D86" s="156" t="s">
        <v>55</v>
      </c>
      <c r="E86" s="156" t="s">
        <v>51</v>
      </c>
      <c r="F86" s="156" t="s">
        <v>52</v>
      </c>
      <c r="G86" s="156" t="s">
        <v>140</v>
      </c>
      <c r="H86" s="156" t="s">
        <v>141</v>
      </c>
      <c r="I86" s="156" t="s">
        <v>142</v>
      </c>
      <c r="J86" s="156" t="s">
        <v>111</v>
      </c>
      <c r="K86" s="157" t="s">
        <v>143</v>
      </c>
      <c r="L86" s="158"/>
      <c r="M86" s="70" t="s">
        <v>19</v>
      </c>
      <c r="N86" s="71" t="s">
        <v>40</v>
      </c>
      <c r="O86" s="71" t="s">
        <v>144</v>
      </c>
      <c r="P86" s="71" t="s">
        <v>145</v>
      </c>
      <c r="Q86" s="71" t="s">
        <v>146</v>
      </c>
      <c r="R86" s="71" t="s">
        <v>147</v>
      </c>
      <c r="S86" s="71" t="s">
        <v>148</v>
      </c>
      <c r="T86" s="72" t="s">
        <v>149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150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P88+P116+P179+P205</f>
        <v>0</v>
      </c>
      <c r="Q87" s="74"/>
      <c r="R87" s="161">
        <f>R88+R116+R179+R205</f>
        <v>2.87376545</v>
      </c>
      <c r="S87" s="74"/>
      <c r="T87" s="162">
        <f>T88+T116+T179+T205</f>
        <v>0.04432225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69</v>
      </c>
      <c r="AU87" s="19" t="s">
        <v>112</v>
      </c>
      <c r="BK87" s="163">
        <f>BK88+BK116+BK179+BK205</f>
        <v>0</v>
      </c>
    </row>
    <row r="88" spans="2:63" s="12" customFormat="1" ht="25.9" customHeight="1">
      <c r="B88" s="164"/>
      <c r="C88" s="165"/>
      <c r="D88" s="166" t="s">
        <v>69</v>
      </c>
      <c r="E88" s="167" t="s">
        <v>151</v>
      </c>
      <c r="F88" s="167" t="s">
        <v>152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</f>
        <v>0</v>
      </c>
      <c r="Q88" s="172"/>
      <c r="R88" s="173">
        <f>R89</f>
        <v>2.659335</v>
      </c>
      <c r="S88" s="172"/>
      <c r="T88" s="174">
        <f>T89</f>
        <v>0</v>
      </c>
      <c r="AR88" s="175" t="s">
        <v>78</v>
      </c>
      <c r="AT88" s="176" t="s">
        <v>69</v>
      </c>
      <c r="AU88" s="176" t="s">
        <v>70</v>
      </c>
      <c r="AY88" s="175" t="s">
        <v>153</v>
      </c>
      <c r="BK88" s="177">
        <f>BK89</f>
        <v>0</v>
      </c>
    </row>
    <row r="89" spans="2:63" s="12" customFormat="1" ht="22.9" customHeight="1">
      <c r="B89" s="164"/>
      <c r="C89" s="165"/>
      <c r="D89" s="166" t="s">
        <v>69</v>
      </c>
      <c r="E89" s="178" t="s">
        <v>189</v>
      </c>
      <c r="F89" s="178" t="s">
        <v>212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SUM(P90:P115)</f>
        <v>0</v>
      </c>
      <c r="Q89" s="172"/>
      <c r="R89" s="173">
        <f>SUM(R90:R115)</f>
        <v>2.659335</v>
      </c>
      <c r="S89" s="172"/>
      <c r="T89" s="174">
        <f>SUM(T90:T115)</f>
        <v>0</v>
      </c>
      <c r="AR89" s="175" t="s">
        <v>78</v>
      </c>
      <c r="AT89" s="176" t="s">
        <v>69</v>
      </c>
      <c r="AU89" s="176" t="s">
        <v>78</v>
      </c>
      <c r="AY89" s="175" t="s">
        <v>153</v>
      </c>
      <c r="BK89" s="177">
        <f>SUM(BK90:BK115)</f>
        <v>0</v>
      </c>
    </row>
    <row r="90" spans="1:65" s="2" customFormat="1" ht="14.45" customHeight="1">
      <c r="A90" s="36"/>
      <c r="B90" s="37"/>
      <c r="C90" s="180" t="s">
        <v>78</v>
      </c>
      <c r="D90" s="180" t="s">
        <v>156</v>
      </c>
      <c r="E90" s="181" t="s">
        <v>224</v>
      </c>
      <c r="F90" s="182" t="s">
        <v>225</v>
      </c>
      <c r="G90" s="183" t="s">
        <v>185</v>
      </c>
      <c r="H90" s="184">
        <v>142.975</v>
      </c>
      <c r="I90" s="185"/>
      <c r="J90" s="186">
        <f>ROUND(I90*H90,2)</f>
        <v>0</v>
      </c>
      <c r="K90" s="182" t="s">
        <v>160</v>
      </c>
      <c r="L90" s="41"/>
      <c r="M90" s="187" t="s">
        <v>19</v>
      </c>
      <c r="N90" s="188" t="s">
        <v>42</v>
      </c>
      <c r="O90" s="66"/>
      <c r="P90" s="189">
        <f>O90*H90</f>
        <v>0</v>
      </c>
      <c r="Q90" s="189">
        <v>0.003</v>
      </c>
      <c r="R90" s="189">
        <f>Q90*H90</f>
        <v>0.428925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161</v>
      </c>
      <c r="AT90" s="191" t="s">
        <v>156</v>
      </c>
      <c r="AU90" s="191" t="s">
        <v>90</v>
      </c>
      <c r="AY90" s="19" t="s">
        <v>153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90</v>
      </c>
      <c r="BK90" s="192">
        <f>ROUND(I90*H90,2)</f>
        <v>0</v>
      </c>
      <c r="BL90" s="19" t="s">
        <v>161</v>
      </c>
      <c r="BM90" s="191" t="s">
        <v>1489</v>
      </c>
    </row>
    <row r="91" spans="1:47" s="2" customFormat="1" ht="11.25">
      <c r="A91" s="36"/>
      <c r="B91" s="37"/>
      <c r="C91" s="38"/>
      <c r="D91" s="193" t="s">
        <v>163</v>
      </c>
      <c r="E91" s="38"/>
      <c r="F91" s="194" t="s">
        <v>227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163</v>
      </c>
      <c r="AU91" s="19" t="s">
        <v>90</v>
      </c>
    </row>
    <row r="92" spans="2:51" s="15" customFormat="1" ht="11.25">
      <c r="B92" s="234"/>
      <c r="C92" s="235"/>
      <c r="D92" s="193" t="s">
        <v>170</v>
      </c>
      <c r="E92" s="236" t="s">
        <v>19</v>
      </c>
      <c r="F92" s="237" t="s">
        <v>1490</v>
      </c>
      <c r="G92" s="235"/>
      <c r="H92" s="236" t="s">
        <v>19</v>
      </c>
      <c r="I92" s="238"/>
      <c r="J92" s="235"/>
      <c r="K92" s="235"/>
      <c r="L92" s="239"/>
      <c r="M92" s="240"/>
      <c r="N92" s="241"/>
      <c r="O92" s="241"/>
      <c r="P92" s="241"/>
      <c r="Q92" s="241"/>
      <c r="R92" s="241"/>
      <c r="S92" s="241"/>
      <c r="T92" s="242"/>
      <c r="AT92" s="243" t="s">
        <v>170</v>
      </c>
      <c r="AU92" s="243" t="s">
        <v>90</v>
      </c>
      <c r="AV92" s="15" t="s">
        <v>78</v>
      </c>
      <c r="AW92" s="15" t="s">
        <v>32</v>
      </c>
      <c r="AX92" s="15" t="s">
        <v>70</v>
      </c>
      <c r="AY92" s="243" t="s">
        <v>153</v>
      </c>
    </row>
    <row r="93" spans="2:51" s="13" customFormat="1" ht="11.25">
      <c r="B93" s="198"/>
      <c r="C93" s="199"/>
      <c r="D93" s="193" t="s">
        <v>170</v>
      </c>
      <c r="E93" s="200" t="s">
        <v>19</v>
      </c>
      <c r="F93" s="201" t="s">
        <v>1491</v>
      </c>
      <c r="G93" s="199"/>
      <c r="H93" s="202">
        <v>14.446</v>
      </c>
      <c r="I93" s="203"/>
      <c r="J93" s="199"/>
      <c r="K93" s="199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170</v>
      </c>
      <c r="AU93" s="208" t="s">
        <v>90</v>
      </c>
      <c r="AV93" s="13" t="s">
        <v>90</v>
      </c>
      <c r="AW93" s="13" t="s">
        <v>32</v>
      </c>
      <c r="AX93" s="13" t="s">
        <v>70</v>
      </c>
      <c r="AY93" s="208" t="s">
        <v>153</v>
      </c>
    </row>
    <row r="94" spans="2:51" s="13" customFormat="1" ht="11.25">
      <c r="B94" s="198"/>
      <c r="C94" s="199"/>
      <c r="D94" s="193" t="s">
        <v>170</v>
      </c>
      <c r="E94" s="200" t="s">
        <v>19</v>
      </c>
      <c r="F94" s="201" t="s">
        <v>1492</v>
      </c>
      <c r="G94" s="199"/>
      <c r="H94" s="202">
        <v>13.26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170</v>
      </c>
      <c r="AU94" s="208" t="s">
        <v>90</v>
      </c>
      <c r="AV94" s="13" t="s">
        <v>90</v>
      </c>
      <c r="AW94" s="13" t="s">
        <v>32</v>
      </c>
      <c r="AX94" s="13" t="s">
        <v>70</v>
      </c>
      <c r="AY94" s="208" t="s">
        <v>153</v>
      </c>
    </row>
    <row r="95" spans="2:51" s="13" customFormat="1" ht="11.25">
      <c r="B95" s="198"/>
      <c r="C95" s="199"/>
      <c r="D95" s="193" t="s">
        <v>170</v>
      </c>
      <c r="E95" s="200" t="s">
        <v>19</v>
      </c>
      <c r="F95" s="201" t="s">
        <v>1493</v>
      </c>
      <c r="G95" s="199"/>
      <c r="H95" s="202">
        <v>1.17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170</v>
      </c>
      <c r="AU95" s="208" t="s">
        <v>90</v>
      </c>
      <c r="AV95" s="13" t="s">
        <v>90</v>
      </c>
      <c r="AW95" s="13" t="s">
        <v>32</v>
      </c>
      <c r="AX95" s="13" t="s">
        <v>70</v>
      </c>
      <c r="AY95" s="208" t="s">
        <v>153</v>
      </c>
    </row>
    <row r="96" spans="2:51" s="16" customFormat="1" ht="11.25">
      <c r="B96" s="244"/>
      <c r="C96" s="245"/>
      <c r="D96" s="193" t="s">
        <v>170</v>
      </c>
      <c r="E96" s="246" t="s">
        <v>19</v>
      </c>
      <c r="F96" s="247" t="s">
        <v>1494</v>
      </c>
      <c r="G96" s="245"/>
      <c r="H96" s="248">
        <v>28.876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170</v>
      </c>
      <c r="AU96" s="254" t="s">
        <v>90</v>
      </c>
      <c r="AV96" s="16" t="s">
        <v>154</v>
      </c>
      <c r="AW96" s="16" t="s">
        <v>32</v>
      </c>
      <c r="AX96" s="16" t="s">
        <v>70</v>
      </c>
      <c r="AY96" s="254" t="s">
        <v>153</v>
      </c>
    </row>
    <row r="97" spans="2:51" s="15" customFormat="1" ht="11.25">
      <c r="B97" s="234"/>
      <c r="C97" s="235"/>
      <c r="D97" s="193" t="s">
        <v>170</v>
      </c>
      <c r="E97" s="236" t="s">
        <v>19</v>
      </c>
      <c r="F97" s="237" t="s">
        <v>1495</v>
      </c>
      <c r="G97" s="235"/>
      <c r="H97" s="236" t="s">
        <v>19</v>
      </c>
      <c r="I97" s="238"/>
      <c r="J97" s="235"/>
      <c r="K97" s="235"/>
      <c r="L97" s="239"/>
      <c r="M97" s="240"/>
      <c r="N97" s="241"/>
      <c r="O97" s="241"/>
      <c r="P97" s="241"/>
      <c r="Q97" s="241"/>
      <c r="R97" s="241"/>
      <c r="S97" s="241"/>
      <c r="T97" s="242"/>
      <c r="AT97" s="243" t="s">
        <v>170</v>
      </c>
      <c r="AU97" s="243" t="s">
        <v>90</v>
      </c>
      <c r="AV97" s="15" t="s">
        <v>78</v>
      </c>
      <c r="AW97" s="15" t="s">
        <v>32</v>
      </c>
      <c r="AX97" s="15" t="s">
        <v>70</v>
      </c>
      <c r="AY97" s="243" t="s">
        <v>153</v>
      </c>
    </row>
    <row r="98" spans="2:51" s="13" customFormat="1" ht="11.25">
      <c r="B98" s="198"/>
      <c r="C98" s="199"/>
      <c r="D98" s="193" t="s">
        <v>170</v>
      </c>
      <c r="E98" s="200" t="s">
        <v>19</v>
      </c>
      <c r="F98" s="201" t="s">
        <v>1496</v>
      </c>
      <c r="G98" s="199"/>
      <c r="H98" s="202">
        <v>81.289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170</v>
      </c>
      <c r="AU98" s="208" t="s">
        <v>90</v>
      </c>
      <c r="AV98" s="13" t="s">
        <v>90</v>
      </c>
      <c r="AW98" s="13" t="s">
        <v>32</v>
      </c>
      <c r="AX98" s="13" t="s">
        <v>70</v>
      </c>
      <c r="AY98" s="208" t="s">
        <v>153</v>
      </c>
    </row>
    <row r="99" spans="2:51" s="13" customFormat="1" ht="11.25">
      <c r="B99" s="198"/>
      <c r="C99" s="199"/>
      <c r="D99" s="193" t="s">
        <v>170</v>
      </c>
      <c r="E99" s="200" t="s">
        <v>19</v>
      </c>
      <c r="F99" s="201" t="s">
        <v>1497</v>
      </c>
      <c r="G99" s="199"/>
      <c r="H99" s="202">
        <v>15.5</v>
      </c>
      <c r="I99" s="203"/>
      <c r="J99" s="199"/>
      <c r="K99" s="199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170</v>
      </c>
      <c r="AU99" s="208" t="s">
        <v>90</v>
      </c>
      <c r="AV99" s="13" t="s">
        <v>90</v>
      </c>
      <c r="AW99" s="13" t="s">
        <v>32</v>
      </c>
      <c r="AX99" s="13" t="s">
        <v>70</v>
      </c>
      <c r="AY99" s="208" t="s">
        <v>153</v>
      </c>
    </row>
    <row r="100" spans="2:51" s="13" customFormat="1" ht="11.25">
      <c r="B100" s="198"/>
      <c r="C100" s="199"/>
      <c r="D100" s="193" t="s">
        <v>170</v>
      </c>
      <c r="E100" s="200" t="s">
        <v>19</v>
      </c>
      <c r="F100" s="201" t="s">
        <v>1498</v>
      </c>
      <c r="G100" s="199"/>
      <c r="H100" s="202">
        <v>17.31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170</v>
      </c>
      <c r="AU100" s="208" t="s">
        <v>90</v>
      </c>
      <c r="AV100" s="13" t="s">
        <v>90</v>
      </c>
      <c r="AW100" s="13" t="s">
        <v>32</v>
      </c>
      <c r="AX100" s="13" t="s">
        <v>70</v>
      </c>
      <c r="AY100" s="208" t="s">
        <v>153</v>
      </c>
    </row>
    <row r="101" spans="2:51" s="16" customFormat="1" ht="11.25">
      <c r="B101" s="244"/>
      <c r="C101" s="245"/>
      <c r="D101" s="193" t="s">
        <v>170</v>
      </c>
      <c r="E101" s="246" t="s">
        <v>19</v>
      </c>
      <c r="F101" s="247" t="s">
        <v>1494</v>
      </c>
      <c r="G101" s="245"/>
      <c r="H101" s="248">
        <v>114.099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AT101" s="254" t="s">
        <v>170</v>
      </c>
      <c r="AU101" s="254" t="s">
        <v>90</v>
      </c>
      <c r="AV101" s="16" t="s">
        <v>154</v>
      </c>
      <c r="AW101" s="16" t="s">
        <v>32</v>
      </c>
      <c r="AX101" s="16" t="s">
        <v>70</v>
      </c>
      <c r="AY101" s="254" t="s">
        <v>153</v>
      </c>
    </row>
    <row r="102" spans="2:51" s="14" customFormat="1" ht="11.25">
      <c r="B102" s="219"/>
      <c r="C102" s="220"/>
      <c r="D102" s="193" t="s">
        <v>170</v>
      </c>
      <c r="E102" s="221" t="s">
        <v>19</v>
      </c>
      <c r="F102" s="222" t="s">
        <v>250</v>
      </c>
      <c r="G102" s="220"/>
      <c r="H102" s="223">
        <v>142.975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170</v>
      </c>
      <c r="AU102" s="229" t="s">
        <v>90</v>
      </c>
      <c r="AV102" s="14" t="s">
        <v>161</v>
      </c>
      <c r="AW102" s="14" t="s">
        <v>32</v>
      </c>
      <c r="AX102" s="14" t="s">
        <v>78</v>
      </c>
      <c r="AY102" s="229" t="s">
        <v>153</v>
      </c>
    </row>
    <row r="103" spans="1:65" s="2" customFormat="1" ht="14.45" customHeight="1">
      <c r="A103" s="36"/>
      <c r="B103" s="37"/>
      <c r="C103" s="180" t="s">
        <v>90</v>
      </c>
      <c r="D103" s="180" t="s">
        <v>156</v>
      </c>
      <c r="E103" s="181" t="s">
        <v>229</v>
      </c>
      <c r="F103" s="182" t="s">
        <v>230</v>
      </c>
      <c r="G103" s="183" t="s">
        <v>185</v>
      </c>
      <c r="H103" s="184">
        <v>142.975</v>
      </c>
      <c r="I103" s="185"/>
      <c r="J103" s="186">
        <f>ROUND(I103*H103,2)</f>
        <v>0</v>
      </c>
      <c r="K103" s="182" t="s">
        <v>160</v>
      </c>
      <c r="L103" s="41"/>
      <c r="M103" s="187" t="s">
        <v>19</v>
      </c>
      <c r="N103" s="188" t="s">
        <v>42</v>
      </c>
      <c r="O103" s="66"/>
      <c r="P103" s="189">
        <f>O103*H103</f>
        <v>0</v>
      </c>
      <c r="Q103" s="189">
        <v>0.0156</v>
      </c>
      <c r="R103" s="189">
        <f>Q103*H103</f>
        <v>2.23041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161</v>
      </c>
      <c r="AT103" s="191" t="s">
        <v>156</v>
      </c>
      <c r="AU103" s="191" t="s">
        <v>90</v>
      </c>
      <c r="AY103" s="19" t="s">
        <v>153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90</v>
      </c>
      <c r="BK103" s="192">
        <f>ROUND(I103*H103,2)</f>
        <v>0</v>
      </c>
      <c r="BL103" s="19" t="s">
        <v>161</v>
      </c>
      <c r="BM103" s="191" t="s">
        <v>1499</v>
      </c>
    </row>
    <row r="104" spans="1:47" s="2" customFormat="1" ht="11.25">
      <c r="A104" s="36"/>
      <c r="B104" s="37"/>
      <c r="C104" s="38"/>
      <c r="D104" s="193" t="s">
        <v>163</v>
      </c>
      <c r="E104" s="38"/>
      <c r="F104" s="194" t="s">
        <v>232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163</v>
      </c>
      <c r="AU104" s="19" t="s">
        <v>90</v>
      </c>
    </row>
    <row r="105" spans="2:51" s="15" customFormat="1" ht="11.25">
      <c r="B105" s="234"/>
      <c r="C105" s="235"/>
      <c r="D105" s="193" t="s">
        <v>170</v>
      </c>
      <c r="E105" s="236" t="s">
        <v>19</v>
      </c>
      <c r="F105" s="237" t="s">
        <v>1490</v>
      </c>
      <c r="G105" s="235"/>
      <c r="H105" s="236" t="s">
        <v>19</v>
      </c>
      <c r="I105" s="238"/>
      <c r="J105" s="235"/>
      <c r="K105" s="235"/>
      <c r="L105" s="239"/>
      <c r="M105" s="240"/>
      <c r="N105" s="241"/>
      <c r="O105" s="241"/>
      <c r="P105" s="241"/>
      <c r="Q105" s="241"/>
      <c r="R105" s="241"/>
      <c r="S105" s="241"/>
      <c r="T105" s="242"/>
      <c r="AT105" s="243" t="s">
        <v>170</v>
      </c>
      <c r="AU105" s="243" t="s">
        <v>90</v>
      </c>
      <c r="AV105" s="15" t="s">
        <v>78</v>
      </c>
      <c r="AW105" s="15" t="s">
        <v>32</v>
      </c>
      <c r="AX105" s="15" t="s">
        <v>70</v>
      </c>
      <c r="AY105" s="243" t="s">
        <v>153</v>
      </c>
    </row>
    <row r="106" spans="2:51" s="13" customFormat="1" ht="11.25">
      <c r="B106" s="198"/>
      <c r="C106" s="199"/>
      <c r="D106" s="193" t="s">
        <v>170</v>
      </c>
      <c r="E106" s="200" t="s">
        <v>19</v>
      </c>
      <c r="F106" s="201" t="s">
        <v>1491</v>
      </c>
      <c r="G106" s="199"/>
      <c r="H106" s="202">
        <v>14.446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170</v>
      </c>
      <c r="AU106" s="208" t="s">
        <v>90</v>
      </c>
      <c r="AV106" s="13" t="s">
        <v>90</v>
      </c>
      <c r="AW106" s="13" t="s">
        <v>32</v>
      </c>
      <c r="AX106" s="13" t="s">
        <v>70</v>
      </c>
      <c r="AY106" s="208" t="s">
        <v>153</v>
      </c>
    </row>
    <row r="107" spans="2:51" s="13" customFormat="1" ht="11.25">
      <c r="B107" s="198"/>
      <c r="C107" s="199"/>
      <c r="D107" s="193" t="s">
        <v>170</v>
      </c>
      <c r="E107" s="200" t="s">
        <v>19</v>
      </c>
      <c r="F107" s="201" t="s">
        <v>1492</v>
      </c>
      <c r="G107" s="199"/>
      <c r="H107" s="202">
        <v>13.26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170</v>
      </c>
      <c r="AU107" s="208" t="s">
        <v>90</v>
      </c>
      <c r="AV107" s="13" t="s">
        <v>90</v>
      </c>
      <c r="AW107" s="13" t="s">
        <v>32</v>
      </c>
      <c r="AX107" s="13" t="s">
        <v>70</v>
      </c>
      <c r="AY107" s="208" t="s">
        <v>153</v>
      </c>
    </row>
    <row r="108" spans="2:51" s="13" customFormat="1" ht="11.25">
      <c r="B108" s="198"/>
      <c r="C108" s="199"/>
      <c r="D108" s="193" t="s">
        <v>170</v>
      </c>
      <c r="E108" s="200" t="s">
        <v>19</v>
      </c>
      <c r="F108" s="201" t="s">
        <v>1493</v>
      </c>
      <c r="G108" s="199"/>
      <c r="H108" s="202">
        <v>1.17</v>
      </c>
      <c r="I108" s="203"/>
      <c r="J108" s="199"/>
      <c r="K108" s="199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170</v>
      </c>
      <c r="AU108" s="208" t="s">
        <v>90</v>
      </c>
      <c r="AV108" s="13" t="s">
        <v>90</v>
      </c>
      <c r="AW108" s="13" t="s">
        <v>32</v>
      </c>
      <c r="AX108" s="13" t="s">
        <v>70</v>
      </c>
      <c r="AY108" s="208" t="s">
        <v>153</v>
      </c>
    </row>
    <row r="109" spans="2:51" s="16" customFormat="1" ht="11.25">
      <c r="B109" s="244"/>
      <c r="C109" s="245"/>
      <c r="D109" s="193" t="s">
        <v>170</v>
      </c>
      <c r="E109" s="246" t="s">
        <v>19</v>
      </c>
      <c r="F109" s="247" t="s">
        <v>1494</v>
      </c>
      <c r="G109" s="245"/>
      <c r="H109" s="248">
        <v>28.876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AT109" s="254" t="s">
        <v>170</v>
      </c>
      <c r="AU109" s="254" t="s">
        <v>90</v>
      </c>
      <c r="AV109" s="16" t="s">
        <v>154</v>
      </c>
      <c r="AW109" s="16" t="s">
        <v>32</v>
      </c>
      <c r="AX109" s="16" t="s">
        <v>70</v>
      </c>
      <c r="AY109" s="254" t="s">
        <v>153</v>
      </c>
    </row>
    <row r="110" spans="2:51" s="15" customFormat="1" ht="11.25">
      <c r="B110" s="234"/>
      <c r="C110" s="235"/>
      <c r="D110" s="193" t="s">
        <v>170</v>
      </c>
      <c r="E110" s="236" t="s">
        <v>19</v>
      </c>
      <c r="F110" s="237" t="s">
        <v>1495</v>
      </c>
      <c r="G110" s="235"/>
      <c r="H110" s="236" t="s">
        <v>19</v>
      </c>
      <c r="I110" s="238"/>
      <c r="J110" s="235"/>
      <c r="K110" s="235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170</v>
      </c>
      <c r="AU110" s="243" t="s">
        <v>90</v>
      </c>
      <c r="AV110" s="15" t="s">
        <v>78</v>
      </c>
      <c r="AW110" s="15" t="s">
        <v>32</v>
      </c>
      <c r="AX110" s="15" t="s">
        <v>70</v>
      </c>
      <c r="AY110" s="243" t="s">
        <v>153</v>
      </c>
    </row>
    <row r="111" spans="2:51" s="13" customFormat="1" ht="11.25">
      <c r="B111" s="198"/>
      <c r="C111" s="199"/>
      <c r="D111" s="193" t="s">
        <v>170</v>
      </c>
      <c r="E111" s="200" t="s">
        <v>19</v>
      </c>
      <c r="F111" s="201" t="s">
        <v>1496</v>
      </c>
      <c r="G111" s="199"/>
      <c r="H111" s="202">
        <v>81.289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170</v>
      </c>
      <c r="AU111" s="208" t="s">
        <v>90</v>
      </c>
      <c r="AV111" s="13" t="s">
        <v>90</v>
      </c>
      <c r="AW111" s="13" t="s">
        <v>32</v>
      </c>
      <c r="AX111" s="13" t="s">
        <v>70</v>
      </c>
      <c r="AY111" s="208" t="s">
        <v>153</v>
      </c>
    </row>
    <row r="112" spans="2:51" s="13" customFormat="1" ht="11.25">
      <c r="B112" s="198"/>
      <c r="C112" s="199"/>
      <c r="D112" s="193" t="s">
        <v>170</v>
      </c>
      <c r="E112" s="200" t="s">
        <v>19</v>
      </c>
      <c r="F112" s="201" t="s">
        <v>1497</v>
      </c>
      <c r="G112" s="199"/>
      <c r="H112" s="202">
        <v>15.5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170</v>
      </c>
      <c r="AU112" s="208" t="s">
        <v>90</v>
      </c>
      <c r="AV112" s="13" t="s">
        <v>90</v>
      </c>
      <c r="AW112" s="13" t="s">
        <v>32</v>
      </c>
      <c r="AX112" s="13" t="s">
        <v>70</v>
      </c>
      <c r="AY112" s="208" t="s">
        <v>153</v>
      </c>
    </row>
    <row r="113" spans="2:51" s="13" customFormat="1" ht="11.25">
      <c r="B113" s="198"/>
      <c r="C113" s="199"/>
      <c r="D113" s="193" t="s">
        <v>170</v>
      </c>
      <c r="E113" s="200" t="s">
        <v>19</v>
      </c>
      <c r="F113" s="201" t="s">
        <v>1498</v>
      </c>
      <c r="G113" s="199"/>
      <c r="H113" s="202">
        <v>17.31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170</v>
      </c>
      <c r="AU113" s="208" t="s">
        <v>90</v>
      </c>
      <c r="AV113" s="13" t="s">
        <v>90</v>
      </c>
      <c r="AW113" s="13" t="s">
        <v>32</v>
      </c>
      <c r="AX113" s="13" t="s">
        <v>70</v>
      </c>
      <c r="AY113" s="208" t="s">
        <v>153</v>
      </c>
    </row>
    <row r="114" spans="2:51" s="16" customFormat="1" ht="11.25">
      <c r="B114" s="244"/>
      <c r="C114" s="245"/>
      <c r="D114" s="193" t="s">
        <v>170</v>
      </c>
      <c r="E114" s="246" t="s">
        <v>19</v>
      </c>
      <c r="F114" s="247" t="s">
        <v>1494</v>
      </c>
      <c r="G114" s="245"/>
      <c r="H114" s="248">
        <v>114.099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170</v>
      </c>
      <c r="AU114" s="254" t="s">
        <v>90</v>
      </c>
      <c r="AV114" s="16" t="s">
        <v>154</v>
      </c>
      <c r="AW114" s="16" t="s">
        <v>32</v>
      </c>
      <c r="AX114" s="16" t="s">
        <v>70</v>
      </c>
      <c r="AY114" s="254" t="s">
        <v>153</v>
      </c>
    </row>
    <row r="115" spans="2:51" s="14" customFormat="1" ht="11.25">
      <c r="B115" s="219"/>
      <c r="C115" s="220"/>
      <c r="D115" s="193" t="s">
        <v>170</v>
      </c>
      <c r="E115" s="221" t="s">
        <v>19</v>
      </c>
      <c r="F115" s="222" t="s">
        <v>250</v>
      </c>
      <c r="G115" s="220"/>
      <c r="H115" s="223">
        <v>142.975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170</v>
      </c>
      <c r="AU115" s="229" t="s">
        <v>90</v>
      </c>
      <c r="AV115" s="14" t="s">
        <v>161</v>
      </c>
      <c r="AW115" s="14" t="s">
        <v>32</v>
      </c>
      <c r="AX115" s="14" t="s">
        <v>78</v>
      </c>
      <c r="AY115" s="229" t="s">
        <v>153</v>
      </c>
    </row>
    <row r="116" spans="2:63" s="12" customFormat="1" ht="25.9" customHeight="1">
      <c r="B116" s="164"/>
      <c r="C116" s="165"/>
      <c r="D116" s="166" t="s">
        <v>69</v>
      </c>
      <c r="E116" s="167" t="s">
        <v>407</v>
      </c>
      <c r="F116" s="167" t="s">
        <v>408</v>
      </c>
      <c r="G116" s="165"/>
      <c r="H116" s="165"/>
      <c r="I116" s="168"/>
      <c r="J116" s="169">
        <f>BK116</f>
        <v>0</v>
      </c>
      <c r="K116" s="165"/>
      <c r="L116" s="170"/>
      <c r="M116" s="171"/>
      <c r="N116" s="172"/>
      <c r="O116" s="172"/>
      <c r="P116" s="173">
        <f>P117+P139</f>
        <v>0</v>
      </c>
      <c r="Q116" s="172"/>
      <c r="R116" s="173">
        <f>R117+R139</f>
        <v>0.21443044999999997</v>
      </c>
      <c r="S116" s="172"/>
      <c r="T116" s="174">
        <f>T117+T139</f>
        <v>0.04432225</v>
      </c>
      <c r="AR116" s="175" t="s">
        <v>90</v>
      </c>
      <c r="AT116" s="176" t="s">
        <v>69</v>
      </c>
      <c r="AU116" s="176" t="s">
        <v>70</v>
      </c>
      <c r="AY116" s="175" t="s">
        <v>153</v>
      </c>
      <c r="BK116" s="177">
        <f>BK117+BK139</f>
        <v>0</v>
      </c>
    </row>
    <row r="117" spans="2:63" s="12" customFormat="1" ht="22.9" customHeight="1">
      <c r="B117" s="164"/>
      <c r="C117" s="165"/>
      <c r="D117" s="166" t="s">
        <v>69</v>
      </c>
      <c r="E117" s="178" t="s">
        <v>1145</v>
      </c>
      <c r="F117" s="178" t="s">
        <v>1146</v>
      </c>
      <c r="G117" s="165"/>
      <c r="H117" s="165"/>
      <c r="I117" s="168"/>
      <c r="J117" s="179">
        <f>BK117</f>
        <v>0</v>
      </c>
      <c r="K117" s="165"/>
      <c r="L117" s="170"/>
      <c r="M117" s="171"/>
      <c r="N117" s="172"/>
      <c r="O117" s="172"/>
      <c r="P117" s="173">
        <f>SUM(P118:P138)</f>
        <v>0</v>
      </c>
      <c r="Q117" s="172"/>
      <c r="R117" s="173">
        <f>SUM(R118:R138)</f>
        <v>0.0042572</v>
      </c>
      <c r="S117" s="172"/>
      <c r="T117" s="174">
        <f>SUM(T118:T138)</f>
        <v>0</v>
      </c>
      <c r="AR117" s="175" t="s">
        <v>90</v>
      </c>
      <c r="AT117" s="176" t="s">
        <v>69</v>
      </c>
      <c r="AU117" s="176" t="s">
        <v>78</v>
      </c>
      <c r="AY117" s="175" t="s">
        <v>153</v>
      </c>
      <c r="BK117" s="177">
        <f>SUM(BK118:BK138)</f>
        <v>0</v>
      </c>
    </row>
    <row r="118" spans="1:65" s="2" customFormat="1" ht="14.45" customHeight="1">
      <c r="A118" s="36"/>
      <c r="B118" s="37"/>
      <c r="C118" s="180" t="s">
        <v>189</v>
      </c>
      <c r="D118" s="180" t="s">
        <v>156</v>
      </c>
      <c r="E118" s="181" t="s">
        <v>1500</v>
      </c>
      <c r="F118" s="182" t="s">
        <v>1501</v>
      </c>
      <c r="G118" s="183" t="s">
        <v>185</v>
      </c>
      <c r="H118" s="184">
        <v>14.68</v>
      </c>
      <c r="I118" s="185"/>
      <c r="J118" s="186">
        <f>ROUND(I118*H118,2)</f>
        <v>0</v>
      </c>
      <c r="K118" s="182" t="s">
        <v>160</v>
      </c>
      <c r="L118" s="41"/>
      <c r="M118" s="187" t="s">
        <v>19</v>
      </c>
      <c r="N118" s="188" t="s">
        <v>42</v>
      </c>
      <c r="O118" s="66"/>
      <c r="P118" s="189">
        <f>O118*H118</f>
        <v>0</v>
      </c>
      <c r="Q118" s="189">
        <v>2E-05</v>
      </c>
      <c r="R118" s="189">
        <f>Q118*H118</f>
        <v>0.00029360000000000003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414</v>
      </c>
      <c r="AT118" s="191" t="s">
        <v>156</v>
      </c>
      <c r="AU118" s="191" t="s">
        <v>90</v>
      </c>
      <c r="AY118" s="19" t="s">
        <v>153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90</v>
      </c>
      <c r="BK118" s="192">
        <f>ROUND(I118*H118,2)</f>
        <v>0</v>
      </c>
      <c r="BL118" s="19" t="s">
        <v>414</v>
      </c>
      <c r="BM118" s="191" t="s">
        <v>1502</v>
      </c>
    </row>
    <row r="119" spans="1:47" s="2" customFormat="1" ht="11.25">
      <c r="A119" s="36"/>
      <c r="B119" s="37"/>
      <c r="C119" s="38"/>
      <c r="D119" s="193" t="s">
        <v>163</v>
      </c>
      <c r="E119" s="38"/>
      <c r="F119" s="194" t="s">
        <v>1503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163</v>
      </c>
      <c r="AU119" s="19" t="s">
        <v>90</v>
      </c>
    </row>
    <row r="120" spans="2:51" s="15" customFormat="1" ht="11.25">
      <c r="B120" s="234"/>
      <c r="C120" s="235"/>
      <c r="D120" s="193" t="s">
        <v>170</v>
      </c>
      <c r="E120" s="236" t="s">
        <v>19</v>
      </c>
      <c r="F120" s="237" t="s">
        <v>1504</v>
      </c>
      <c r="G120" s="235"/>
      <c r="H120" s="236" t="s">
        <v>19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170</v>
      </c>
      <c r="AU120" s="243" t="s">
        <v>90</v>
      </c>
      <c r="AV120" s="15" t="s">
        <v>78</v>
      </c>
      <c r="AW120" s="15" t="s">
        <v>32</v>
      </c>
      <c r="AX120" s="15" t="s">
        <v>70</v>
      </c>
      <c r="AY120" s="243" t="s">
        <v>153</v>
      </c>
    </row>
    <row r="121" spans="2:51" s="13" customFormat="1" ht="11.25">
      <c r="B121" s="198"/>
      <c r="C121" s="199"/>
      <c r="D121" s="193" t="s">
        <v>170</v>
      </c>
      <c r="E121" s="200" t="s">
        <v>19</v>
      </c>
      <c r="F121" s="201" t="s">
        <v>1505</v>
      </c>
      <c r="G121" s="199"/>
      <c r="H121" s="202">
        <v>4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170</v>
      </c>
      <c r="AU121" s="208" t="s">
        <v>90</v>
      </c>
      <c r="AV121" s="13" t="s">
        <v>90</v>
      </c>
      <c r="AW121" s="13" t="s">
        <v>32</v>
      </c>
      <c r="AX121" s="13" t="s">
        <v>70</v>
      </c>
      <c r="AY121" s="208" t="s">
        <v>153</v>
      </c>
    </row>
    <row r="122" spans="2:51" s="13" customFormat="1" ht="11.25">
      <c r="B122" s="198"/>
      <c r="C122" s="199"/>
      <c r="D122" s="193" t="s">
        <v>170</v>
      </c>
      <c r="E122" s="200" t="s">
        <v>19</v>
      </c>
      <c r="F122" s="201" t="s">
        <v>1506</v>
      </c>
      <c r="G122" s="199"/>
      <c r="H122" s="202">
        <v>8.28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170</v>
      </c>
      <c r="AU122" s="208" t="s">
        <v>90</v>
      </c>
      <c r="AV122" s="13" t="s">
        <v>90</v>
      </c>
      <c r="AW122" s="13" t="s">
        <v>32</v>
      </c>
      <c r="AX122" s="13" t="s">
        <v>70</v>
      </c>
      <c r="AY122" s="208" t="s">
        <v>153</v>
      </c>
    </row>
    <row r="123" spans="2:51" s="13" customFormat="1" ht="11.25">
      <c r="B123" s="198"/>
      <c r="C123" s="199"/>
      <c r="D123" s="193" t="s">
        <v>170</v>
      </c>
      <c r="E123" s="200" t="s">
        <v>19</v>
      </c>
      <c r="F123" s="201" t="s">
        <v>1507</v>
      </c>
      <c r="G123" s="199"/>
      <c r="H123" s="202">
        <v>2.4</v>
      </c>
      <c r="I123" s="203"/>
      <c r="J123" s="199"/>
      <c r="K123" s="199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170</v>
      </c>
      <c r="AU123" s="208" t="s">
        <v>90</v>
      </c>
      <c r="AV123" s="13" t="s">
        <v>90</v>
      </c>
      <c r="AW123" s="13" t="s">
        <v>32</v>
      </c>
      <c r="AX123" s="13" t="s">
        <v>70</v>
      </c>
      <c r="AY123" s="208" t="s">
        <v>153</v>
      </c>
    </row>
    <row r="124" spans="2:51" s="14" customFormat="1" ht="11.25">
      <c r="B124" s="219"/>
      <c r="C124" s="220"/>
      <c r="D124" s="193" t="s">
        <v>170</v>
      </c>
      <c r="E124" s="221" t="s">
        <v>19</v>
      </c>
      <c r="F124" s="222" t="s">
        <v>250</v>
      </c>
      <c r="G124" s="220"/>
      <c r="H124" s="223">
        <v>14.68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170</v>
      </c>
      <c r="AU124" s="229" t="s">
        <v>90</v>
      </c>
      <c r="AV124" s="14" t="s">
        <v>161</v>
      </c>
      <c r="AW124" s="14" t="s">
        <v>32</v>
      </c>
      <c r="AX124" s="14" t="s">
        <v>78</v>
      </c>
      <c r="AY124" s="229" t="s">
        <v>153</v>
      </c>
    </row>
    <row r="125" spans="1:65" s="2" customFormat="1" ht="14.45" customHeight="1">
      <c r="A125" s="36"/>
      <c r="B125" s="37"/>
      <c r="C125" s="180" t="s">
        <v>161</v>
      </c>
      <c r="D125" s="180" t="s">
        <v>156</v>
      </c>
      <c r="E125" s="181" t="s">
        <v>1508</v>
      </c>
      <c r="F125" s="182" t="s">
        <v>1509</v>
      </c>
      <c r="G125" s="183" t="s">
        <v>185</v>
      </c>
      <c r="H125" s="184">
        <v>14.68</v>
      </c>
      <c r="I125" s="185"/>
      <c r="J125" s="186">
        <f>ROUND(I125*H125,2)</f>
        <v>0</v>
      </c>
      <c r="K125" s="182" t="s">
        <v>160</v>
      </c>
      <c r="L125" s="41"/>
      <c r="M125" s="187" t="s">
        <v>19</v>
      </c>
      <c r="N125" s="188" t="s">
        <v>42</v>
      </c>
      <c r="O125" s="66"/>
      <c r="P125" s="189">
        <f>O125*H125</f>
        <v>0</v>
      </c>
      <c r="Q125" s="189">
        <v>0.00012</v>
      </c>
      <c r="R125" s="189">
        <f>Q125*H125</f>
        <v>0.0017616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414</v>
      </c>
      <c r="AT125" s="191" t="s">
        <v>156</v>
      </c>
      <c r="AU125" s="191" t="s">
        <v>90</v>
      </c>
      <c r="AY125" s="19" t="s">
        <v>153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90</v>
      </c>
      <c r="BK125" s="192">
        <f>ROUND(I125*H125,2)</f>
        <v>0</v>
      </c>
      <c r="BL125" s="19" t="s">
        <v>414</v>
      </c>
      <c r="BM125" s="191" t="s">
        <v>1510</v>
      </c>
    </row>
    <row r="126" spans="1:47" s="2" customFormat="1" ht="11.25">
      <c r="A126" s="36"/>
      <c r="B126" s="37"/>
      <c r="C126" s="38"/>
      <c r="D126" s="193" t="s">
        <v>163</v>
      </c>
      <c r="E126" s="38"/>
      <c r="F126" s="194" t="s">
        <v>1511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163</v>
      </c>
      <c r="AU126" s="19" t="s">
        <v>90</v>
      </c>
    </row>
    <row r="127" spans="2:51" s="15" customFormat="1" ht="11.25">
      <c r="B127" s="234"/>
      <c r="C127" s="235"/>
      <c r="D127" s="193" t="s">
        <v>170</v>
      </c>
      <c r="E127" s="236" t="s">
        <v>19</v>
      </c>
      <c r="F127" s="237" t="s">
        <v>1504</v>
      </c>
      <c r="G127" s="235"/>
      <c r="H127" s="236" t="s">
        <v>19</v>
      </c>
      <c r="I127" s="238"/>
      <c r="J127" s="235"/>
      <c r="K127" s="235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170</v>
      </c>
      <c r="AU127" s="243" t="s">
        <v>90</v>
      </c>
      <c r="AV127" s="15" t="s">
        <v>78</v>
      </c>
      <c r="AW127" s="15" t="s">
        <v>32</v>
      </c>
      <c r="AX127" s="15" t="s">
        <v>70</v>
      </c>
      <c r="AY127" s="243" t="s">
        <v>153</v>
      </c>
    </row>
    <row r="128" spans="2:51" s="13" customFormat="1" ht="11.25">
      <c r="B128" s="198"/>
      <c r="C128" s="199"/>
      <c r="D128" s="193" t="s">
        <v>170</v>
      </c>
      <c r="E128" s="200" t="s">
        <v>19</v>
      </c>
      <c r="F128" s="201" t="s">
        <v>1505</v>
      </c>
      <c r="G128" s="199"/>
      <c r="H128" s="202">
        <v>4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170</v>
      </c>
      <c r="AU128" s="208" t="s">
        <v>90</v>
      </c>
      <c r="AV128" s="13" t="s">
        <v>90</v>
      </c>
      <c r="AW128" s="13" t="s">
        <v>32</v>
      </c>
      <c r="AX128" s="13" t="s">
        <v>70</v>
      </c>
      <c r="AY128" s="208" t="s">
        <v>153</v>
      </c>
    </row>
    <row r="129" spans="2:51" s="13" customFormat="1" ht="11.25">
      <c r="B129" s="198"/>
      <c r="C129" s="199"/>
      <c r="D129" s="193" t="s">
        <v>170</v>
      </c>
      <c r="E129" s="200" t="s">
        <v>19</v>
      </c>
      <c r="F129" s="201" t="s">
        <v>1506</v>
      </c>
      <c r="G129" s="199"/>
      <c r="H129" s="202">
        <v>8.28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170</v>
      </c>
      <c r="AU129" s="208" t="s">
        <v>90</v>
      </c>
      <c r="AV129" s="13" t="s">
        <v>90</v>
      </c>
      <c r="AW129" s="13" t="s">
        <v>32</v>
      </c>
      <c r="AX129" s="13" t="s">
        <v>70</v>
      </c>
      <c r="AY129" s="208" t="s">
        <v>153</v>
      </c>
    </row>
    <row r="130" spans="2:51" s="13" customFormat="1" ht="11.25">
      <c r="B130" s="198"/>
      <c r="C130" s="199"/>
      <c r="D130" s="193" t="s">
        <v>170</v>
      </c>
      <c r="E130" s="200" t="s">
        <v>19</v>
      </c>
      <c r="F130" s="201" t="s">
        <v>1507</v>
      </c>
      <c r="G130" s="199"/>
      <c r="H130" s="202">
        <v>2.4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170</v>
      </c>
      <c r="AU130" s="208" t="s">
        <v>90</v>
      </c>
      <c r="AV130" s="13" t="s">
        <v>90</v>
      </c>
      <c r="AW130" s="13" t="s">
        <v>32</v>
      </c>
      <c r="AX130" s="13" t="s">
        <v>70</v>
      </c>
      <c r="AY130" s="208" t="s">
        <v>153</v>
      </c>
    </row>
    <row r="131" spans="2:51" s="14" customFormat="1" ht="11.25">
      <c r="B131" s="219"/>
      <c r="C131" s="220"/>
      <c r="D131" s="193" t="s">
        <v>170</v>
      </c>
      <c r="E131" s="221" t="s">
        <v>19</v>
      </c>
      <c r="F131" s="222" t="s">
        <v>250</v>
      </c>
      <c r="G131" s="220"/>
      <c r="H131" s="223">
        <v>14.68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170</v>
      </c>
      <c r="AU131" s="229" t="s">
        <v>90</v>
      </c>
      <c r="AV131" s="14" t="s">
        <v>161</v>
      </c>
      <c r="AW131" s="14" t="s">
        <v>32</v>
      </c>
      <c r="AX131" s="14" t="s">
        <v>78</v>
      </c>
      <c r="AY131" s="229" t="s">
        <v>153</v>
      </c>
    </row>
    <row r="132" spans="1:65" s="2" customFormat="1" ht="14.45" customHeight="1">
      <c r="A132" s="36"/>
      <c r="B132" s="37"/>
      <c r="C132" s="180" t="s">
        <v>182</v>
      </c>
      <c r="D132" s="180" t="s">
        <v>156</v>
      </c>
      <c r="E132" s="181" t="s">
        <v>1512</v>
      </c>
      <c r="F132" s="182" t="s">
        <v>1513</v>
      </c>
      <c r="G132" s="183" t="s">
        <v>185</v>
      </c>
      <c r="H132" s="184">
        <v>14.68</v>
      </c>
      <c r="I132" s="185"/>
      <c r="J132" s="186">
        <f>ROUND(I132*H132,2)</f>
        <v>0</v>
      </c>
      <c r="K132" s="182" t="s">
        <v>160</v>
      </c>
      <c r="L132" s="41"/>
      <c r="M132" s="187" t="s">
        <v>19</v>
      </c>
      <c r="N132" s="188" t="s">
        <v>42</v>
      </c>
      <c r="O132" s="66"/>
      <c r="P132" s="189">
        <f>O132*H132</f>
        <v>0</v>
      </c>
      <c r="Q132" s="189">
        <v>0.00015</v>
      </c>
      <c r="R132" s="189">
        <f>Q132*H132</f>
        <v>0.002202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414</v>
      </c>
      <c r="AT132" s="191" t="s">
        <v>156</v>
      </c>
      <c r="AU132" s="191" t="s">
        <v>90</v>
      </c>
      <c r="AY132" s="19" t="s">
        <v>153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90</v>
      </c>
      <c r="BK132" s="192">
        <f>ROUND(I132*H132,2)</f>
        <v>0</v>
      </c>
      <c r="BL132" s="19" t="s">
        <v>414</v>
      </c>
      <c r="BM132" s="191" t="s">
        <v>1514</v>
      </c>
    </row>
    <row r="133" spans="1:47" s="2" customFormat="1" ht="11.25">
      <c r="A133" s="36"/>
      <c r="B133" s="37"/>
      <c r="C133" s="38"/>
      <c r="D133" s="193" t="s">
        <v>163</v>
      </c>
      <c r="E133" s="38"/>
      <c r="F133" s="194" t="s">
        <v>1515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163</v>
      </c>
      <c r="AU133" s="19" t="s">
        <v>90</v>
      </c>
    </row>
    <row r="134" spans="2:51" s="15" customFormat="1" ht="11.25">
      <c r="B134" s="234"/>
      <c r="C134" s="235"/>
      <c r="D134" s="193" t="s">
        <v>170</v>
      </c>
      <c r="E134" s="236" t="s">
        <v>19</v>
      </c>
      <c r="F134" s="237" t="s">
        <v>1504</v>
      </c>
      <c r="G134" s="235"/>
      <c r="H134" s="236" t="s">
        <v>19</v>
      </c>
      <c r="I134" s="238"/>
      <c r="J134" s="235"/>
      <c r="K134" s="235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170</v>
      </c>
      <c r="AU134" s="243" t="s">
        <v>90</v>
      </c>
      <c r="AV134" s="15" t="s">
        <v>78</v>
      </c>
      <c r="AW134" s="15" t="s">
        <v>32</v>
      </c>
      <c r="AX134" s="15" t="s">
        <v>70</v>
      </c>
      <c r="AY134" s="243" t="s">
        <v>153</v>
      </c>
    </row>
    <row r="135" spans="2:51" s="13" customFormat="1" ht="11.25">
      <c r="B135" s="198"/>
      <c r="C135" s="199"/>
      <c r="D135" s="193" t="s">
        <v>170</v>
      </c>
      <c r="E135" s="200" t="s">
        <v>19</v>
      </c>
      <c r="F135" s="201" t="s">
        <v>1505</v>
      </c>
      <c r="G135" s="199"/>
      <c r="H135" s="202">
        <v>4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170</v>
      </c>
      <c r="AU135" s="208" t="s">
        <v>90</v>
      </c>
      <c r="AV135" s="13" t="s">
        <v>90</v>
      </c>
      <c r="AW135" s="13" t="s">
        <v>32</v>
      </c>
      <c r="AX135" s="13" t="s">
        <v>70</v>
      </c>
      <c r="AY135" s="208" t="s">
        <v>153</v>
      </c>
    </row>
    <row r="136" spans="2:51" s="13" customFormat="1" ht="11.25">
      <c r="B136" s="198"/>
      <c r="C136" s="199"/>
      <c r="D136" s="193" t="s">
        <v>170</v>
      </c>
      <c r="E136" s="200" t="s">
        <v>19</v>
      </c>
      <c r="F136" s="201" t="s">
        <v>1506</v>
      </c>
      <c r="G136" s="199"/>
      <c r="H136" s="202">
        <v>8.28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170</v>
      </c>
      <c r="AU136" s="208" t="s">
        <v>90</v>
      </c>
      <c r="AV136" s="13" t="s">
        <v>90</v>
      </c>
      <c r="AW136" s="13" t="s">
        <v>32</v>
      </c>
      <c r="AX136" s="13" t="s">
        <v>70</v>
      </c>
      <c r="AY136" s="208" t="s">
        <v>153</v>
      </c>
    </row>
    <row r="137" spans="2:51" s="13" customFormat="1" ht="11.25">
      <c r="B137" s="198"/>
      <c r="C137" s="199"/>
      <c r="D137" s="193" t="s">
        <v>170</v>
      </c>
      <c r="E137" s="200" t="s">
        <v>19</v>
      </c>
      <c r="F137" s="201" t="s">
        <v>1507</v>
      </c>
      <c r="G137" s="199"/>
      <c r="H137" s="202">
        <v>2.4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170</v>
      </c>
      <c r="AU137" s="208" t="s">
        <v>90</v>
      </c>
      <c r="AV137" s="13" t="s">
        <v>90</v>
      </c>
      <c r="AW137" s="13" t="s">
        <v>32</v>
      </c>
      <c r="AX137" s="13" t="s">
        <v>70</v>
      </c>
      <c r="AY137" s="208" t="s">
        <v>153</v>
      </c>
    </row>
    <row r="138" spans="2:51" s="14" customFormat="1" ht="11.25">
      <c r="B138" s="219"/>
      <c r="C138" s="220"/>
      <c r="D138" s="193" t="s">
        <v>170</v>
      </c>
      <c r="E138" s="221" t="s">
        <v>19</v>
      </c>
      <c r="F138" s="222" t="s">
        <v>250</v>
      </c>
      <c r="G138" s="220"/>
      <c r="H138" s="223">
        <v>14.68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170</v>
      </c>
      <c r="AU138" s="229" t="s">
        <v>90</v>
      </c>
      <c r="AV138" s="14" t="s">
        <v>161</v>
      </c>
      <c r="AW138" s="14" t="s">
        <v>32</v>
      </c>
      <c r="AX138" s="14" t="s">
        <v>78</v>
      </c>
      <c r="AY138" s="229" t="s">
        <v>153</v>
      </c>
    </row>
    <row r="139" spans="2:63" s="12" customFormat="1" ht="22.9" customHeight="1">
      <c r="B139" s="164"/>
      <c r="C139" s="165"/>
      <c r="D139" s="166" t="s">
        <v>69</v>
      </c>
      <c r="E139" s="178" t="s">
        <v>1174</v>
      </c>
      <c r="F139" s="178" t="s">
        <v>1175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SUM(P140:P178)</f>
        <v>0</v>
      </c>
      <c r="Q139" s="172"/>
      <c r="R139" s="173">
        <f>SUM(R140:R178)</f>
        <v>0.21017324999999998</v>
      </c>
      <c r="S139" s="172"/>
      <c r="T139" s="174">
        <f>SUM(T140:T178)</f>
        <v>0.04432225</v>
      </c>
      <c r="AR139" s="175" t="s">
        <v>90</v>
      </c>
      <c r="AT139" s="176" t="s">
        <v>69</v>
      </c>
      <c r="AU139" s="176" t="s">
        <v>78</v>
      </c>
      <c r="AY139" s="175" t="s">
        <v>153</v>
      </c>
      <c r="BK139" s="177">
        <f>SUM(BK140:BK178)</f>
        <v>0</v>
      </c>
    </row>
    <row r="140" spans="1:65" s="2" customFormat="1" ht="14.45" customHeight="1">
      <c r="A140" s="36"/>
      <c r="B140" s="37"/>
      <c r="C140" s="180" t="s">
        <v>154</v>
      </c>
      <c r="D140" s="180" t="s">
        <v>156</v>
      </c>
      <c r="E140" s="181" t="s">
        <v>1516</v>
      </c>
      <c r="F140" s="182" t="s">
        <v>1517</v>
      </c>
      <c r="G140" s="183" t="s">
        <v>185</v>
      </c>
      <c r="H140" s="184">
        <v>142.975</v>
      </c>
      <c r="I140" s="185"/>
      <c r="J140" s="186">
        <f>ROUND(I140*H140,2)</f>
        <v>0</v>
      </c>
      <c r="K140" s="182" t="s">
        <v>160</v>
      </c>
      <c r="L140" s="41"/>
      <c r="M140" s="187" t="s">
        <v>19</v>
      </c>
      <c r="N140" s="188" t="s">
        <v>42</v>
      </c>
      <c r="O140" s="66"/>
      <c r="P140" s="189">
        <f>O140*H140</f>
        <v>0</v>
      </c>
      <c r="Q140" s="189">
        <v>0.001</v>
      </c>
      <c r="R140" s="189">
        <f>Q140*H140</f>
        <v>0.142975</v>
      </c>
      <c r="S140" s="189">
        <v>0.00031</v>
      </c>
      <c r="T140" s="190">
        <f>S140*H140</f>
        <v>0.04432225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414</v>
      </c>
      <c r="AT140" s="191" t="s">
        <v>156</v>
      </c>
      <c r="AU140" s="191" t="s">
        <v>90</v>
      </c>
      <c r="AY140" s="19" t="s">
        <v>153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90</v>
      </c>
      <c r="BK140" s="192">
        <f>ROUND(I140*H140,2)</f>
        <v>0</v>
      </c>
      <c r="BL140" s="19" t="s">
        <v>414</v>
      </c>
      <c r="BM140" s="191" t="s">
        <v>1518</v>
      </c>
    </row>
    <row r="141" spans="1:47" s="2" customFormat="1" ht="11.25">
      <c r="A141" s="36"/>
      <c r="B141" s="37"/>
      <c r="C141" s="38"/>
      <c r="D141" s="193" t="s">
        <v>163</v>
      </c>
      <c r="E141" s="38"/>
      <c r="F141" s="194" t="s">
        <v>1519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163</v>
      </c>
      <c r="AU141" s="19" t="s">
        <v>90</v>
      </c>
    </row>
    <row r="142" spans="2:51" s="15" customFormat="1" ht="11.25">
      <c r="B142" s="234"/>
      <c r="C142" s="235"/>
      <c r="D142" s="193" t="s">
        <v>170</v>
      </c>
      <c r="E142" s="236" t="s">
        <v>19</v>
      </c>
      <c r="F142" s="237" t="s">
        <v>1490</v>
      </c>
      <c r="G142" s="235"/>
      <c r="H142" s="236" t="s">
        <v>19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170</v>
      </c>
      <c r="AU142" s="243" t="s">
        <v>90</v>
      </c>
      <c r="AV142" s="15" t="s">
        <v>78</v>
      </c>
      <c r="AW142" s="15" t="s">
        <v>32</v>
      </c>
      <c r="AX142" s="15" t="s">
        <v>70</v>
      </c>
      <c r="AY142" s="243" t="s">
        <v>153</v>
      </c>
    </row>
    <row r="143" spans="2:51" s="13" customFormat="1" ht="11.25">
      <c r="B143" s="198"/>
      <c r="C143" s="199"/>
      <c r="D143" s="193" t="s">
        <v>170</v>
      </c>
      <c r="E143" s="200" t="s">
        <v>19</v>
      </c>
      <c r="F143" s="201" t="s">
        <v>1491</v>
      </c>
      <c r="G143" s="199"/>
      <c r="H143" s="202">
        <v>14.446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170</v>
      </c>
      <c r="AU143" s="208" t="s">
        <v>90</v>
      </c>
      <c r="AV143" s="13" t="s">
        <v>90</v>
      </c>
      <c r="AW143" s="13" t="s">
        <v>32</v>
      </c>
      <c r="AX143" s="13" t="s">
        <v>70</v>
      </c>
      <c r="AY143" s="208" t="s">
        <v>153</v>
      </c>
    </row>
    <row r="144" spans="2:51" s="13" customFormat="1" ht="11.25">
      <c r="B144" s="198"/>
      <c r="C144" s="199"/>
      <c r="D144" s="193" t="s">
        <v>170</v>
      </c>
      <c r="E144" s="200" t="s">
        <v>19</v>
      </c>
      <c r="F144" s="201" t="s">
        <v>1492</v>
      </c>
      <c r="G144" s="199"/>
      <c r="H144" s="202">
        <v>13.26</v>
      </c>
      <c r="I144" s="203"/>
      <c r="J144" s="199"/>
      <c r="K144" s="199"/>
      <c r="L144" s="204"/>
      <c r="M144" s="205"/>
      <c r="N144" s="206"/>
      <c r="O144" s="206"/>
      <c r="P144" s="206"/>
      <c r="Q144" s="206"/>
      <c r="R144" s="206"/>
      <c r="S144" s="206"/>
      <c r="T144" s="207"/>
      <c r="AT144" s="208" t="s">
        <v>170</v>
      </c>
      <c r="AU144" s="208" t="s">
        <v>90</v>
      </c>
      <c r="AV144" s="13" t="s">
        <v>90</v>
      </c>
      <c r="AW144" s="13" t="s">
        <v>32</v>
      </c>
      <c r="AX144" s="13" t="s">
        <v>70</v>
      </c>
      <c r="AY144" s="208" t="s">
        <v>153</v>
      </c>
    </row>
    <row r="145" spans="2:51" s="13" customFormat="1" ht="11.25">
      <c r="B145" s="198"/>
      <c r="C145" s="199"/>
      <c r="D145" s="193" t="s">
        <v>170</v>
      </c>
      <c r="E145" s="200" t="s">
        <v>19</v>
      </c>
      <c r="F145" s="201" t="s">
        <v>1493</v>
      </c>
      <c r="G145" s="199"/>
      <c r="H145" s="202">
        <v>1.17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170</v>
      </c>
      <c r="AU145" s="208" t="s">
        <v>90</v>
      </c>
      <c r="AV145" s="13" t="s">
        <v>90</v>
      </c>
      <c r="AW145" s="13" t="s">
        <v>32</v>
      </c>
      <c r="AX145" s="13" t="s">
        <v>70</v>
      </c>
      <c r="AY145" s="208" t="s">
        <v>153</v>
      </c>
    </row>
    <row r="146" spans="2:51" s="16" customFormat="1" ht="11.25">
      <c r="B146" s="244"/>
      <c r="C146" s="245"/>
      <c r="D146" s="193" t="s">
        <v>170</v>
      </c>
      <c r="E146" s="246" t="s">
        <v>19</v>
      </c>
      <c r="F146" s="247" t="s">
        <v>1494</v>
      </c>
      <c r="G146" s="245"/>
      <c r="H146" s="248">
        <v>28.876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170</v>
      </c>
      <c r="AU146" s="254" t="s">
        <v>90</v>
      </c>
      <c r="AV146" s="16" t="s">
        <v>154</v>
      </c>
      <c r="AW146" s="16" t="s">
        <v>32</v>
      </c>
      <c r="AX146" s="16" t="s">
        <v>70</v>
      </c>
      <c r="AY146" s="254" t="s">
        <v>153</v>
      </c>
    </row>
    <row r="147" spans="2:51" s="15" customFormat="1" ht="11.25">
      <c r="B147" s="234"/>
      <c r="C147" s="235"/>
      <c r="D147" s="193" t="s">
        <v>170</v>
      </c>
      <c r="E147" s="236" t="s">
        <v>19</v>
      </c>
      <c r="F147" s="237" t="s">
        <v>1495</v>
      </c>
      <c r="G147" s="235"/>
      <c r="H147" s="236" t="s">
        <v>19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170</v>
      </c>
      <c r="AU147" s="243" t="s">
        <v>90</v>
      </c>
      <c r="AV147" s="15" t="s">
        <v>78</v>
      </c>
      <c r="AW147" s="15" t="s">
        <v>32</v>
      </c>
      <c r="AX147" s="15" t="s">
        <v>70</v>
      </c>
      <c r="AY147" s="243" t="s">
        <v>153</v>
      </c>
    </row>
    <row r="148" spans="2:51" s="13" customFormat="1" ht="11.25">
      <c r="B148" s="198"/>
      <c r="C148" s="199"/>
      <c r="D148" s="193" t="s">
        <v>170</v>
      </c>
      <c r="E148" s="200" t="s">
        <v>19</v>
      </c>
      <c r="F148" s="201" t="s">
        <v>1496</v>
      </c>
      <c r="G148" s="199"/>
      <c r="H148" s="202">
        <v>81.289</v>
      </c>
      <c r="I148" s="203"/>
      <c r="J148" s="199"/>
      <c r="K148" s="199"/>
      <c r="L148" s="204"/>
      <c r="M148" s="205"/>
      <c r="N148" s="206"/>
      <c r="O148" s="206"/>
      <c r="P148" s="206"/>
      <c r="Q148" s="206"/>
      <c r="R148" s="206"/>
      <c r="S148" s="206"/>
      <c r="T148" s="207"/>
      <c r="AT148" s="208" t="s">
        <v>170</v>
      </c>
      <c r="AU148" s="208" t="s">
        <v>90</v>
      </c>
      <c r="AV148" s="13" t="s">
        <v>90</v>
      </c>
      <c r="AW148" s="13" t="s">
        <v>32</v>
      </c>
      <c r="AX148" s="13" t="s">
        <v>70</v>
      </c>
      <c r="AY148" s="208" t="s">
        <v>153</v>
      </c>
    </row>
    <row r="149" spans="2:51" s="13" customFormat="1" ht="11.25">
      <c r="B149" s="198"/>
      <c r="C149" s="199"/>
      <c r="D149" s="193" t="s">
        <v>170</v>
      </c>
      <c r="E149" s="200" t="s">
        <v>19</v>
      </c>
      <c r="F149" s="201" t="s">
        <v>1497</v>
      </c>
      <c r="G149" s="199"/>
      <c r="H149" s="202">
        <v>15.5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170</v>
      </c>
      <c r="AU149" s="208" t="s">
        <v>90</v>
      </c>
      <c r="AV149" s="13" t="s">
        <v>90</v>
      </c>
      <c r="AW149" s="13" t="s">
        <v>32</v>
      </c>
      <c r="AX149" s="13" t="s">
        <v>70</v>
      </c>
      <c r="AY149" s="208" t="s">
        <v>153</v>
      </c>
    </row>
    <row r="150" spans="2:51" s="13" customFormat="1" ht="11.25">
      <c r="B150" s="198"/>
      <c r="C150" s="199"/>
      <c r="D150" s="193" t="s">
        <v>170</v>
      </c>
      <c r="E150" s="200" t="s">
        <v>19</v>
      </c>
      <c r="F150" s="201" t="s">
        <v>1498</v>
      </c>
      <c r="G150" s="199"/>
      <c r="H150" s="202">
        <v>17.31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170</v>
      </c>
      <c r="AU150" s="208" t="s">
        <v>90</v>
      </c>
      <c r="AV150" s="13" t="s">
        <v>90</v>
      </c>
      <c r="AW150" s="13" t="s">
        <v>32</v>
      </c>
      <c r="AX150" s="13" t="s">
        <v>70</v>
      </c>
      <c r="AY150" s="208" t="s">
        <v>153</v>
      </c>
    </row>
    <row r="151" spans="2:51" s="16" customFormat="1" ht="11.25">
      <c r="B151" s="244"/>
      <c r="C151" s="245"/>
      <c r="D151" s="193" t="s">
        <v>170</v>
      </c>
      <c r="E151" s="246" t="s">
        <v>19</v>
      </c>
      <c r="F151" s="247" t="s">
        <v>1494</v>
      </c>
      <c r="G151" s="245"/>
      <c r="H151" s="248">
        <v>114.099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170</v>
      </c>
      <c r="AU151" s="254" t="s">
        <v>90</v>
      </c>
      <c r="AV151" s="16" t="s">
        <v>154</v>
      </c>
      <c r="AW151" s="16" t="s">
        <v>32</v>
      </c>
      <c r="AX151" s="16" t="s">
        <v>70</v>
      </c>
      <c r="AY151" s="254" t="s">
        <v>153</v>
      </c>
    </row>
    <row r="152" spans="2:51" s="14" customFormat="1" ht="11.25">
      <c r="B152" s="219"/>
      <c r="C152" s="220"/>
      <c r="D152" s="193" t="s">
        <v>170</v>
      </c>
      <c r="E152" s="221" t="s">
        <v>19</v>
      </c>
      <c r="F152" s="222" t="s">
        <v>250</v>
      </c>
      <c r="G152" s="220"/>
      <c r="H152" s="223">
        <v>142.975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170</v>
      </c>
      <c r="AU152" s="229" t="s">
        <v>90</v>
      </c>
      <c r="AV152" s="14" t="s">
        <v>161</v>
      </c>
      <c r="AW152" s="14" t="s">
        <v>32</v>
      </c>
      <c r="AX152" s="14" t="s">
        <v>78</v>
      </c>
      <c r="AY152" s="229" t="s">
        <v>153</v>
      </c>
    </row>
    <row r="153" spans="1:65" s="2" customFormat="1" ht="14.45" customHeight="1">
      <c r="A153" s="36"/>
      <c r="B153" s="37"/>
      <c r="C153" s="180" t="s">
        <v>196</v>
      </c>
      <c r="D153" s="180" t="s">
        <v>156</v>
      </c>
      <c r="E153" s="181" t="s">
        <v>1177</v>
      </c>
      <c r="F153" s="182" t="s">
        <v>1178</v>
      </c>
      <c r="G153" s="183" t="s">
        <v>185</v>
      </c>
      <c r="H153" s="184">
        <v>142.975</v>
      </c>
      <c r="I153" s="185"/>
      <c r="J153" s="186">
        <f>ROUND(I153*H153,2)</f>
        <v>0</v>
      </c>
      <c r="K153" s="182" t="s">
        <v>160</v>
      </c>
      <c r="L153" s="41"/>
      <c r="M153" s="187" t="s">
        <v>19</v>
      </c>
      <c r="N153" s="188" t="s">
        <v>42</v>
      </c>
      <c r="O153" s="66"/>
      <c r="P153" s="189">
        <f>O153*H153</f>
        <v>0</v>
      </c>
      <c r="Q153" s="189">
        <v>0.00021</v>
      </c>
      <c r="R153" s="189">
        <f>Q153*H153</f>
        <v>0.03002475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414</v>
      </c>
      <c r="AT153" s="191" t="s">
        <v>156</v>
      </c>
      <c r="AU153" s="191" t="s">
        <v>90</v>
      </c>
      <c r="AY153" s="19" t="s">
        <v>153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90</v>
      </c>
      <c r="BK153" s="192">
        <f>ROUND(I153*H153,2)</f>
        <v>0</v>
      </c>
      <c r="BL153" s="19" t="s">
        <v>414</v>
      </c>
      <c r="BM153" s="191" t="s">
        <v>1520</v>
      </c>
    </row>
    <row r="154" spans="1:47" s="2" customFormat="1" ht="11.25">
      <c r="A154" s="36"/>
      <c r="B154" s="37"/>
      <c r="C154" s="38"/>
      <c r="D154" s="193" t="s">
        <v>163</v>
      </c>
      <c r="E154" s="38"/>
      <c r="F154" s="194" t="s">
        <v>1180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163</v>
      </c>
      <c r="AU154" s="19" t="s">
        <v>90</v>
      </c>
    </row>
    <row r="155" spans="2:51" s="15" customFormat="1" ht="11.25">
      <c r="B155" s="234"/>
      <c r="C155" s="235"/>
      <c r="D155" s="193" t="s">
        <v>170</v>
      </c>
      <c r="E155" s="236" t="s">
        <v>19</v>
      </c>
      <c r="F155" s="237" t="s">
        <v>1490</v>
      </c>
      <c r="G155" s="235"/>
      <c r="H155" s="236" t="s">
        <v>19</v>
      </c>
      <c r="I155" s="238"/>
      <c r="J155" s="235"/>
      <c r="K155" s="235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170</v>
      </c>
      <c r="AU155" s="243" t="s">
        <v>90</v>
      </c>
      <c r="AV155" s="15" t="s">
        <v>78</v>
      </c>
      <c r="AW155" s="15" t="s">
        <v>32</v>
      </c>
      <c r="AX155" s="15" t="s">
        <v>70</v>
      </c>
      <c r="AY155" s="243" t="s">
        <v>153</v>
      </c>
    </row>
    <row r="156" spans="2:51" s="13" customFormat="1" ht="11.25">
      <c r="B156" s="198"/>
      <c r="C156" s="199"/>
      <c r="D156" s="193" t="s">
        <v>170</v>
      </c>
      <c r="E156" s="200" t="s">
        <v>19</v>
      </c>
      <c r="F156" s="201" t="s">
        <v>1491</v>
      </c>
      <c r="G156" s="199"/>
      <c r="H156" s="202">
        <v>14.446</v>
      </c>
      <c r="I156" s="203"/>
      <c r="J156" s="199"/>
      <c r="K156" s="199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170</v>
      </c>
      <c r="AU156" s="208" t="s">
        <v>90</v>
      </c>
      <c r="AV156" s="13" t="s">
        <v>90</v>
      </c>
      <c r="AW156" s="13" t="s">
        <v>32</v>
      </c>
      <c r="AX156" s="13" t="s">
        <v>70</v>
      </c>
      <c r="AY156" s="208" t="s">
        <v>153</v>
      </c>
    </row>
    <row r="157" spans="2:51" s="13" customFormat="1" ht="11.25">
      <c r="B157" s="198"/>
      <c r="C157" s="199"/>
      <c r="D157" s="193" t="s">
        <v>170</v>
      </c>
      <c r="E157" s="200" t="s">
        <v>19</v>
      </c>
      <c r="F157" s="201" t="s">
        <v>1492</v>
      </c>
      <c r="G157" s="199"/>
      <c r="H157" s="202">
        <v>13.26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170</v>
      </c>
      <c r="AU157" s="208" t="s">
        <v>90</v>
      </c>
      <c r="AV157" s="13" t="s">
        <v>90</v>
      </c>
      <c r="AW157" s="13" t="s">
        <v>32</v>
      </c>
      <c r="AX157" s="13" t="s">
        <v>70</v>
      </c>
      <c r="AY157" s="208" t="s">
        <v>153</v>
      </c>
    </row>
    <row r="158" spans="2:51" s="13" customFormat="1" ht="11.25">
      <c r="B158" s="198"/>
      <c r="C158" s="199"/>
      <c r="D158" s="193" t="s">
        <v>170</v>
      </c>
      <c r="E158" s="200" t="s">
        <v>19</v>
      </c>
      <c r="F158" s="201" t="s">
        <v>1493</v>
      </c>
      <c r="G158" s="199"/>
      <c r="H158" s="202">
        <v>1.17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170</v>
      </c>
      <c r="AU158" s="208" t="s">
        <v>90</v>
      </c>
      <c r="AV158" s="13" t="s">
        <v>90</v>
      </c>
      <c r="AW158" s="13" t="s">
        <v>32</v>
      </c>
      <c r="AX158" s="13" t="s">
        <v>70</v>
      </c>
      <c r="AY158" s="208" t="s">
        <v>153</v>
      </c>
    </row>
    <row r="159" spans="2:51" s="16" customFormat="1" ht="11.25">
      <c r="B159" s="244"/>
      <c r="C159" s="245"/>
      <c r="D159" s="193" t="s">
        <v>170</v>
      </c>
      <c r="E159" s="246" t="s">
        <v>19</v>
      </c>
      <c r="F159" s="247" t="s">
        <v>1494</v>
      </c>
      <c r="G159" s="245"/>
      <c r="H159" s="248">
        <v>28.876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170</v>
      </c>
      <c r="AU159" s="254" t="s">
        <v>90</v>
      </c>
      <c r="AV159" s="16" t="s">
        <v>154</v>
      </c>
      <c r="AW159" s="16" t="s">
        <v>32</v>
      </c>
      <c r="AX159" s="16" t="s">
        <v>70</v>
      </c>
      <c r="AY159" s="254" t="s">
        <v>153</v>
      </c>
    </row>
    <row r="160" spans="2:51" s="15" customFormat="1" ht="11.25">
      <c r="B160" s="234"/>
      <c r="C160" s="235"/>
      <c r="D160" s="193" t="s">
        <v>170</v>
      </c>
      <c r="E160" s="236" t="s">
        <v>19</v>
      </c>
      <c r="F160" s="237" t="s">
        <v>1495</v>
      </c>
      <c r="G160" s="235"/>
      <c r="H160" s="236" t="s">
        <v>19</v>
      </c>
      <c r="I160" s="238"/>
      <c r="J160" s="235"/>
      <c r="K160" s="235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170</v>
      </c>
      <c r="AU160" s="243" t="s">
        <v>90</v>
      </c>
      <c r="AV160" s="15" t="s">
        <v>78</v>
      </c>
      <c r="AW160" s="15" t="s">
        <v>32</v>
      </c>
      <c r="AX160" s="15" t="s">
        <v>70</v>
      </c>
      <c r="AY160" s="243" t="s">
        <v>153</v>
      </c>
    </row>
    <row r="161" spans="2:51" s="13" customFormat="1" ht="11.25">
      <c r="B161" s="198"/>
      <c r="C161" s="199"/>
      <c r="D161" s="193" t="s">
        <v>170</v>
      </c>
      <c r="E161" s="200" t="s">
        <v>19</v>
      </c>
      <c r="F161" s="201" t="s">
        <v>1496</v>
      </c>
      <c r="G161" s="199"/>
      <c r="H161" s="202">
        <v>81.289</v>
      </c>
      <c r="I161" s="203"/>
      <c r="J161" s="199"/>
      <c r="K161" s="199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170</v>
      </c>
      <c r="AU161" s="208" t="s">
        <v>90</v>
      </c>
      <c r="AV161" s="13" t="s">
        <v>90</v>
      </c>
      <c r="AW161" s="13" t="s">
        <v>32</v>
      </c>
      <c r="AX161" s="13" t="s">
        <v>70</v>
      </c>
      <c r="AY161" s="208" t="s">
        <v>153</v>
      </c>
    </row>
    <row r="162" spans="2:51" s="13" customFormat="1" ht="11.25">
      <c r="B162" s="198"/>
      <c r="C162" s="199"/>
      <c r="D162" s="193" t="s">
        <v>170</v>
      </c>
      <c r="E162" s="200" t="s">
        <v>19</v>
      </c>
      <c r="F162" s="201" t="s">
        <v>1497</v>
      </c>
      <c r="G162" s="199"/>
      <c r="H162" s="202">
        <v>15.5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170</v>
      </c>
      <c r="AU162" s="208" t="s">
        <v>90</v>
      </c>
      <c r="AV162" s="13" t="s">
        <v>90</v>
      </c>
      <c r="AW162" s="13" t="s">
        <v>32</v>
      </c>
      <c r="AX162" s="13" t="s">
        <v>70</v>
      </c>
      <c r="AY162" s="208" t="s">
        <v>153</v>
      </c>
    </row>
    <row r="163" spans="2:51" s="13" customFormat="1" ht="11.25">
      <c r="B163" s="198"/>
      <c r="C163" s="199"/>
      <c r="D163" s="193" t="s">
        <v>170</v>
      </c>
      <c r="E163" s="200" t="s">
        <v>19</v>
      </c>
      <c r="F163" s="201" t="s">
        <v>1498</v>
      </c>
      <c r="G163" s="199"/>
      <c r="H163" s="202">
        <v>17.31</v>
      </c>
      <c r="I163" s="203"/>
      <c r="J163" s="199"/>
      <c r="K163" s="199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170</v>
      </c>
      <c r="AU163" s="208" t="s">
        <v>90</v>
      </c>
      <c r="AV163" s="13" t="s">
        <v>90</v>
      </c>
      <c r="AW163" s="13" t="s">
        <v>32</v>
      </c>
      <c r="AX163" s="13" t="s">
        <v>70</v>
      </c>
      <c r="AY163" s="208" t="s">
        <v>153</v>
      </c>
    </row>
    <row r="164" spans="2:51" s="16" customFormat="1" ht="11.25">
      <c r="B164" s="244"/>
      <c r="C164" s="245"/>
      <c r="D164" s="193" t="s">
        <v>170</v>
      </c>
      <c r="E164" s="246" t="s">
        <v>19</v>
      </c>
      <c r="F164" s="247" t="s">
        <v>1494</v>
      </c>
      <c r="G164" s="245"/>
      <c r="H164" s="248">
        <v>114.099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170</v>
      </c>
      <c r="AU164" s="254" t="s">
        <v>90</v>
      </c>
      <c r="AV164" s="16" t="s">
        <v>154</v>
      </c>
      <c r="AW164" s="16" t="s">
        <v>32</v>
      </c>
      <c r="AX164" s="16" t="s">
        <v>70</v>
      </c>
      <c r="AY164" s="254" t="s">
        <v>153</v>
      </c>
    </row>
    <row r="165" spans="2:51" s="14" customFormat="1" ht="11.25">
      <c r="B165" s="219"/>
      <c r="C165" s="220"/>
      <c r="D165" s="193" t="s">
        <v>170</v>
      </c>
      <c r="E165" s="221" t="s">
        <v>19</v>
      </c>
      <c r="F165" s="222" t="s">
        <v>250</v>
      </c>
      <c r="G165" s="220"/>
      <c r="H165" s="223">
        <v>142.975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170</v>
      </c>
      <c r="AU165" s="229" t="s">
        <v>90</v>
      </c>
      <c r="AV165" s="14" t="s">
        <v>161</v>
      </c>
      <c r="AW165" s="14" t="s">
        <v>32</v>
      </c>
      <c r="AX165" s="14" t="s">
        <v>78</v>
      </c>
      <c r="AY165" s="229" t="s">
        <v>153</v>
      </c>
    </row>
    <row r="166" spans="1:65" s="2" customFormat="1" ht="14.45" customHeight="1">
      <c r="A166" s="36"/>
      <c r="B166" s="37"/>
      <c r="C166" s="180" t="s">
        <v>201</v>
      </c>
      <c r="D166" s="180" t="s">
        <v>156</v>
      </c>
      <c r="E166" s="181" t="s">
        <v>1183</v>
      </c>
      <c r="F166" s="182" t="s">
        <v>1184</v>
      </c>
      <c r="G166" s="183" t="s">
        <v>185</v>
      </c>
      <c r="H166" s="184">
        <v>142.975</v>
      </c>
      <c r="I166" s="185"/>
      <c r="J166" s="186">
        <f>ROUND(I166*H166,2)</f>
        <v>0</v>
      </c>
      <c r="K166" s="182" t="s">
        <v>160</v>
      </c>
      <c r="L166" s="41"/>
      <c r="M166" s="187" t="s">
        <v>19</v>
      </c>
      <c r="N166" s="188" t="s">
        <v>42</v>
      </c>
      <c r="O166" s="66"/>
      <c r="P166" s="189">
        <f>O166*H166</f>
        <v>0</v>
      </c>
      <c r="Q166" s="189">
        <v>0.00026</v>
      </c>
      <c r="R166" s="189">
        <f>Q166*H166</f>
        <v>0.0371735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414</v>
      </c>
      <c r="AT166" s="191" t="s">
        <v>156</v>
      </c>
      <c r="AU166" s="191" t="s">
        <v>90</v>
      </c>
      <c r="AY166" s="19" t="s">
        <v>153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90</v>
      </c>
      <c r="BK166" s="192">
        <f>ROUND(I166*H166,2)</f>
        <v>0</v>
      </c>
      <c r="BL166" s="19" t="s">
        <v>414</v>
      </c>
      <c r="BM166" s="191" t="s">
        <v>1521</v>
      </c>
    </row>
    <row r="167" spans="1:47" s="2" customFormat="1" ht="11.25">
      <c r="A167" s="36"/>
      <c r="B167" s="37"/>
      <c r="C167" s="38"/>
      <c r="D167" s="193" t="s">
        <v>163</v>
      </c>
      <c r="E167" s="38"/>
      <c r="F167" s="194" t="s">
        <v>1186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163</v>
      </c>
      <c r="AU167" s="19" t="s">
        <v>90</v>
      </c>
    </row>
    <row r="168" spans="2:51" s="15" customFormat="1" ht="11.25">
      <c r="B168" s="234"/>
      <c r="C168" s="235"/>
      <c r="D168" s="193" t="s">
        <v>170</v>
      </c>
      <c r="E168" s="236" t="s">
        <v>19</v>
      </c>
      <c r="F168" s="237" t="s">
        <v>1490</v>
      </c>
      <c r="G168" s="235"/>
      <c r="H168" s="236" t="s">
        <v>19</v>
      </c>
      <c r="I168" s="238"/>
      <c r="J168" s="235"/>
      <c r="K168" s="235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170</v>
      </c>
      <c r="AU168" s="243" t="s">
        <v>90</v>
      </c>
      <c r="AV168" s="15" t="s">
        <v>78</v>
      </c>
      <c r="AW168" s="15" t="s">
        <v>32</v>
      </c>
      <c r="AX168" s="15" t="s">
        <v>70</v>
      </c>
      <c r="AY168" s="243" t="s">
        <v>153</v>
      </c>
    </row>
    <row r="169" spans="2:51" s="13" customFormat="1" ht="11.25">
      <c r="B169" s="198"/>
      <c r="C169" s="199"/>
      <c r="D169" s="193" t="s">
        <v>170</v>
      </c>
      <c r="E169" s="200" t="s">
        <v>19</v>
      </c>
      <c r="F169" s="201" t="s">
        <v>1491</v>
      </c>
      <c r="G169" s="199"/>
      <c r="H169" s="202">
        <v>14.446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170</v>
      </c>
      <c r="AU169" s="208" t="s">
        <v>90</v>
      </c>
      <c r="AV169" s="13" t="s">
        <v>90</v>
      </c>
      <c r="AW169" s="13" t="s">
        <v>32</v>
      </c>
      <c r="AX169" s="13" t="s">
        <v>70</v>
      </c>
      <c r="AY169" s="208" t="s">
        <v>153</v>
      </c>
    </row>
    <row r="170" spans="2:51" s="13" customFormat="1" ht="11.25">
      <c r="B170" s="198"/>
      <c r="C170" s="199"/>
      <c r="D170" s="193" t="s">
        <v>170</v>
      </c>
      <c r="E170" s="200" t="s">
        <v>19</v>
      </c>
      <c r="F170" s="201" t="s">
        <v>1492</v>
      </c>
      <c r="G170" s="199"/>
      <c r="H170" s="202">
        <v>13.26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170</v>
      </c>
      <c r="AU170" s="208" t="s">
        <v>90</v>
      </c>
      <c r="AV170" s="13" t="s">
        <v>90</v>
      </c>
      <c r="AW170" s="13" t="s">
        <v>32</v>
      </c>
      <c r="AX170" s="13" t="s">
        <v>70</v>
      </c>
      <c r="AY170" s="208" t="s">
        <v>153</v>
      </c>
    </row>
    <row r="171" spans="2:51" s="13" customFormat="1" ht="11.25">
      <c r="B171" s="198"/>
      <c r="C171" s="199"/>
      <c r="D171" s="193" t="s">
        <v>170</v>
      </c>
      <c r="E171" s="200" t="s">
        <v>19</v>
      </c>
      <c r="F171" s="201" t="s">
        <v>1493</v>
      </c>
      <c r="G171" s="199"/>
      <c r="H171" s="202">
        <v>1.17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170</v>
      </c>
      <c r="AU171" s="208" t="s">
        <v>90</v>
      </c>
      <c r="AV171" s="13" t="s">
        <v>90</v>
      </c>
      <c r="AW171" s="13" t="s">
        <v>32</v>
      </c>
      <c r="AX171" s="13" t="s">
        <v>70</v>
      </c>
      <c r="AY171" s="208" t="s">
        <v>153</v>
      </c>
    </row>
    <row r="172" spans="2:51" s="16" customFormat="1" ht="11.25">
      <c r="B172" s="244"/>
      <c r="C172" s="245"/>
      <c r="D172" s="193" t="s">
        <v>170</v>
      </c>
      <c r="E172" s="246" t="s">
        <v>19</v>
      </c>
      <c r="F172" s="247" t="s">
        <v>1494</v>
      </c>
      <c r="G172" s="245"/>
      <c r="H172" s="248">
        <v>28.876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170</v>
      </c>
      <c r="AU172" s="254" t="s">
        <v>90</v>
      </c>
      <c r="AV172" s="16" t="s">
        <v>154</v>
      </c>
      <c r="AW172" s="16" t="s">
        <v>32</v>
      </c>
      <c r="AX172" s="16" t="s">
        <v>70</v>
      </c>
      <c r="AY172" s="254" t="s">
        <v>153</v>
      </c>
    </row>
    <row r="173" spans="2:51" s="15" customFormat="1" ht="11.25">
      <c r="B173" s="234"/>
      <c r="C173" s="235"/>
      <c r="D173" s="193" t="s">
        <v>170</v>
      </c>
      <c r="E173" s="236" t="s">
        <v>19</v>
      </c>
      <c r="F173" s="237" t="s">
        <v>1495</v>
      </c>
      <c r="G173" s="235"/>
      <c r="H173" s="236" t="s">
        <v>19</v>
      </c>
      <c r="I173" s="238"/>
      <c r="J173" s="235"/>
      <c r="K173" s="235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170</v>
      </c>
      <c r="AU173" s="243" t="s">
        <v>90</v>
      </c>
      <c r="AV173" s="15" t="s">
        <v>78</v>
      </c>
      <c r="AW173" s="15" t="s">
        <v>32</v>
      </c>
      <c r="AX173" s="15" t="s">
        <v>70</v>
      </c>
      <c r="AY173" s="243" t="s">
        <v>153</v>
      </c>
    </row>
    <row r="174" spans="2:51" s="13" customFormat="1" ht="11.25">
      <c r="B174" s="198"/>
      <c r="C174" s="199"/>
      <c r="D174" s="193" t="s">
        <v>170</v>
      </c>
      <c r="E174" s="200" t="s">
        <v>19</v>
      </c>
      <c r="F174" s="201" t="s">
        <v>1496</v>
      </c>
      <c r="G174" s="199"/>
      <c r="H174" s="202">
        <v>81.289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170</v>
      </c>
      <c r="AU174" s="208" t="s">
        <v>90</v>
      </c>
      <c r="AV174" s="13" t="s">
        <v>90</v>
      </c>
      <c r="AW174" s="13" t="s">
        <v>32</v>
      </c>
      <c r="AX174" s="13" t="s">
        <v>70</v>
      </c>
      <c r="AY174" s="208" t="s">
        <v>153</v>
      </c>
    </row>
    <row r="175" spans="2:51" s="13" customFormat="1" ht="11.25">
      <c r="B175" s="198"/>
      <c r="C175" s="199"/>
      <c r="D175" s="193" t="s">
        <v>170</v>
      </c>
      <c r="E175" s="200" t="s">
        <v>19</v>
      </c>
      <c r="F175" s="201" t="s">
        <v>1497</v>
      </c>
      <c r="G175" s="199"/>
      <c r="H175" s="202">
        <v>15.5</v>
      </c>
      <c r="I175" s="203"/>
      <c r="J175" s="199"/>
      <c r="K175" s="199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170</v>
      </c>
      <c r="AU175" s="208" t="s">
        <v>90</v>
      </c>
      <c r="AV175" s="13" t="s">
        <v>90</v>
      </c>
      <c r="AW175" s="13" t="s">
        <v>32</v>
      </c>
      <c r="AX175" s="13" t="s">
        <v>70</v>
      </c>
      <c r="AY175" s="208" t="s">
        <v>153</v>
      </c>
    </row>
    <row r="176" spans="2:51" s="13" customFormat="1" ht="11.25">
      <c r="B176" s="198"/>
      <c r="C176" s="199"/>
      <c r="D176" s="193" t="s">
        <v>170</v>
      </c>
      <c r="E176" s="200" t="s">
        <v>19</v>
      </c>
      <c r="F176" s="201" t="s">
        <v>1498</v>
      </c>
      <c r="G176" s="199"/>
      <c r="H176" s="202">
        <v>17.31</v>
      </c>
      <c r="I176" s="203"/>
      <c r="J176" s="199"/>
      <c r="K176" s="199"/>
      <c r="L176" s="204"/>
      <c r="M176" s="205"/>
      <c r="N176" s="206"/>
      <c r="O176" s="206"/>
      <c r="P176" s="206"/>
      <c r="Q176" s="206"/>
      <c r="R176" s="206"/>
      <c r="S176" s="206"/>
      <c r="T176" s="207"/>
      <c r="AT176" s="208" t="s">
        <v>170</v>
      </c>
      <c r="AU176" s="208" t="s">
        <v>90</v>
      </c>
      <c r="AV176" s="13" t="s">
        <v>90</v>
      </c>
      <c r="AW176" s="13" t="s">
        <v>32</v>
      </c>
      <c r="AX176" s="13" t="s">
        <v>70</v>
      </c>
      <c r="AY176" s="208" t="s">
        <v>153</v>
      </c>
    </row>
    <row r="177" spans="2:51" s="16" customFormat="1" ht="11.25">
      <c r="B177" s="244"/>
      <c r="C177" s="245"/>
      <c r="D177" s="193" t="s">
        <v>170</v>
      </c>
      <c r="E177" s="246" t="s">
        <v>19</v>
      </c>
      <c r="F177" s="247" t="s">
        <v>1494</v>
      </c>
      <c r="G177" s="245"/>
      <c r="H177" s="248">
        <v>114.099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170</v>
      </c>
      <c r="AU177" s="254" t="s">
        <v>90</v>
      </c>
      <c r="AV177" s="16" t="s">
        <v>154</v>
      </c>
      <c r="AW177" s="16" t="s">
        <v>32</v>
      </c>
      <c r="AX177" s="16" t="s">
        <v>70</v>
      </c>
      <c r="AY177" s="254" t="s">
        <v>153</v>
      </c>
    </row>
    <row r="178" spans="2:51" s="14" customFormat="1" ht="11.25">
      <c r="B178" s="219"/>
      <c r="C178" s="220"/>
      <c r="D178" s="193" t="s">
        <v>170</v>
      </c>
      <c r="E178" s="221" t="s">
        <v>19</v>
      </c>
      <c r="F178" s="222" t="s">
        <v>250</v>
      </c>
      <c r="G178" s="220"/>
      <c r="H178" s="223">
        <v>142.975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170</v>
      </c>
      <c r="AU178" s="229" t="s">
        <v>90</v>
      </c>
      <c r="AV178" s="14" t="s">
        <v>161</v>
      </c>
      <c r="AW178" s="14" t="s">
        <v>32</v>
      </c>
      <c r="AX178" s="14" t="s">
        <v>78</v>
      </c>
      <c r="AY178" s="229" t="s">
        <v>153</v>
      </c>
    </row>
    <row r="179" spans="2:63" s="12" customFormat="1" ht="25.9" customHeight="1">
      <c r="B179" s="164"/>
      <c r="C179" s="165"/>
      <c r="D179" s="166" t="s">
        <v>69</v>
      </c>
      <c r="E179" s="167" t="s">
        <v>207</v>
      </c>
      <c r="F179" s="167" t="s">
        <v>1198</v>
      </c>
      <c r="G179" s="165"/>
      <c r="H179" s="165"/>
      <c r="I179" s="168"/>
      <c r="J179" s="169">
        <f>BK179</f>
        <v>0</v>
      </c>
      <c r="K179" s="165"/>
      <c r="L179" s="170"/>
      <c r="M179" s="171"/>
      <c r="N179" s="172"/>
      <c r="O179" s="172"/>
      <c r="P179" s="173">
        <f>P180</f>
        <v>0</v>
      </c>
      <c r="Q179" s="172"/>
      <c r="R179" s="173">
        <f>R180</f>
        <v>0</v>
      </c>
      <c r="S179" s="172"/>
      <c r="T179" s="174">
        <f>T180</f>
        <v>0</v>
      </c>
      <c r="AR179" s="175" t="s">
        <v>154</v>
      </c>
      <c r="AT179" s="176" t="s">
        <v>69</v>
      </c>
      <c r="AU179" s="176" t="s">
        <v>70</v>
      </c>
      <c r="AY179" s="175" t="s">
        <v>153</v>
      </c>
      <c r="BK179" s="177">
        <f>BK180</f>
        <v>0</v>
      </c>
    </row>
    <row r="180" spans="2:63" s="12" customFormat="1" ht="22.9" customHeight="1">
      <c r="B180" s="164"/>
      <c r="C180" s="165"/>
      <c r="D180" s="166" t="s">
        <v>69</v>
      </c>
      <c r="E180" s="178" t="s">
        <v>1199</v>
      </c>
      <c r="F180" s="178" t="s">
        <v>1200</v>
      </c>
      <c r="G180" s="165"/>
      <c r="H180" s="165"/>
      <c r="I180" s="168"/>
      <c r="J180" s="179">
        <f>BK180</f>
        <v>0</v>
      </c>
      <c r="K180" s="165"/>
      <c r="L180" s="170"/>
      <c r="M180" s="171"/>
      <c r="N180" s="172"/>
      <c r="O180" s="172"/>
      <c r="P180" s="173">
        <f>SUM(P181:P204)</f>
        <v>0</v>
      </c>
      <c r="Q180" s="172"/>
      <c r="R180" s="173">
        <f>SUM(R181:R204)</f>
        <v>0</v>
      </c>
      <c r="S180" s="172"/>
      <c r="T180" s="174">
        <f>SUM(T181:T204)</f>
        <v>0</v>
      </c>
      <c r="AR180" s="175" t="s">
        <v>154</v>
      </c>
      <c r="AT180" s="176" t="s">
        <v>69</v>
      </c>
      <c r="AU180" s="176" t="s">
        <v>78</v>
      </c>
      <c r="AY180" s="175" t="s">
        <v>153</v>
      </c>
      <c r="BK180" s="177">
        <f>SUM(BK181:BK204)</f>
        <v>0</v>
      </c>
    </row>
    <row r="181" spans="1:65" s="2" customFormat="1" ht="14.45" customHeight="1">
      <c r="A181" s="36"/>
      <c r="B181" s="37"/>
      <c r="C181" s="180" t="s">
        <v>218</v>
      </c>
      <c r="D181" s="180" t="s">
        <v>156</v>
      </c>
      <c r="E181" s="181" t="s">
        <v>1201</v>
      </c>
      <c r="F181" s="182" t="s">
        <v>19</v>
      </c>
      <c r="G181" s="183" t="s">
        <v>1202</v>
      </c>
      <c r="H181" s="184">
        <v>5</v>
      </c>
      <c r="I181" s="185"/>
      <c r="J181" s="186">
        <f>ROUND(I181*H181,2)</f>
        <v>0</v>
      </c>
      <c r="K181" s="182" t="s">
        <v>19</v>
      </c>
      <c r="L181" s="41"/>
      <c r="M181" s="187" t="s">
        <v>19</v>
      </c>
      <c r="N181" s="188" t="s">
        <v>42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461</v>
      </c>
      <c r="AT181" s="191" t="s">
        <v>156</v>
      </c>
      <c r="AU181" s="191" t="s">
        <v>90</v>
      </c>
      <c r="AY181" s="19" t="s">
        <v>153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90</v>
      </c>
      <c r="BK181" s="192">
        <f>ROUND(I181*H181,2)</f>
        <v>0</v>
      </c>
      <c r="BL181" s="19" t="s">
        <v>461</v>
      </c>
      <c r="BM181" s="191" t="s">
        <v>1522</v>
      </c>
    </row>
    <row r="182" spans="1:47" s="2" customFormat="1" ht="11.25">
      <c r="A182" s="36"/>
      <c r="B182" s="37"/>
      <c r="C182" s="38"/>
      <c r="D182" s="193" t="s">
        <v>163</v>
      </c>
      <c r="E182" s="38"/>
      <c r="F182" s="194" t="s">
        <v>1205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163</v>
      </c>
      <c r="AU182" s="19" t="s">
        <v>90</v>
      </c>
    </row>
    <row r="183" spans="1:65" s="2" customFormat="1" ht="14.45" customHeight="1">
      <c r="A183" s="36"/>
      <c r="B183" s="37"/>
      <c r="C183" s="209" t="s">
        <v>223</v>
      </c>
      <c r="D183" s="209" t="s">
        <v>207</v>
      </c>
      <c r="E183" s="210" t="s">
        <v>1206</v>
      </c>
      <c r="F183" s="211" t="s">
        <v>19</v>
      </c>
      <c r="G183" s="212" t="s">
        <v>1202</v>
      </c>
      <c r="H183" s="213">
        <v>5</v>
      </c>
      <c r="I183" s="214"/>
      <c r="J183" s="215">
        <f>ROUND(I183*H183,2)</f>
        <v>0</v>
      </c>
      <c r="K183" s="211" t="s">
        <v>19</v>
      </c>
      <c r="L183" s="216"/>
      <c r="M183" s="217" t="s">
        <v>19</v>
      </c>
      <c r="N183" s="218" t="s">
        <v>42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1207</v>
      </c>
      <c r="AT183" s="191" t="s">
        <v>207</v>
      </c>
      <c r="AU183" s="191" t="s">
        <v>90</v>
      </c>
      <c r="AY183" s="19" t="s">
        <v>153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90</v>
      </c>
      <c r="BK183" s="192">
        <f>ROUND(I183*H183,2)</f>
        <v>0</v>
      </c>
      <c r="BL183" s="19" t="s">
        <v>461</v>
      </c>
      <c r="BM183" s="191" t="s">
        <v>1523</v>
      </c>
    </row>
    <row r="184" spans="1:47" s="2" customFormat="1" ht="11.25">
      <c r="A184" s="36"/>
      <c r="B184" s="37"/>
      <c r="C184" s="38"/>
      <c r="D184" s="193" t="s">
        <v>163</v>
      </c>
      <c r="E184" s="38"/>
      <c r="F184" s="194" t="s">
        <v>1209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163</v>
      </c>
      <c r="AU184" s="19" t="s">
        <v>90</v>
      </c>
    </row>
    <row r="185" spans="1:65" s="2" customFormat="1" ht="14.45" customHeight="1">
      <c r="A185" s="36"/>
      <c r="B185" s="37"/>
      <c r="C185" s="180" t="s">
        <v>7</v>
      </c>
      <c r="D185" s="180" t="s">
        <v>156</v>
      </c>
      <c r="E185" s="181" t="s">
        <v>1222</v>
      </c>
      <c r="F185" s="182" t="s">
        <v>19</v>
      </c>
      <c r="G185" s="183" t="s">
        <v>1202</v>
      </c>
      <c r="H185" s="184">
        <v>5</v>
      </c>
      <c r="I185" s="185"/>
      <c r="J185" s="186">
        <f>ROUND(I185*H185,2)</f>
        <v>0</v>
      </c>
      <c r="K185" s="182" t="s">
        <v>19</v>
      </c>
      <c r="L185" s="41"/>
      <c r="M185" s="187" t="s">
        <v>19</v>
      </c>
      <c r="N185" s="188" t="s">
        <v>42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461</v>
      </c>
      <c r="AT185" s="191" t="s">
        <v>156</v>
      </c>
      <c r="AU185" s="191" t="s">
        <v>90</v>
      </c>
      <c r="AY185" s="19" t="s">
        <v>153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90</v>
      </c>
      <c r="BK185" s="192">
        <f>ROUND(I185*H185,2)</f>
        <v>0</v>
      </c>
      <c r="BL185" s="19" t="s">
        <v>461</v>
      </c>
      <c r="BM185" s="191" t="s">
        <v>1524</v>
      </c>
    </row>
    <row r="186" spans="1:47" s="2" customFormat="1" ht="11.25">
      <c r="A186" s="36"/>
      <c r="B186" s="37"/>
      <c r="C186" s="38"/>
      <c r="D186" s="193" t="s">
        <v>163</v>
      </c>
      <c r="E186" s="38"/>
      <c r="F186" s="194" t="s">
        <v>1224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163</v>
      </c>
      <c r="AU186" s="19" t="s">
        <v>90</v>
      </c>
    </row>
    <row r="187" spans="1:65" s="2" customFormat="1" ht="14.45" customHeight="1">
      <c r="A187" s="36"/>
      <c r="B187" s="37"/>
      <c r="C187" s="209" t="s">
        <v>270</v>
      </c>
      <c r="D187" s="209" t="s">
        <v>207</v>
      </c>
      <c r="E187" s="210" t="s">
        <v>1225</v>
      </c>
      <c r="F187" s="211" t="s">
        <v>19</v>
      </c>
      <c r="G187" s="212" t="s">
        <v>1202</v>
      </c>
      <c r="H187" s="213">
        <v>5</v>
      </c>
      <c r="I187" s="214"/>
      <c r="J187" s="215">
        <f>ROUND(I187*H187,2)</f>
        <v>0</v>
      </c>
      <c r="K187" s="211" t="s">
        <v>19</v>
      </c>
      <c r="L187" s="216"/>
      <c r="M187" s="217" t="s">
        <v>19</v>
      </c>
      <c r="N187" s="218" t="s">
        <v>42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1207</v>
      </c>
      <c r="AT187" s="191" t="s">
        <v>207</v>
      </c>
      <c r="AU187" s="191" t="s">
        <v>90</v>
      </c>
      <c r="AY187" s="19" t="s">
        <v>153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90</v>
      </c>
      <c r="BK187" s="192">
        <f>ROUND(I187*H187,2)</f>
        <v>0</v>
      </c>
      <c r="BL187" s="19" t="s">
        <v>461</v>
      </c>
      <c r="BM187" s="191" t="s">
        <v>1525</v>
      </c>
    </row>
    <row r="188" spans="1:47" s="2" customFormat="1" ht="11.25">
      <c r="A188" s="36"/>
      <c r="B188" s="37"/>
      <c r="C188" s="38"/>
      <c r="D188" s="193" t="s">
        <v>163</v>
      </c>
      <c r="E188" s="38"/>
      <c r="F188" s="194" t="s">
        <v>1227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163</v>
      </c>
      <c r="AU188" s="19" t="s">
        <v>90</v>
      </c>
    </row>
    <row r="189" spans="1:65" s="2" customFormat="1" ht="14.45" customHeight="1">
      <c r="A189" s="36"/>
      <c r="B189" s="37"/>
      <c r="C189" s="209" t="s">
        <v>274</v>
      </c>
      <c r="D189" s="209" t="s">
        <v>207</v>
      </c>
      <c r="E189" s="210" t="s">
        <v>1240</v>
      </c>
      <c r="F189" s="211" t="s">
        <v>19</v>
      </c>
      <c r="G189" s="212" t="s">
        <v>1202</v>
      </c>
      <c r="H189" s="213">
        <v>5</v>
      </c>
      <c r="I189" s="214"/>
      <c r="J189" s="215">
        <f>ROUND(I189*H189,2)</f>
        <v>0</v>
      </c>
      <c r="K189" s="211" t="s">
        <v>19</v>
      </c>
      <c r="L189" s="216"/>
      <c r="M189" s="217" t="s">
        <v>19</v>
      </c>
      <c r="N189" s="218" t="s">
        <v>42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1207</v>
      </c>
      <c r="AT189" s="191" t="s">
        <v>207</v>
      </c>
      <c r="AU189" s="191" t="s">
        <v>90</v>
      </c>
      <c r="AY189" s="19" t="s">
        <v>153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90</v>
      </c>
      <c r="BK189" s="192">
        <f>ROUND(I189*H189,2)</f>
        <v>0</v>
      </c>
      <c r="BL189" s="19" t="s">
        <v>461</v>
      </c>
      <c r="BM189" s="191" t="s">
        <v>1526</v>
      </c>
    </row>
    <row r="190" spans="1:47" s="2" customFormat="1" ht="11.25">
      <c r="A190" s="36"/>
      <c r="B190" s="37"/>
      <c r="C190" s="38"/>
      <c r="D190" s="193" t="s">
        <v>163</v>
      </c>
      <c r="E190" s="38"/>
      <c r="F190" s="194" t="s">
        <v>1242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163</v>
      </c>
      <c r="AU190" s="19" t="s">
        <v>90</v>
      </c>
    </row>
    <row r="191" spans="1:65" s="2" customFormat="1" ht="14.45" customHeight="1">
      <c r="A191" s="36"/>
      <c r="B191" s="37"/>
      <c r="C191" s="209" t="s">
        <v>278</v>
      </c>
      <c r="D191" s="209" t="s">
        <v>207</v>
      </c>
      <c r="E191" s="210" t="s">
        <v>1246</v>
      </c>
      <c r="F191" s="211" t="s">
        <v>19</v>
      </c>
      <c r="G191" s="212" t="s">
        <v>1202</v>
      </c>
      <c r="H191" s="213">
        <v>5</v>
      </c>
      <c r="I191" s="214"/>
      <c r="J191" s="215">
        <f>ROUND(I191*H191,2)</f>
        <v>0</v>
      </c>
      <c r="K191" s="211" t="s">
        <v>19</v>
      </c>
      <c r="L191" s="216"/>
      <c r="M191" s="217" t="s">
        <v>19</v>
      </c>
      <c r="N191" s="218" t="s">
        <v>42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1207</v>
      </c>
      <c r="AT191" s="191" t="s">
        <v>207</v>
      </c>
      <c r="AU191" s="191" t="s">
        <v>90</v>
      </c>
      <c r="AY191" s="19" t="s">
        <v>153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90</v>
      </c>
      <c r="BK191" s="192">
        <f>ROUND(I191*H191,2)</f>
        <v>0</v>
      </c>
      <c r="BL191" s="19" t="s">
        <v>461</v>
      </c>
      <c r="BM191" s="191" t="s">
        <v>1527</v>
      </c>
    </row>
    <row r="192" spans="1:47" s="2" customFormat="1" ht="11.25">
      <c r="A192" s="36"/>
      <c r="B192" s="37"/>
      <c r="C192" s="38"/>
      <c r="D192" s="193" t="s">
        <v>163</v>
      </c>
      <c r="E192" s="38"/>
      <c r="F192" s="194" t="s">
        <v>1248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163</v>
      </c>
      <c r="AU192" s="19" t="s">
        <v>90</v>
      </c>
    </row>
    <row r="193" spans="1:65" s="2" customFormat="1" ht="14.45" customHeight="1">
      <c r="A193" s="36"/>
      <c r="B193" s="37"/>
      <c r="C193" s="180" t="s">
        <v>228</v>
      </c>
      <c r="D193" s="180" t="s">
        <v>156</v>
      </c>
      <c r="E193" s="181" t="s">
        <v>1304</v>
      </c>
      <c r="F193" s="182" t="s">
        <v>19</v>
      </c>
      <c r="G193" s="183" t="s">
        <v>1202</v>
      </c>
      <c r="H193" s="184">
        <v>5</v>
      </c>
      <c r="I193" s="185"/>
      <c r="J193" s="186">
        <f>ROUND(I193*H193,2)</f>
        <v>0</v>
      </c>
      <c r="K193" s="182" t="s">
        <v>19</v>
      </c>
      <c r="L193" s="41"/>
      <c r="M193" s="187" t="s">
        <v>19</v>
      </c>
      <c r="N193" s="188" t="s">
        <v>42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461</v>
      </c>
      <c r="AT193" s="191" t="s">
        <v>156</v>
      </c>
      <c r="AU193" s="191" t="s">
        <v>90</v>
      </c>
      <c r="AY193" s="19" t="s">
        <v>153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90</v>
      </c>
      <c r="BK193" s="192">
        <f>ROUND(I193*H193,2)</f>
        <v>0</v>
      </c>
      <c r="BL193" s="19" t="s">
        <v>461</v>
      </c>
      <c r="BM193" s="191" t="s">
        <v>1528</v>
      </c>
    </row>
    <row r="194" spans="1:47" s="2" customFormat="1" ht="11.25">
      <c r="A194" s="36"/>
      <c r="B194" s="37"/>
      <c r="C194" s="38"/>
      <c r="D194" s="193" t="s">
        <v>163</v>
      </c>
      <c r="E194" s="38"/>
      <c r="F194" s="194" t="s">
        <v>1306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163</v>
      </c>
      <c r="AU194" s="19" t="s">
        <v>90</v>
      </c>
    </row>
    <row r="195" spans="1:65" s="2" customFormat="1" ht="14.45" customHeight="1">
      <c r="A195" s="36"/>
      <c r="B195" s="37"/>
      <c r="C195" s="209" t="s">
        <v>233</v>
      </c>
      <c r="D195" s="209" t="s">
        <v>207</v>
      </c>
      <c r="E195" s="210" t="s">
        <v>1307</v>
      </c>
      <c r="F195" s="211" t="s">
        <v>19</v>
      </c>
      <c r="G195" s="212" t="s">
        <v>1202</v>
      </c>
      <c r="H195" s="213">
        <v>5</v>
      </c>
      <c r="I195" s="214"/>
      <c r="J195" s="215">
        <f>ROUND(I195*H195,2)</f>
        <v>0</v>
      </c>
      <c r="K195" s="211" t="s">
        <v>19</v>
      </c>
      <c r="L195" s="216"/>
      <c r="M195" s="217" t="s">
        <v>19</v>
      </c>
      <c r="N195" s="218" t="s">
        <v>42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1207</v>
      </c>
      <c r="AT195" s="191" t="s">
        <v>207</v>
      </c>
      <c r="AU195" s="191" t="s">
        <v>90</v>
      </c>
      <c r="AY195" s="19" t="s">
        <v>153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90</v>
      </c>
      <c r="BK195" s="192">
        <f>ROUND(I195*H195,2)</f>
        <v>0</v>
      </c>
      <c r="BL195" s="19" t="s">
        <v>461</v>
      </c>
      <c r="BM195" s="191" t="s">
        <v>1529</v>
      </c>
    </row>
    <row r="196" spans="1:47" s="2" customFormat="1" ht="11.25">
      <c r="A196" s="36"/>
      <c r="B196" s="37"/>
      <c r="C196" s="38"/>
      <c r="D196" s="193" t="s">
        <v>163</v>
      </c>
      <c r="E196" s="38"/>
      <c r="F196" s="194" t="s">
        <v>1309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163</v>
      </c>
      <c r="AU196" s="19" t="s">
        <v>90</v>
      </c>
    </row>
    <row r="197" spans="1:65" s="2" customFormat="1" ht="14.45" customHeight="1">
      <c r="A197" s="36"/>
      <c r="B197" s="37"/>
      <c r="C197" s="180" t="s">
        <v>8</v>
      </c>
      <c r="D197" s="180" t="s">
        <v>156</v>
      </c>
      <c r="E197" s="181" t="s">
        <v>1310</v>
      </c>
      <c r="F197" s="182" t="s">
        <v>19</v>
      </c>
      <c r="G197" s="183" t="s">
        <v>1202</v>
      </c>
      <c r="H197" s="184">
        <v>1</v>
      </c>
      <c r="I197" s="185"/>
      <c r="J197" s="186">
        <f>ROUND(I197*H197,2)</f>
        <v>0</v>
      </c>
      <c r="K197" s="182" t="s">
        <v>19</v>
      </c>
      <c r="L197" s="41"/>
      <c r="M197" s="187" t="s">
        <v>19</v>
      </c>
      <c r="N197" s="188" t="s">
        <v>42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461</v>
      </c>
      <c r="AT197" s="191" t="s">
        <v>156</v>
      </c>
      <c r="AU197" s="191" t="s">
        <v>90</v>
      </c>
      <c r="AY197" s="19" t="s">
        <v>153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90</v>
      </c>
      <c r="BK197" s="192">
        <f>ROUND(I197*H197,2)</f>
        <v>0</v>
      </c>
      <c r="BL197" s="19" t="s">
        <v>461</v>
      </c>
      <c r="BM197" s="191" t="s">
        <v>1530</v>
      </c>
    </row>
    <row r="198" spans="1:47" s="2" customFormat="1" ht="11.25">
      <c r="A198" s="36"/>
      <c r="B198" s="37"/>
      <c r="C198" s="38"/>
      <c r="D198" s="193" t="s">
        <v>163</v>
      </c>
      <c r="E198" s="38"/>
      <c r="F198" s="194" t="s">
        <v>1312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163</v>
      </c>
      <c r="AU198" s="19" t="s">
        <v>90</v>
      </c>
    </row>
    <row r="199" spans="1:65" s="2" customFormat="1" ht="14.45" customHeight="1">
      <c r="A199" s="36"/>
      <c r="B199" s="37"/>
      <c r="C199" s="209" t="s">
        <v>414</v>
      </c>
      <c r="D199" s="209" t="s">
        <v>207</v>
      </c>
      <c r="E199" s="210" t="s">
        <v>1313</v>
      </c>
      <c r="F199" s="211" t="s">
        <v>19</v>
      </c>
      <c r="G199" s="212" t="s">
        <v>1202</v>
      </c>
      <c r="H199" s="213">
        <v>1</v>
      </c>
      <c r="I199" s="214"/>
      <c r="J199" s="215">
        <f>ROUND(I199*H199,2)</f>
        <v>0</v>
      </c>
      <c r="K199" s="211" t="s">
        <v>19</v>
      </c>
      <c r="L199" s="216"/>
      <c r="M199" s="217" t="s">
        <v>19</v>
      </c>
      <c r="N199" s="218" t="s">
        <v>42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1207</v>
      </c>
      <c r="AT199" s="191" t="s">
        <v>207</v>
      </c>
      <c r="AU199" s="191" t="s">
        <v>90</v>
      </c>
      <c r="AY199" s="19" t="s">
        <v>153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90</v>
      </c>
      <c r="BK199" s="192">
        <f>ROUND(I199*H199,2)</f>
        <v>0</v>
      </c>
      <c r="BL199" s="19" t="s">
        <v>461</v>
      </c>
      <c r="BM199" s="191" t="s">
        <v>1531</v>
      </c>
    </row>
    <row r="200" spans="1:47" s="2" customFormat="1" ht="11.25">
      <c r="A200" s="36"/>
      <c r="B200" s="37"/>
      <c r="C200" s="38"/>
      <c r="D200" s="193" t="s">
        <v>163</v>
      </c>
      <c r="E200" s="38"/>
      <c r="F200" s="194" t="s">
        <v>1315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163</v>
      </c>
      <c r="AU200" s="19" t="s">
        <v>90</v>
      </c>
    </row>
    <row r="201" spans="1:65" s="2" customFormat="1" ht="14.45" customHeight="1">
      <c r="A201" s="36"/>
      <c r="B201" s="37"/>
      <c r="C201" s="180" t="s">
        <v>1252</v>
      </c>
      <c r="D201" s="180" t="s">
        <v>156</v>
      </c>
      <c r="E201" s="181" t="s">
        <v>1329</v>
      </c>
      <c r="F201" s="182" t="s">
        <v>19</v>
      </c>
      <c r="G201" s="183" t="s">
        <v>307</v>
      </c>
      <c r="H201" s="184">
        <v>50</v>
      </c>
      <c r="I201" s="185"/>
      <c r="J201" s="186">
        <f>ROUND(I201*H201,2)</f>
        <v>0</v>
      </c>
      <c r="K201" s="182" t="s">
        <v>19</v>
      </c>
      <c r="L201" s="41"/>
      <c r="M201" s="187" t="s">
        <v>19</v>
      </c>
      <c r="N201" s="188" t="s">
        <v>42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461</v>
      </c>
      <c r="AT201" s="191" t="s">
        <v>156</v>
      </c>
      <c r="AU201" s="191" t="s">
        <v>90</v>
      </c>
      <c r="AY201" s="19" t="s">
        <v>153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90</v>
      </c>
      <c r="BK201" s="192">
        <f>ROUND(I201*H201,2)</f>
        <v>0</v>
      </c>
      <c r="BL201" s="19" t="s">
        <v>461</v>
      </c>
      <c r="BM201" s="191" t="s">
        <v>1532</v>
      </c>
    </row>
    <row r="202" spans="1:47" s="2" customFormat="1" ht="11.25">
      <c r="A202" s="36"/>
      <c r="B202" s="37"/>
      <c r="C202" s="38"/>
      <c r="D202" s="193" t="s">
        <v>163</v>
      </c>
      <c r="E202" s="38"/>
      <c r="F202" s="194" t="s">
        <v>1331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163</v>
      </c>
      <c r="AU202" s="19" t="s">
        <v>90</v>
      </c>
    </row>
    <row r="203" spans="1:65" s="2" customFormat="1" ht="14.45" customHeight="1">
      <c r="A203" s="36"/>
      <c r="B203" s="37"/>
      <c r="C203" s="209" t="s">
        <v>1256</v>
      </c>
      <c r="D203" s="209" t="s">
        <v>207</v>
      </c>
      <c r="E203" s="210" t="s">
        <v>1332</v>
      </c>
      <c r="F203" s="211" t="s">
        <v>19</v>
      </c>
      <c r="G203" s="212" t="s">
        <v>307</v>
      </c>
      <c r="H203" s="213">
        <v>50</v>
      </c>
      <c r="I203" s="214"/>
      <c r="J203" s="215">
        <f>ROUND(I203*H203,2)</f>
        <v>0</v>
      </c>
      <c r="K203" s="211" t="s">
        <v>19</v>
      </c>
      <c r="L203" s="216"/>
      <c r="M203" s="217" t="s">
        <v>19</v>
      </c>
      <c r="N203" s="218" t="s">
        <v>42</v>
      </c>
      <c r="O203" s="66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1207</v>
      </c>
      <c r="AT203" s="191" t="s">
        <v>207</v>
      </c>
      <c r="AU203" s="191" t="s">
        <v>90</v>
      </c>
      <c r="AY203" s="19" t="s">
        <v>153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90</v>
      </c>
      <c r="BK203" s="192">
        <f>ROUND(I203*H203,2)</f>
        <v>0</v>
      </c>
      <c r="BL203" s="19" t="s">
        <v>461</v>
      </c>
      <c r="BM203" s="191" t="s">
        <v>1533</v>
      </c>
    </row>
    <row r="204" spans="1:47" s="2" customFormat="1" ht="11.25">
      <c r="A204" s="36"/>
      <c r="B204" s="37"/>
      <c r="C204" s="38"/>
      <c r="D204" s="193" t="s">
        <v>163</v>
      </c>
      <c r="E204" s="38"/>
      <c r="F204" s="194" t="s">
        <v>1334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163</v>
      </c>
      <c r="AU204" s="19" t="s">
        <v>90</v>
      </c>
    </row>
    <row r="205" spans="2:63" s="12" customFormat="1" ht="25.9" customHeight="1">
      <c r="B205" s="164"/>
      <c r="C205" s="165"/>
      <c r="D205" s="166" t="s">
        <v>69</v>
      </c>
      <c r="E205" s="167" t="s">
        <v>1360</v>
      </c>
      <c r="F205" s="167" t="s">
        <v>1361</v>
      </c>
      <c r="G205" s="165"/>
      <c r="H205" s="165"/>
      <c r="I205" s="168"/>
      <c r="J205" s="169">
        <f>BK205</f>
        <v>0</v>
      </c>
      <c r="K205" s="165"/>
      <c r="L205" s="170"/>
      <c r="M205" s="171"/>
      <c r="N205" s="172"/>
      <c r="O205" s="172"/>
      <c r="P205" s="173">
        <f>SUM(P206:P209)</f>
        <v>0</v>
      </c>
      <c r="Q205" s="172"/>
      <c r="R205" s="173">
        <f>SUM(R206:R209)</f>
        <v>0</v>
      </c>
      <c r="S205" s="172"/>
      <c r="T205" s="174">
        <f>SUM(T206:T209)</f>
        <v>0</v>
      </c>
      <c r="AR205" s="175" t="s">
        <v>161</v>
      </c>
      <c r="AT205" s="176" t="s">
        <v>69</v>
      </c>
      <c r="AU205" s="176" t="s">
        <v>70</v>
      </c>
      <c r="AY205" s="175" t="s">
        <v>153</v>
      </c>
      <c r="BK205" s="177">
        <f>SUM(BK206:BK209)</f>
        <v>0</v>
      </c>
    </row>
    <row r="206" spans="1:65" s="2" customFormat="1" ht="14.45" customHeight="1">
      <c r="A206" s="36"/>
      <c r="B206" s="37"/>
      <c r="C206" s="180" t="s">
        <v>206</v>
      </c>
      <c r="D206" s="180" t="s">
        <v>156</v>
      </c>
      <c r="E206" s="181" t="s">
        <v>1363</v>
      </c>
      <c r="F206" s="182" t="s">
        <v>1364</v>
      </c>
      <c r="G206" s="183" t="s">
        <v>1365</v>
      </c>
      <c r="H206" s="184">
        <v>8</v>
      </c>
      <c r="I206" s="185"/>
      <c r="J206" s="186">
        <f>ROUND(I206*H206,2)</f>
        <v>0</v>
      </c>
      <c r="K206" s="182" t="s">
        <v>1366</v>
      </c>
      <c r="L206" s="41"/>
      <c r="M206" s="187" t="s">
        <v>19</v>
      </c>
      <c r="N206" s="188" t="s">
        <v>42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1367</v>
      </c>
      <c r="AT206" s="191" t="s">
        <v>156</v>
      </c>
      <c r="AU206" s="191" t="s">
        <v>78</v>
      </c>
      <c r="AY206" s="19" t="s">
        <v>153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90</v>
      </c>
      <c r="BK206" s="192">
        <f>ROUND(I206*H206,2)</f>
        <v>0</v>
      </c>
      <c r="BL206" s="19" t="s">
        <v>1367</v>
      </c>
      <c r="BM206" s="191" t="s">
        <v>1534</v>
      </c>
    </row>
    <row r="207" spans="1:47" s="2" customFormat="1" ht="11.25">
      <c r="A207" s="36"/>
      <c r="B207" s="37"/>
      <c r="C207" s="38"/>
      <c r="D207" s="193" t="s">
        <v>163</v>
      </c>
      <c r="E207" s="38"/>
      <c r="F207" s="194" t="s">
        <v>1369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163</v>
      </c>
      <c r="AU207" s="19" t="s">
        <v>78</v>
      </c>
    </row>
    <row r="208" spans="1:65" s="2" customFormat="1" ht="14.45" customHeight="1">
      <c r="A208" s="36"/>
      <c r="B208" s="37"/>
      <c r="C208" s="180" t="s">
        <v>213</v>
      </c>
      <c r="D208" s="180" t="s">
        <v>156</v>
      </c>
      <c r="E208" s="181" t="s">
        <v>1371</v>
      </c>
      <c r="F208" s="182" t="s">
        <v>1372</v>
      </c>
      <c r="G208" s="183" t="s">
        <v>1365</v>
      </c>
      <c r="H208" s="184">
        <v>1</v>
      </c>
      <c r="I208" s="185"/>
      <c r="J208" s="186">
        <f>ROUND(I208*H208,2)</f>
        <v>0</v>
      </c>
      <c r="K208" s="182" t="s">
        <v>1366</v>
      </c>
      <c r="L208" s="41"/>
      <c r="M208" s="187" t="s">
        <v>19</v>
      </c>
      <c r="N208" s="188" t="s">
        <v>42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1367</v>
      </c>
      <c r="AT208" s="191" t="s">
        <v>156</v>
      </c>
      <c r="AU208" s="191" t="s">
        <v>78</v>
      </c>
      <c r="AY208" s="19" t="s">
        <v>153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90</v>
      </c>
      <c r="BK208" s="192">
        <f>ROUND(I208*H208,2)</f>
        <v>0</v>
      </c>
      <c r="BL208" s="19" t="s">
        <v>1367</v>
      </c>
      <c r="BM208" s="191" t="s">
        <v>1535</v>
      </c>
    </row>
    <row r="209" spans="1:47" s="2" customFormat="1" ht="11.25">
      <c r="A209" s="36"/>
      <c r="B209" s="37"/>
      <c r="C209" s="38"/>
      <c r="D209" s="193" t="s">
        <v>163</v>
      </c>
      <c r="E209" s="38"/>
      <c r="F209" s="194" t="s">
        <v>1374</v>
      </c>
      <c r="G209" s="38"/>
      <c r="H209" s="38"/>
      <c r="I209" s="195"/>
      <c r="J209" s="38"/>
      <c r="K209" s="38"/>
      <c r="L209" s="41"/>
      <c r="M209" s="230"/>
      <c r="N209" s="231"/>
      <c r="O209" s="232"/>
      <c r="P209" s="232"/>
      <c r="Q209" s="232"/>
      <c r="R209" s="232"/>
      <c r="S209" s="232"/>
      <c r="T209" s="233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163</v>
      </c>
      <c r="AU209" s="19" t="s">
        <v>78</v>
      </c>
    </row>
    <row r="210" spans="1:31" s="2" customFormat="1" ht="6.95" customHeight="1">
      <c r="A210" s="36"/>
      <c r="B210" s="49"/>
      <c r="C210" s="50"/>
      <c r="D210" s="50"/>
      <c r="E210" s="50"/>
      <c r="F210" s="50"/>
      <c r="G210" s="50"/>
      <c r="H210" s="50"/>
      <c r="I210" s="50"/>
      <c r="J210" s="50"/>
      <c r="K210" s="50"/>
      <c r="L210" s="41"/>
      <c r="M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</row>
  </sheetData>
  <sheetProtection algorithmName="SHA-512" hashValue="9ZH4YL+7Zpxuh1aj+pFYAbtEbe1u88Jue0TKRFSV5Z5Ztk8HdQPcvKRImcWoDGuiIyOpcTEDgwRvqePzxBkTTQ==" saltValue="L/8s/z+v7Q18kNxlaobrgTc0FF+cdejYl6LX2fqyJTpGlYwcqXpjsiYXzR2keCjizKF5kT0C3G1l6jO4SYWtnw==" spinCount="100000" sheet="1" objects="1" scenarios="1" formatColumns="0" formatRows="0" autoFilter="0"/>
  <autoFilter ref="C86:K20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AT2" s="19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78</v>
      </c>
    </row>
    <row r="4" spans="2:46" s="1" customFormat="1" ht="24.95" customHeight="1">
      <c r="B4" s="22"/>
      <c r="D4" s="112" t="s">
        <v>105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0" t="str">
        <f>'Rekapitulace stavby'!K6</f>
        <v>M.Gorkého č.p.562, Stavební úpravy bytu ve 2.NP, Kynšperk nad Ohří</v>
      </c>
      <c r="F7" s="381"/>
      <c r="G7" s="381"/>
      <c r="H7" s="381"/>
      <c r="L7" s="22"/>
    </row>
    <row r="8" spans="1:31" s="2" customFormat="1" ht="12" customHeight="1">
      <c r="A8" s="36"/>
      <c r="B8" s="41"/>
      <c r="C8" s="36"/>
      <c r="D8" s="114" t="s">
        <v>106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2" t="s">
        <v>1536</v>
      </c>
      <c r="F9" s="383"/>
      <c r="G9" s="383"/>
      <c r="H9" s="383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19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21</v>
      </c>
      <c r="E12" s="36"/>
      <c r="F12" s="105" t="s">
        <v>108</v>
      </c>
      <c r="G12" s="36"/>
      <c r="H12" s="36"/>
      <c r="I12" s="114" t="s">
        <v>23</v>
      </c>
      <c r="J12" s="116" t="str">
        <f>'Rekapitulace stavby'!AN8</f>
        <v>Vyplň údaj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24</v>
      </c>
      <c r="E14" s="36"/>
      <c r="F14" s="36"/>
      <c r="G14" s="36"/>
      <c r="H14" s="36"/>
      <c r="I14" s="114" t="s">
        <v>25</v>
      </c>
      <c r="J14" s="105" t="s">
        <v>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1193</v>
      </c>
      <c r="F15" s="36"/>
      <c r="G15" s="36"/>
      <c r="H15" s="36"/>
      <c r="I15" s="114" t="s">
        <v>27</v>
      </c>
      <c r="J15" s="105" t="s">
        <v>22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28</v>
      </c>
      <c r="E17" s="36"/>
      <c r="F17" s="36"/>
      <c r="G17" s="36"/>
      <c r="H17" s="36"/>
      <c r="I17" s="114" t="s">
        <v>25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4" t="str">
        <f>'Rekapitulace stavby'!E14</f>
        <v>Vyplň údaj</v>
      </c>
      <c r="F18" s="385"/>
      <c r="G18" s="385"/>
      <c r="H18" s="385"/>
      <c r="I18" s="114" t="s">
        <v>27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30</v>
      </c>
      <c r="E20" s="36"/>
      <c r="F20" s="36"/>
      <c r="G20" s="36"/>
      <c r="H20" s="36"/>
      <c r="I20" s="114" t="s">
        <v>25</v>
      </c>
      <c r="J20" s="105" t="s">
        <v>19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1194</v>
      </c>
      <c r="F21" s="36"/>
      <c r="G21" s="36"/>
      <c r="H21" s="36"/>
      <c r="I21" s="114" t="s">
        <v>27</v>
      </c>
      <c r="J21" s="105" t="s">
        <v>19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33</v>
      </c>
      <c r="E23" s="36"/>
      <c r="F23" s="36"/>
      <c r="G23" s="36"/>
      <c r="H23" s="36"/>
      <c r="I23" s="114" t="s">
        <v>25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27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34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86" t="s">
        <v>19</v>
      </c>
      <c r="F27" s="386"/>
      <c r="G27" s="386"/>
      <c r="H27" s="38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36</v>
      </c>
      <c r="E30" s="36"/>
      <c r="F30" s="36"/>
      <c r="G30" s="36"/>
      <c r="H30" s="36"/>
      <c r="I30" s="36"/>
      <c r="J30" s="122">
        <f>ROUND(J83,2)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38</v>
      </c>
      <c r="G32" s="36"/>
      <c r="H32" s="36"/>
      <c r="I32" s="123" t="s">
        <v>37</v>
      </c>
      <c r="J32" s="123" t="s">
        <v>39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40</v>
      </c>
      <c r="E33" s="114" t="s">
        <v>41</v>
      </c>
      <c r="F33" s="125">
        <f>ROUND((SUM(BE83:BE103)),2)</f>
        <v>0</v>
      </c>
      <c r="G33" s="36"/>
      <c r="H33" s="36"/>
      <c r="I33" s="126">
        <v>0.21</v>
      </c>
      <c r="J33" s="125">
        <f>ROUND(((SUM(BE83:BE103))*I33),2)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42</v>
      </c>
      <c r="F34" s="125">
        <f>ROUND((SUM(BF83:BF103)),2)</f>
        <v>0</v>
      </c>
      <c r="G34" s="36"/>
      <c r="H34" s="36"/>
      <c r="I34" s="126">
        <v>0.15</v>
      </c>
      <c r="J34" s="125">
        <f>ROUND(((SUM(BF83:BF103))*I34),2)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43</v>
      </c>
      <c r="F35" s="125">
        <f>ROUND((SUM(BG83:BG103)),2)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44</v>
      </c>
      <c r="F36" s="125">
        <f>ROUND((SUM(BH83:BH103)),2)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ROUND((SUM(BI83:BI103)),2)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46</v>
      </c>
      <c r="E39" s="129"/>
      <c r="F39" s="129"/>
      <c r="G39" s="130" t="s">
        <v>47</v>
      </c>
      <c r="H39" s="131" t="s">
        <v>48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7" t="str">
        <f>E7</f>
        <v>M.Gorkého č.p.562, Stavební úpravy bytu ve 2.NP, Kynšperk nad Ohří</v>
      </c>
      <c r="F48" s="388"/>
      <c r="G48" s="388"/>
      <c r="H48" s="38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6" t="str">
        <f>E9</f>
        <v>VRN - Ostatní a vedlejší náklady</v>
      </c>
      <c r="F50" s="389"/>
      <c r="G50" s="389"/>
      <c r="H50" s="389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Kynšperk nad Ohří</v>
      </c>
      <c r="G52" s="38"/>
      <c r="H52" s="38"/>
      <c r="I52" s="31" t="s">
        <v>23</v>
      </c>
      <c r="J52" s="61" t="str">
        <f>IF(J12="","",J12)</f>
        <v>Vyplň údaj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>Město Kynšperk nad Ohří</v>
      </c>
      <c r="G54" s="38"/>
      <c r="H54" s="38"/>
      <c r="I54" s="31" t="s">
        <v>30</v>
      </c>
      <c r="J54" s="34" t="str">
        <f>E21</f>
        <v>Jan Sobotka,Kynšperk nad Ohří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110</v>
      </c>
      <c r="D57" s="139"/>
      <c r="E57" s="139"/>
      <c r="F57" s="139"/>
      <c r="G57" s="139"/>
      <c r="H57" s="139"/>
      <c r="I57" s="139"/>
      <c r="J57" s="140" t="s">
        <v>111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68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4.95" customHeight="1">
      <c r="B60" s="142"/>
      <c r="C60" s="143"/>
      <c r="D60" s="144" t="s">
        <v>1537</v>
      </c>
      <c r="E60" s="145"/>
      <c r="F60" s="145"/>
      <c r="G60" s="145"/>
      <c r="H60" s="145"/>
      <c r="I60" s="145"/>
      <c r="J60" s="146">
        <f>J84</f>
        <v>0</v>
      </c>
      <c r="K60" s="143"/>
      <c r="L60" s="147"/>
    </row>
    <row r="61" spans="2:12" s="10" customFormat="1" ht="19.9" customHeight="1">
      <c r="B61" s="148"/>
      <c r="C61" s="99"/>
      <c r="D61" s="149" t="s">
        <v>1538</v>
      </c>
      <c r="E61" s="150"/>
      <c r="F61" s="150"/>
      <c r="G61" s="150"/>
      <c r="H61" s="150"/>
      <c r="I61" s="150"/>
      <c r="J61" s="151">
        <f>J85</f>
        <v>0</v>
      </c>
      <c r="K61" s="99"/>
      <c r="L61" s="152"/>
    </row>
    <row r="62" spans="2:12" s="10" customFormat="1" ht="19.9" customHeight="1">
      <c r="B62" s="148"/>
      <c r="C62" s="99"/>
      <c r="D62" s="149" t="s">
        <v>1539</v>
      </c>
      <c r="E62" s="150"/>
      <c r="F62" s="150"/>
      <c r="G62" s="150"/>
      <c r="H62" s="150"/>
      <c r="I62" s="150"/>
      <c r="J62" s="151">
        <f>J90</f>
        <v>0</v>
      </c>
      <c r="K62" s="99"/>
      <c r="L62" s="152"/>
    </row>
    <row r="63" spans="2:12" s="10" customFormat="1" ht="19.9" customHeight="1">
      <c r="B63" s="148"/>
      <c r="C63" s="99"/>
      <c r="D63" s="149" t="s">
        <v>1540</v>
      </c>
      <c r="E63" s="150"/>
      <c r="F63" s="150"/>
      <c r="G63" s="150"/>
      <c r="H63" s="150"/>
      <c r="I63" s="150"/>
      <c r="J63" s="151">
        <f>J101</f>
        <v>0</v>
      </c>
      <c r="K63" s="99"/>
      <c r="L63" s="152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138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7" t="str">
        <f>E7</f>
        <v>M.Gorkého č.p.562, Stavební úpravy bytu ve 2.NP, Kynšperk nad Ohří</v>
      </c>
      <c r="F73" s="388"/>
      <c r="G73" s="388"/>
      <c r="H73" s="38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106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6" t="str">
        <f>E9</f>
        <v>VRN - Ostatní a vedlejší náklady</v>
      </c>
      <c r="F75" s="389"/>
      <c r="G75" s="389"/>
      <c r="H75" s="389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Kynšperk nad Ohří</v>
      </c>
      <c r="G77" s="38"/>
      <c r="H77" s="38"/>
      <c r="I77" s="31" t="s">
        <v>23</v>
      </c>
      <c r="J77" s="61" t="str">
        <f>IF(J12="","",J12)</f>
        <v>Vyplň údaj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>Město Kynšperk nad Ohří</v>
      </c>
      <c r="G79" s="38"/>
      <c r="H79" s="38"/>
      <c r="I79" s="31" t="s">
        <v>30</v>
      </c>
      <c r="J79" s="34" t="str">
        <f>E21</f>
        <v>Jan Sobotka,Kynšperk nad Ohří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28</v>
      </c>
      <c r="D80" s="38"/>
      <c r="E80" s="38"/>
      <c r="F80" s="29" t="str">
        <f>IF(E18="","",E18)</f>
        <v>Vyplň údaj</v>
      </c>
      <c r="G80" s="38"/>
      <c r="H80" s="38"/>
      <c r="I80" s="31" t="s">
        <v>33</v>
      </c>
      <c r="J80" s="34" t="str">
        <f>E24</f>
        <v xml:space="preserve"> 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53"/>
      <c r="B82" s="154"/>
      <c r="C82" s="155" t="s">
        <v>139</v>
      </c>
      <c r="D82" s="156" t="s">
        <v>55</v>
      </c>
      <c r="E82" s="156" t="s">
        <v>51</v>
      </c>
      <c r="F82" s="156" t="s">
        <v>52</v>
      </c>
      <c r="G82" s="156" t="s">
        <v>140</v>
      </c>
      <c r="H82" s="156" t="s">
        <v>141</v>
      </c>
      <c r="I82" s="156" t="s">
        <v>142</v>
      </c>
      <c r="J82" s="156" t="s">
        <v>111</v>
      </c>
      <c r="K82" s="157" t="s">
        <v>143</v>
      </c>
      <c r="L82" s="158"/>
      <c r="M82" s="70" t="s">
        <v>19</v>
      </c>
      <c r="N82" s="71" t="s">
        <v>40</v>
      </c>
      <c r="O82" s="71" t="s">
        <v>144</v>
      </c>
      <c r="P82" s="71" t="s">
        <v>145</v>
      </c>
      <c r="Q82" s="71" t="s">
        <v>146</v>
      </c>
      <c r="R82" s="71" t="s">
        <v>147</v>
      </c>
      <c r="S82" s="71" t="s">
        <v>148</v>
      </c>
      <c r="T82" s="72" t="s">
        <v>149</v>
      </c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</row>
    <row r="83" spans="1:63" s="2" customFormat="1" ht="22.9" customHeight="1">
      <c r="A83" s="36"/>
      <c r="B83" s="37"/>
      <c r="C83" s="77" t="s">
        <v>150</v>
      </c>
      <c r="D83" s="38"/>
      <c r="E83" s="38"/>
      <c r="F83" s="38"/>
      <c r="G83" s="38"/>
      <c r="H83" s="38"/>
      <c r="I83" s="38"/>
      <c r="J83" s="159">
        <f>BK83</f>
        <v>0</v>
      </c>
      <c r="K83" s="38"/>
      <c r="L83" s="41"/>
      <c r="M83" s="73"/>
      <c r="N83" s="160"/>
      <c r="O83" s="74"/>
      <c r="P83" s="161">
        <f>P84</f>
        <v>0</v>
      </c>
      <c r="Q83" s="74"/>
      <c r="R83" s="161">
        <f>R84</f>
        <v>0</v>
      </c>
      <c r="S83" s="74"/>
      <c r="T83" s="162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69</v>
      </c>
      <c r="AU83" s="19" t="s">
        <v>112</v>
      </c>
      <c r="BK83" s="163">
        <f>BK84</f>
        <v>0</v>
      </c>
    </row>
    <row r="84" spans="2:63" s="12" customFormat="1" ht="25.9" customHeight="1">
      <c r="B84" s="164"/>
      <c r="C84" s="165"/>
      <c r="D84" s="166" t="s">
        <v>69</v>
      </c>
      <c r="E84" s="167" t="s">
        <v>101</v>
      </c>
      <c r="F84" s="167" t="s">
        <v>1541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P85+P90+P101</f>
        <v>0</v>
      </c>
      <c r="Q84" s="172"/>
      <c r="R84" s="173">
        <f>R85+R90+R101</f>
        <v>0</v>
      </c>
      <c r="S84" s="172"/>
      <c r="T84" s="174">
        <f>T85+T90+T101</f>
        <v>0</v>
      </c>
      <c r="AR84" s="175" t="s">
        <v>182</v>
      </c>
      <c r="AT84" s="176" t="s">
        <v>69</v>
      </c>
      <c r="AU84" s="176" t="s">
        <v>70</v>
      </c>
      <c r="AY84" s="175" t="s">
        <v>153</v>
      </c>
      <c r="BK84" s="177">
        <f>BK85+BK90+BK101</f>
        <v>0</v>
      </c>
    </row>
    <row r="85" spans="2:63" s="12" customFormat="1" ht="22.9" customHeight="1">
      <c r="B85" s="164"/>
      <c r="C85" s="165"/>
      <c r="D85" s="166" t="s">
        <v>69</v>
      </c>
      <c r="E85" s="178" t="s">
        <v>1542</v>
      </c>
      <c r="F85" s="178" t="s">
        <v>1543</v>
      </c>
      <c r="G85" s="165"/>
      <c r="H85" s="165"/>
      <c r="I85" s="168"/>
      <c r="J85" s="179">
        <f>BK85</f>
        <v>0</v>
      </c>
      <c r="K85" s="165"/>
      <c r="L85" s="170"/>
      <c r="M85" s="171"/>
      <c r="N85" s="172"/>
      <c r="O85" s="172"/>
      <c r="P85" s="173">
        <f>SUM(P86:P89)</f>
        <v>0</v>
      </c>
      <c r="Q85" s="172"/>
      <c r="R85" s="173">
        <f>SUM(R86:R89)</f>
        <v>0</v>
      </c>
      <c r="S85" s="172"/>
      <c r="T85" s="174">
        <f>SUM(T86:T89)</f>
        <v>0</v>
      </c>
      <c r="AR85" s="175" t="s">
        <v>182</v>
      </c>
      <c r="AT85" s="176" t="s">
        <v>69</v>
      </c>
      <c r="AU85" s="176" t="s">
        <v>78</v>
      </c>
      <c r="AY85" s="175" t="s">
        <v>153</v>
      </c>
      <c r="BK85" s="177">
        <f>SUM(BK86:BK89)</f>
        <v>0</v>
      </c>
    </row>
    <row r="86" spans="1:65" s="2" customFormat="1" ht="14.45" customHeight="1">
      <c r="A86" s="36"/>
      <c r="B86" s="37"/>
      <c r="C86" s="180" t="s">
        <v>78</v>
      </c>
      <c r="D86" s="180" t="s">
        <v>156</v>
      </c>
      <c r="E86" s="181" t="s">
        <v>1544</v>
      </c>
      <c r="F86" s="182" t="s">
        <v>1545</v>
      </c>
      <c r="G86" s="183" t="s">
        <v>1546</v>
      </c>
      <c r="H86" s="184">
        <v>1</v>
      </c>
      <c r="I86" s="185"/>
      <c r="J86" s="186">
        <f>ROUND(I86*H86,2)</f>
        <v>0</v>
      </c>
      <c r="K86" s="182" t="s">
        <v>1366</v>
      </c>
      <c r="L86" s="41"/>
      <c r="M86" s="187" t="s">
        <v>19</v>
      </c>
      <c r="N86" s="188" t="s">
        <v>42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1547</v>
      </c>
      <c r="AT86" s="191" t="s">
        <v>156</v>
      </c>
      <c r="AU86" s="191" t="s">
        <v>90</v>
      </c>
      <c r="AY86" s="19" t="s">
        <v>153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90</v>
      </c>
      <c r="BK86" s="192">
        <f>ROUND(I86*H86,2)</f>
        <v>0</v>
      </c>
      <c r="BL86" s="19" t="s">
        <v>1547</v>
      </c>
      <c r="BM86" s="191" t="s">
        <v>1548</v>
      </c>
    </row>
    <row r="87" spans="1:47" s="2" customFormat="1" ht="11.25">
      <c r="A87" s="36"/>
      <c r="B87" s="37"/>
      <c r="C87" s="38"/>
      <c r="D87" s="193" t="s">
        <v>163</v>
      </c>
      <c r="E87" s="38"/>
      <c r="F87" s="194" t="s">
        <v>1549</v>
      </c>
      <c r="G87" s="38"/>
      <c r="H87" s="38"/>
      <c r="I87" s="195"/>
      <c r="J87" s="38"/>
      <c r="K87" s="38"/>
      <c r="L87" s="41"/>
      <c r="M87" s="196"/>
      <c r="N87" s="19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163</v>
      </c>
      <c r="AU87" s="19" t="s">
        <v>90</v>
      </c>
    </row>
    <row r="88" spans="1:65" s="2" customFormat="1" ht="14.45" customHeight="1">
      <c r="A88" s="36"/>
      <c r="B88" s="37"/>
      <c r="C88" s="180" t="s">
        <v>90</v>
      </c>
      <c r="D88" s="180" t="s">
        <v>156</v>
      </c>
      <c r="E88" s="181" t="s">
        <v>1550</v>
      </c>
      <c r="F88" s="182" t="s">
        <v>1551</v>
      </c>
      <c r="G88" s="183" t="s">
        <v>1546</v>
      </c>
      <c r="H88" s="184">
        <v>1</v>
      </c>
      <c r="I88" s="185"/>
      <c r="J88" s="186">
        <f>ROUND(I88*H88,2)</f>
        <v>0</v>
      </c>
      <c r="K88" s="182" t="s">
        <v>1366</v>
      </c>
      <c r="L88" s="41"/>
      <c r="M88" s="187" t="s">
        <v>19</v>
      </c>
      <c r="N88" s="188" t="s">
        <v>42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1547</v>
      </c>
      <c r="AT88" s="191" t="s">
        <v>156</v>
      </c>
      <c r="AU88" s="191" t="s">
        <v>90</v>
      </c>
      <c r="AY88" s="19" t="s">
        <v>153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90</v>
      </c>
      <c r="BK88" s="192">
        <f>ROUND(I88*H88,2)</f>
        <v>0</v>
      </c>
      <c r="BL88" s="19" t="s">
        <v>1547</v>
      </c>
      <c r="BM88" s="191" t="s">
        <v>1552</v>
      </c>
    </row>
    <row r="89" spans="1:47" s="2" customFormat="1" ht="11.25">
      <c r="A89" s="36"/>
      <c r="B89" s="37"/>
      <c r="C89" s="38"/>
      <c r="D89" s="193" t="s">
        <v>163</v>
      </c>
      <c r="E89" s="38"/>
      <c r="F89" s="194" t="s">
        <v>1553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163</v>
      </c>
      <c r="AU89" s="19" t="s">
        <v>90</v>
      </c>
    </row>
    <row r="90" spans="2:63" s="12" customFormat="1" ht="22.9" customHeight="1">
      <c r="B90" s="164"/>
      <c r="C90" s="165"/>
      <c r="D90" s="166" t="s">
        <v>69</v>
      </c>
      <c r="E90" s="178" t="s">
        <v>1554</v>
      </c>
      <c r="F90" s="178" t="s">
        <v>1555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SUM(P91:P100)</f>
        <v>0</v>
      </c>
      <c r="Q90" s="172"/>
      <c r="R90" s="173">
        <f>SUM(R91:R100)</f>
        <v>0</v>
      </c>
      <c r="S90" s="172"/>
      <c r="T90" s="174">
        <f>SUM(T91:T100)</f>
        <v>0</v>
      </c>
      <c r="AR90" s="175" t="s">
        <v>182</v>
      </c>
      <c r="AT90" s="176" t="s">
        <v>69</v>
      </c>
      <c r="AU90" s="176" t="s">
        <v>78</v>
      </c>
      <c r="AY90" s="175" t="s">
        <v>153</v>
      </c>
      <c r="BK90" s="177">
        <f>SUM(BK91:BK100)</f>
        <v>0</v>
      </c>
    </row>
    <row r="91" spans="1:65" s="2" customFormat="1" ht="14.45" customHeight="1">
      <c r="A91" s="36"/>
      <c r="B91" s="37"/>
      <c r="C91" s="180" t="s">
        <v>154</v>
      </c>
      <c r="D91" s="180" t="s">
        <v>156</v>
      </c>
      <c r="E91" s="181" t="s">
        <v>1556</v>
      </c>
      <c r="F91" s="182" t="s">
        <v>1557</v>
      </c>
      <c r="G91" s="183" t="s">
        <v>1546</v>
      </c>
      <c r="H91" s="184">
        <v>1</v>
      </c>
      <c r="I91" s="185"/>
      <c r="J91" s="186">
        <f>ROUND(I91*H91,2)</f>
        <v>0</v>
      </c>
      <c r="K91" s="182" t="s">
        <v>1366</v>
      </c>
      <c r="L91" s="41"/>
      <c r="M91" s="187" t="s">
        <v>19</v>
      </c>
      <c r="N91" s="188" t="s">
        <v>42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1547</v>
      </c>
      <c r="AT91" s="191" t="s">
        <v>156</v>
      </c>
      <c r="AU91" s="191" t="s">
        <v>90</v>
      </c>
      <c r="AY91" s="19" t="s">
        <v>153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90</v>
      </c>
      <c r="BK91" s="192">
        <f>ROUND(I91*H91,2)</f>
        <v>0</v>
      </c>
      <c r="BL91" s="19" t="s">
        <v>1547</v>
      </c>
      <c r="BM91" s="191" t="s">
        <v>1558</v>
      </c>
    </row>
    <row r="92" spans="1:47" s="2" customFormat="1" ht="11.25">
      <c r="A92" s="36"/>
      <c r="B92" s="37"/>
      <c r="C92" s="38"/>
      <c r="D92" s="193" t="s">
        <v>163</v>
      </c>
      <c r="E92" s="38"/>
      <c r="F92" s="194" t="s">
        <v>1559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163</v>
      </c>
      <c r="AU92" s="19" t="s">
        <v>90</v>
      </c>
    </row>
    <row r="93" spans="1:65" s="2" customFormat="1" ht="14.45" customHeight="1">
      <c r="A93" s="36"/>
      <c r="B93" s="37"/>
      <c r="C93" s="180" t="s">
        <v>161</v>
      </c>
      <c r="D93" s="180" t="s">
        <v>156</v>
      </c>
      <c r="E93" s="181" t="s">
        <v>1560</v>
      </c>
      <c r="F93" s="182" t="s">
        <v>1561</v>
      </c>
      <c r="G93" s="183" t="s">
        <v>1546</v>
      </c>
      <c r="H93" s="184">
        <v>1</v>
      </c>
      <c r="I93" s="185"/>
      <c r="J93" s="186">
        <f>ROUND(I93*H93,2)</f>
        <v>0</v>
      </c>
      <c r="K93" s="182" t="s">
        <v>1366</v>
      </c>
      <c r="L93" s="41"/>
      <c r="M93" s="187" t="s">
        <v>19</v>
      </c>
      <c r="N93" s="188" t="s">
        <v>42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1547</v>
      </c>
      <c r="AT93" s="191" t="s">
        <v>156</v>
      </c>
      <c r="AU93" s="191" t="s">
        <v>90</v>
      </c>
      <c r="AY93" s="19" t="s">
        <v>153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90</v>
      </c>
      <c r="BK93" s="192">
        <f>ROUND(I93*H93,2)</f>
        <v>0</v>
      </c>
      <c r="BL93" s="19" t="s">
        <v>1547</v>
      </c>
      <c r="BM93" s="191" t="s">
        <v>1562</v>
      </c>
    </row>
    <row r="94" spans="1:47" s="2" customFormat="1" ht="11.25">
      <c r="A94" s="36"/>
      <c r="B94" s="37"/>
      <c r="C94" s="38"/>
      <c r="D94" s="193" t="s">
        <v>163</v>
      </c>
      <c r="E94" s="38"/>
      <c r="F94" s="194" t="s">
        <v>1563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163</v>
      </c>
      <c r="AU94" s="19" t="s">
        <v>90</v>
      </c>
    </row>
    <row r="95" spans="1:65" s="2" customFormat="1" ht="14.45" customHeight="1">
      <c r="A95" s="36"/>
      <c r="B95" s="37"/>
      <c r="C95" s="180" t="s">
        <v>182</v>
      </c>
      <c r="D95" s="180" t="s">
        <v>156</v>
      </c>
      <c r="E95" s="181" t="s">
        <v>1564</v>
      </c>
      <c r="F95" s="182" t="s">
        <v>1565</v>
      </c>
      <c r="G95" s="183" t="s">
        <v>1546</v>
      </c>
      <c r="H95" s="184">
        <v>1</v>
      </c>
      <c r="I95" s="185"/>
      <c r="J95" s="186">
        <f>ROUND(I95*H95,2)</f>
        <v>0</v>
      </c>
      <c r="K95" s="182" t="s">
        <v>1366</v>
      </c>
      <c r="L95" s="41"/>
      <c r="M95" s="187" t="s">
        <v>19</v>
      </c>
      <c r="N95" s="188" t="s">
        <v>42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1547</v>
      </c>
      <c r="AT95" s="191" t="s">
        <v>156</v>
      </c>
      <c r="AU95" s="191" t="s">
        <v>90</v>
      </c>
      <c r="AY95" s="19" t="s">
        <v>153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90</v>
      </c>
      <c r="BK95" s="192">
        <f>ROUND(I95*H95,2)</f>
        <v>0</v>
      </c>
      <c r="BL95" s="19" t="s">
        <v>1547</v>
      </c>
      <c r="BM95" s="191" t="s">
        <v>1566</v>
      </c>
    </row>
    <row r="96" spans="1:47" s="2" customFormat="1" ht="11.25">
      <c r="A96" s="36"/>
      <c r="B96" s="37"/>
      <c r="C96" s="38"/>
      <c r="D96" s="193" t="s">
        <v>163</v>
      </c>
      <c r="E96" s="38"/>
      <c r="F96" s="194" t="s">
        <v>1567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163</v>
      </c>
      <c r="AU96" s="19" t="s">
        <v>90</v>
      </c>
    </row>
    <row r="97" spans="1:65" s="2" customFormat="1" ht="14.45" customHeight="1">
      <c r="A97" s="36"/>
      <c r="B97" s="37"/>
      <c r="C97" s="180" t="s">
        <v>189</v>
      </c>
      <c r="D97" s="180" t="s">
        <v>156</v>
      </c>
      <c r="E97" s="181" t="s">
        <v>1568</v>
      </c>
      <c r="F97" s="182" t="s">
        <v>1569</v>
      </c>
      <c r="G97" s="183" t="s">
        <v>1546</v>
      </c>
      <c r="H97" s="184">
        <v>1</v>
      </c>
      <c r="I97" s="185"/>
      <c r="J97" s="186">
        <f>ROUND(I97*H97,2)</f>
        <v>0</v>
      </c>
      <c r="K97" s="182" t="s">
        <v>1366</v>
      </c>
      <c r="L97" s="41"/>
      <c r="M97" s="187" t="s">
        <v>19</v>
      </c>
      <c r="N97" s="188" t="s">
        <v>42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1547</v>
      </c>
      <c r="AT97" s="191" t="s">
        <v>156</v>
      </c>
      <c r="AU97" s="191" t="s">
        <v>90</v>
      </c>
      <c r="AY97" s="19" t="s">
        <v>153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90</v>
      </c>
      <c r="BK97" s="192">
        <f>ROUND(I97*H97,2)</f>
        <v>0</v>
      </c>
      <c r="BL97" s="19" t="s">
        <v>1547</v>
      </c>
      <c r="BM97" s="191" t="s">
        <v>1570</v>
      </c>
    </row>
    <row r="98" spans="1:47" s="2" customFormat="1" ht="11.25">
      <c r="A98" s="36"/>
      <c r="B98" s="37"/>
      <c r="C98" s="38"/>
      <c r="D98" s="193" t="s">
        <v>163</v>
      </c>
      <c r="E98" s="38"/>
      <c r="F98" s="194" t="s">
        <v>1571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163</v>
      </c>
      <c r="AU98" s="19" t="s">
        <v>90</v>
      </c>
    </row>
    <row r="99" spans="1:65" s="2" customFormat="1" ht="14.45" customHeight="1">
      <c r="A99" s="36"/>
      <c r="B99" s="37"/>
      <c r="C99" s="180" t="s">
        <v>196</v>
      </c>
      <c r="D99" s="180" t="s">
        <v>156</v>
      </c>
      <c r="E99" s="181" t="s">
        <v>1572</v>
      </c>
      <c r="F99" s="182" t="s">
        <v>1573</v>
      </c>
      <c r="G99" s="183" t="s">
        <v>1546</v>
      </c>
      <c r="H99" s="184">
        <v>1</v>
      </c>
      <c r="I99" s="185"/>
      <c r="J99" s="186">
        <f>ROUND(I99*H99,2)</f>
        <v>0</v>
      </c>
      <c r="K99" s="182" t="s">
        <v>1366</v>
      </c>
      <c r="L99" s="41"/>
      <c r="M99" s="187" t="s">
        <v>19</v>
      </c>
      <c r="N99" s="188" t="s">
        <v>42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1547</v>
      </c>
      <c r="AT99" s="191" t="s">
        <v>156</v>
      </c>
      <c r="AU99" s="191" t="s">
        <v>90</v>
      </c>
      <c r="AY99" s="19" t="s">
        <v>153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90</v>
      </c>
      <c r="BK99" s="192">
        <f>ROUND(I99*H99,2)</f>
        <v>0</v>
      </c>
      <c r="BL99" s="19" t="s">
        <v>1547</v>
      </c>
      <c r="BM99" s="191" t="s">
        <v>1574</v>
      </c>
    </row>
    <row r="100" spans="1:47" s="2" customFormat="1" ht="11.25">
      <c r="A100" s="36"/>
      <c r="B100" s="37"/>
      <c r="C100" s="38"/>
      <c r="D100" s="193" t="s">
        <v>163</v>
      </c>
      <c r="E100" s="38"/>
      <c r="F100" s="194" t="s">
        <v>1575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163</v>
      </c>
      <c r="AU100" s="19" t="s">
        <v>90</v>
      </c>
    </row>
    <row r="101" spans="2:63" s="12" customFormat="1" ht="22.9" customHeight="1">
      <c r="B101" s="164"/>
      <c r="C101" s="165"/>
      <c r="D101" s="166" t="s">
        <v>69</v>
      </c>
      <c r="E101" s="178" t="s">
        <v>1576</v>
      </c>
      <c r="F101" s="178" t="s">
        <v>1577</v>
      </c>
      <c r="G101" s="165"/>
      <c r="H101" s="165"/>
      <c r="I101" s="168"/>
      <c r="J101" s="179">
        <f>BK101</f>
        <v>0</v>
      </c>
      <c r="K101" s="165"/>
      <c r="L101" s="170"/>
      <c r="M101" s="171"/>
      <c r="N101" s="172"/>
      <c r="O101" s="172"/>
      <c r="P101" s="173">
        <f>SUM(P102:P103)</f>
        <v>0</v>
      </c>
      <c r="Q101" s="172"/>
      <c r="R101" s="173">
        <f>SUM(R102:R103)</f>
        <v>0</v>
      </c>
      <c r="S101" s="172"/>
      <c r="T101" s="174">
        <f>SUM(T102:T103)</f>
        <v>0</v>
      </c>
      <c r="AR101" s="175" t="s">
        <v>182</v>
      </c>
      <c r="AT101" s="176" t="s">
        <v>69</v>
      </c>
      <c r="AU101" s="176" t="s">
        <v>78</v>
      </c>
      <c r="AY101" s="175" t="s">
        <v>153</v>
      </c>
      <c r="BK101" s="177">
        <f>SUM(BK102:BK103)</f>
        <v>0</v>
      </c>
    </row>
    <row r="102" spans="1:65" s="2" customFormat="1" ht="14.45" customHeight="1">
      <c r="A102" s="36"/>
      <c r="B102" s="37"/>
      <c r="C102" s="180" t="s">
        <v>201</v>
      </c>
      <c r="D102" s="180" t="s">
        <v>156</v>
      </c>
      <c r="E102" s="181" t="s">
        <v>1578</v>
      </c>
      <c r="F102" s="182" t="s">
        <v>1579</v>
      </c>
      <c r="G102" s="183" t="s">
        <v>1580</v>
      </c>
      <c r="H102" s="184">
        <v>1</v>
      </c>
      <c r="I102" s="185"/>
      <c r="J102" s="186">
        <f>ROUND(I102*H102,2)</f>
        <v>0</v>
      </c>
      <c r="K102" s="182" t="s">
        <v>1366</v>
      </c>
      <c r="L102" s="41"/>
      <c r="M102" s="187" t="s">
        <v>19</v>
      </c>
      <c r="N102" s="188" t="s">
        <v>42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1547</v>
      </c>
      <c r="AT102" s="191" t="s">
        <v>156</v>
      </c>
      <c r="AU102" s="191" t="s">
        <v>90</v>
      </c>
      <c r="AY102" s="19" t="s">
        <v>153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90</v>
      </c>
      <c r="BK102" s="192">
        <f>ROUND(I102*H102,2)</f>
        <v>0</v>
      </c>
      <c r="BL102" s="19" t="s">
        <v>1547</v>
      </c>
      <c r="BM102" s="191" t="s">
        <v>1581</v>
      </c>
    </row>
    <row r="103" spans="1:47" s="2" customFormat="1" ht="11.25">
      <c r="A103" s="36"/>
      <c r="B103" s="37"/>
      <c r="C103" s="38"/>
      <c r="D103" s="193" t="s">
        <v>163</v>
      </c>
      <c r="E103" s="38"/>
      <c r="F103" s="194" t="s">
        <v>1582</v>
      </c>
      <c r="G103" s="38"/>
      <c r="H103" s="38"/>
      <c r="I103" s="195"/>
      <c r="J103" s="38"/>
      <c r="K103" s="38"/>
      <c r="L103" s="41"/>
      <c r="M103" s="230"/>
      <c r="N103" s="231"/>
      <c r="O103" s="232"/>
      <c r="P103" s="232"/>
      <c r="Q103" s="232"/>
      <c r="R103" s="232"/>
      <c r="S103" s="232"/>
      <c r="T103" s="233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163</v>
      </c>
      <c r="AU103" s="19" t="s">
        <v>90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ktwTWX9BmEpGPj/lLx3rJw2mFeHv4l0StV9meRqn3aB/f/XavnbMxwWoh9jdKeKz8QGqdEYwh8mtbETd+xujbA==" saltValue="XRxnSXTHeCo3ETNz9FOArq+kBqF1bClBwYgeCSAK9TrXRSHy/FVWqHO+WejDJhkd53seYELUYuEVXNHQVSxQ3Q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91" t="s">
        <v>1583</v>
      </c>
      <c r="D3" s="391"/>
      <c r="E3" s="391"/>
      <c r="F3" s="391"/>
      <c r="G3" s="391"/>
      <c r="H3" s="391"/>
      <c r="I3" s="391"/>
      <c r="J3" s="391"/>
      <c r="K3" s="260"/>
    </row>
    <row r="4" spans="2:11" s="1" customFormat="1" ht="25.5" customHeight="1">
      <c r="B4" s="261"/>
      <c r="C4" s="396" t="s">
        <v>1584</v>
      </c>
      <c r="D4" s="396"/>
      <c r="E4" s="396"/>
      <c r="F4" s="396"/>
      <c r="G4" s="396"/>
      <c r="H4" s="396"/>
      <c r="I4" s="396"/>
      <c r="J4" s="396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5" t="s">
        <v>1585</v>
      </c>
      <c r="D6" s="395"/>
      <c r="E6" s="395"/>
      <c r="F6" s="395"/>
      <c r="G6" s="395"/>
      <c r="H6" s="395"/>
      <c r="I6" s="395"/>
      <c r="J6" s="395"/>
      <c r="K6" s="262"/>
    </row>
    <row r="7" spans="2:11" s="1" customFormat="1" ht="15" customHeight="1">
      <c r="B7" s="265"/>
      <c r="C7" s="395" t="s">
        <v>1586</v>
      </c>
      <c r="D7" s="395"/>
      <c r="E7" s="395"/>
      <c r="F7" s="395"/>
      <c r="G7" s="395"/>
      <c r="H7" s="395"/>
      <c r="I7" s="395"/>
      <c r="J7" s="395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5" t="s">
        <v>1587</v>
      </c>
      <c r="D9" s="395"/>
      <c r="E9" s="395"/>
      <c r="F9" s="395"/>
      <c r="G9" s="395"/>
      <c r="H9" s="395"/>
      <c r="I9" s="395"/>
      <c r="J9" s="395"/>
      <c r="K9" s="262"/>
    </row>
    <row r="10" spans="2:11" s="1" customFormat="1" ht="15" customHeight="1">
      <c r="B10" s="265"/>
      <c r="C10" s="264"/>
      <c r="D10" s="395" t="s">
        <v>1588</v>
      </c>
      <c r="E10" s="395"/>
      <c r="F10" s="395"/>
      <c r="G10" s="395"/>
      <c r="H10" s="395"/>
      <c r="I10" s="395"/>
      <c r="J10" s="395"/>
      <c r="K10" s="262"/>
    </row>
    <row r="11" spans="2:11" s="1" customFormat="1" ht="15" customHeight="1">
      <c r="B11" s="265"/>
      <c r="C11" s="266"/>
      <c r="D11" s="395" t="s">
        <v>1589</v>
      </c>
      <c r="E11" s="395"/>
      <c r="F11" s="395"/>
      <c r="G11" s="395"/>
      <c r="H11" s="395"/>
      <c r="I11" s="395"/>
      <c r="J11" s="395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1590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5" t="s">
        <v>1591</v>
      </c>
      <c r="E15" s="395"/>
      <c r="F15" s="395"/>
      <c r="G15" s="395"/>
      <c r="H15" s="395"/>
      <c r="I15" s="395"/>
      <c r="J15" s="395"/>
      <c r="K15" s="262"/>
    </row>
    <row r="16" spans="2:11" s="1" customFormat="1" ht="15" customHeight="1">
      <c r="B16" s="265"/>
      <c r="C16" s="266"/>
      <c r="D16" s="395" t="s">
        <v>1592</v>
      </c>
      <c r="E16" s="395"/>
      <c r="F16" s="395"/>
      <c r="G16" s="395"/>
      <c r="H16" s="395"/>
      <c r="I16" s="395"/>
      <c r="J16" s="395"/>
      <c r="K16" s="262"/>
    </row>
    <row r="17" spans="2:11" s="1" customFormat="1" ht="15" customHeight="1">
      <c r="B17" s="265"/>
      <c r="C17" s="266"/>
      <c r="D17" s="395" t="s">
        <v>1593</v>
      </c>
      <c r="E17" s="395"/>
      <c r="F17" s="395"/>
      <c r="G17" s="395"/>
      <c r="H17" s="395"/>
      <c r="I17" s="395"/>
      <c r="J17" s="395"/>
      <c r="K17" s="262"/>
    </row>
    <row r="18" spans="2:11" s="1" customFormat="1" ht="15" customHeight="1">
      <c r="B18" s="265"/>
      <c r="C18" s="266"/>
      <c r="D18" s="266"/>
      <c r="E18" s="268" t="s">
        <v>77</v>
      </c>
      <c r="F18" s="395" t="s">
        <v>1594</v>
      </c>
      <c r="G18" s="395"/>
      <c r="H18" s="395"/>
      <c r="I18" s="395"/>
      <c r="J18" s="395"/>
      <c r="K18" s="262"/>
    </row>
    <row r="19" spans="2:11" s="1" customFormat="1" ht="15" customHeight="1">
      <c r="B19" s="265"/>
      <c r="C19" s="266"/>
      <c r="D19" s="266"/>
      <c r="E19" s="268" t="s">
        <v>1595</v>
      </c>
      <c r="F19" s="395" t="s">
        <v>1596</v>
      </c>
      <c r="G19" s="395"/>
      <c r="H19" s="395"/>
      <c r="I19" s="395"/>
      <c r="J19" s="395"/>
      <c r="K19" s="262"/>
    </row>
    <row r="20" spans="2:11" s="1" customFormat="1" ht="15" customHeight="1">
      <c r="B20" s="265"/>
      <c r="C20" s="266"/>
      <c r="D20" s="266"/>
      <c r="E20" s="268" t="s">
        <v>1597</v>
      </c>
      <c r="F20" s="395" t="s">
        <v>1598</v>
      </c>
      <c r="G20" s="395"/>
      <c r="H20" s="395"/>
      <c r="I20" s="395"/>
      <c r="J20" s="395"/>
      <c r="K20" s="262"/>
    </row>
    <row r="21" spans="2:11" s="1" customFormat="1" ht="15" customHeight="1">
      <c r="B21" s="265"/>
      <c r="C21" s="266"/>
      <c r="D21" s="266"/>
      <c r="E21" s="268" t="s">
        <v>103</v>
      </c>
      <c r="F21" s="395" t="s">
        <v>1599</v>
      </c>
      <c r="G21" s="395"/>
      <c r="H21" s="395"/>
      <c r="I21" s="395"/>
      <c r="J21" s="395"/>
      <c r="K21" s="262"/>
    </row>
    <row r="22" spans="2:11" s="1" customFormat="1" ht="15" customHeight="1">
      <c r="B22" s="265"/>
      <c r="C22" s="266"/>
      <c r="D22" s="266"/>
      <c r="E22" s="268" t="s">
        <v>1600</v>
      </c>
      <c r="F22" s="395" t="s">
        <v>1601</v>
      </c>
      <c r="G22" s="395"/>
      <c r="H22" s="395"/>
      <c r="I22" s="395"/>
      <c r="J22" s="395"/>
      <c r="K22" s="262"/>
    </row>
    <row r="23" spans="2:11" s="1" customFormat="1" ht="15" customHeight="1">
      <c r="B23" s="265"/>
      <c r="C23" s="266"/>
      <c r="D23" s="266"/>
      <c r="E23" s="268" t="s">
        <v>89</v>
      </c>
      <c r="F23" s="395" t="s">
        <v>1602</v>
      </c>
      <c r="G23" s="395"/>
      <c r="H23" s="395"/>
      <c r="I23" s="395"/>
      <c r="J23" s="395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5" t="s">
        <v>1603</v>
      </c>
      <c r="D25" s="395"/>
      <c r="E25" s="395"/>
      <c r="F25" s="395"/>
      <c r="G25" s="395"/>
      <c r="H25" s="395"/>
      <c r="I25" s="395"/>
      <c r="J25" s="395"/>
      <c r="K25" s="262"/>
    </row>
    <row r="26" spans="2:11" s="1" customFormat="1" ht="15" customHeight="1">
      <c r="B26" s="265"/>
      <c r="C26" s="395" t="s">
        <v>1604</v>
      </c>
      <c r="D26" s="395"/>
      <c r="E26" s="395"/>
      <c r="F26" s="395"/>
      <c r="G26" s="395"/>
      <c r="H26" s="395"/>
      <c r="I26" s="395"/>
      <c r="J26" s="395"/>
      <c r="K26" s="262"/>
    </row>
    <row r="27" spans="2:11" s="1" customFormat="1" ht="15" customHeight="1">
      <c r="B27" s="265"/>
      <c r="C27" s="264"/>
      <c r="D27" s="395" t="s">
        <v>1605</v>
      </c>
      <c r="E27" s="395"/>
      <c r="F27" s="395"/>
      <c r="G27" s="395"/>
      <c r="H27" s="395"/>
      <c r="I27" s="395"/>
      <c r="J27" s="395"/>
      <c r="K27" s="262"/>
    </row>
    <row r="28" spans="2:11" s="1" customFormat="1" ht="15" customHeight="1">
      <c r="B28" s="265"/>
      <c r="C28" s="266"/>
      <c r="D28" s="395" t="s">
        <v>1606</v>
      </c>
      <c r="E28" s="395"/>
      <c r="F28" s="395"/>
      <c r="G28" s="395"/>
      <c r="H28" s="395"/>
      <c r="I28" s="395"/>
      <c r="J28" s="395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5" t="s">
        <v>1607</v>
      </c>
      <c r="E30" s="395"/>
      <c r="F30" s="395"/>
      <c r="G30" s="395"/>
      <c r="H30" s="395"/>
      <c r="I30" s="395"/>
      <c r="J30" s="395"/>
      <c r="K30" s="262"/>
    </row>
    <row r="31" spans="2:11" s="1" customFormat="1" ht="15" customHeight="1">
      <c r="B31" s="265"/>
      <c r="C31" s="266"/>
      <c r="D31" s="395" t="s">
        <v>1608</v>
      </c>
      <c r="E31" s="395"/>
      <c r="F31" s="395"/>
      <c r="G31" s="395"/>
      <c r="H31" s="395"/>
      <c r="I31" s="395"/>
      <c r="J31" s="395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5" t="s">
        <v>1609</v>
      </c>
      <c r="E33" s="395"/>
      <c r="F33" s="395"/>
      <c r="G33" s="395"/>
      <c r="H33" s="395"/>
      <c r="I33" s="395"/>
      <c r="J33" s="395"/>
      <c r="K33" s="262"/>
    </row>
    <row r="34" spans="2:11" s="1" customFormat="1" ht="15" customHeight="1">
      <c r="B34" s="265"/>
      <c r="C34" s="266"/>
      <c r="D34" s="395" t="s">
        <v>1610</v>
      </c>
      <c r="E34" s="395"/>
      <c r="F34" s="395"/>
      <c r="G34" s="395"/>
      <c r="H34" s="395"/>
      <c r="I34" s="395"/>
      <c r="J34" s="395"/>
      <c r="K34" s="262"/>
    </row>
    <row r="35" spans="2:11" s="1" customFormat="1" ht="15" customHeight="1">
      <c r="B35" s="265"/>
      <c r="C35" s="266"/>
      <c r="D35" s="395" t="s">
        <v>1611</v>
      </c>
      <c r="E35" s="395"/>
      <c r="F35" s="395"/>
      <c r="G35" s="395"/>
      <c r="H35" s="395"/>
      <c r="I35" s="395"/>
      <c r="J35" s="395"/>
      <c r="K35" s="262"/>
    </row>
    <row r="36" spans="2:11" s="1" customFormat="1" ht="15" customHeight="1">
      <c r="B36" s="265"/>
      <c r="C36" s="266"/>
      <c r="D36" s="264"/>
      <c r="E36" s="267" t="s">
        <v>139</v>
      </c>
      <c r="F36" s="264"/>
      <c r="G36" s="395" t="s">
        <v>1612</v>
      </c>
      <c r="H36" s="395"/>
      <c r="I36" s="395"/>
      <c r="J36" s="395"/>
      <c r="K36" s="262"/>
    </row>
    <row r="37" spans="2:11" s="1" customFormat="1" ht="30.75" customHeight="1">
      <c r="B37" s="265"/>
      <c r="C37" s="266"/>
      <c r="D37" s="264"/>
      <c r="E37" s="267" t="s">
        <v>1613</v>
      </c>
      <c r="F37" s="264"/>
      <c r="G37" s="395" t="s">
        <v>1614</v>
      </c>
      <c r="H37" s="395"/>
      <c r="I37" s="395"/>
      <c r="J37" s="395"/>
      <c r="K37" s="262"/>
    </row>
    <row r="38" spans="2:11" s="1" customFormat="1" ht="15" customHeight="1">
      <c r="B38" s="265"/>
      <c r="C38" s="266"/>
      <c r="D38" s="264"/>
      <c r="E38" s="267" t="s">
        <v>51</v>
      </c>
      <c r="F38" s="264"/>
      <c r="G38" s="395" t="s">
        <v>1615</v>
      </c>
      <c r="H38" s="395"/>
      <c r="I38" s="395"/>
      <c r="J38" s="395"/>
      <c r="K38" s="262"/>
    </row>
    <row r="39" spans="2:11" s="1" customFormat="1" ht="15" customHeight="1">
      <c r="B39" s="265"/>
      <c r="C39" s="266"/>
      <c r="D39" s="264"/>
      <c r="E39" s="267" t="s">
        <v>52</v>
      </c>
      <c r="F39" s="264"/>
      <c r="G39" s="395" t="s">
        <v>1616</v>
      </c>
      <c r="H39" s="395"/>
      <c r="I39" s="395"/>
      <c r="J39" s="395"/>
      <c r="K39" s="262"/>
    </row>
    <row r="40" spans="2:11" s="1" customFormat="1" ht="15" customHeight="1">
      <c r="B40" s="265"/>
      <c r="C40" s="266"/>
      <c r="D40" s="264"/>
      <c r="E40" s="267" t="s">
        <v>140</v>
      </c>
      <c r="F40" s="264"/>
      <c r="G40" s="395" t="s">
        <v>1617</v>
      </c>
      <c r="H40" s="395"/>
      <c r="I40" s="395"/>
      <c r="J40" s="395"/>
      <c r="K40" s="262"/>
    </row>
    <row r="41" spans="2:11" s="1" customFormat="1" ht="15" customHeight="1">
      <c r="B41" s="265"/>
      <c r="C41" s="266"/>
      <c r="D41" s="264"/>
      <c r="E41" s="267" t="s">
        <v>141</v>
      </c>
      <c r="F41" s="264"/>
      <c r="G41" s="395" t="s">
        <v>1618</v>
      </c>
      <c r="H41" s="395"/>
      <c r="I41" s="395"/>
      <c r="J41" s="395"/>
      <c r="K41" s="262"/>
    </row>
    <row r="42" spans="2:11" s="1" customFormat="1" ht="15" customHeight="1">
      <c r="B42" s="265"/>
      <c r="C42" s="266"/>
      <c r="D42" s="264"/>
      <c r="E42" s="267" t="s">
        <v>1619</v>
      </c>
      <c r="F42" s="264"/>
      <c r="G42" s="395" t="s">
        <v>1620</v>
      </c>
      <c r="H42" s="395"/>
      <c r="I42" s="395"/>
      <c r="J42" s="395"/>
      <c r="K42" s="262"/>
    </row>
    <row r="43" spans="2:11" s="1" customFormat="1" ht="15" customHeight="1">
      <c r="B43" s="265"/>
      <c r="C43" s="266"/>
      <c r="D43" s="264"/>
      <c r="E43" s="267"/>
      <c r="F43" s="264"/>
      <c r="G43" s="395" t="s">
        <v>1621</v>
      </c>
      <c r="H43" s="395"/>
      <c r="I43" s="395"/>
      <c r="J43" s="395"/>
      <c r="K43" s="262"/>
    </row>
    <row r="44" spans="2:11" s="1" customFormat="1" ht="15" customHeight="1">
      <c r="B44" s="265"/>
      <c r="C44" s="266"/>
      <c r="D44" s="264"/>
      <c r="E44" s="267" t="s">
        <v>1622</v>
      </c>
      <c r="F44" s="264"/>
      <c r="G44" s="395" t="s">
        <v>1623</v>
      </c>
      <c r="H44" s="395"/>
      <c r="I44" s="395"/>
      <c r="J44" s="395"/>
      <c r="K44" s="262"/>
    </row>
    <row r="45" spans="2:11" s="1" customFormat="1" ht="15" customHeight="1">
      <c r="B45" s="265"/>
      <c r="C45" s="266"/>
      <c r="D45" s="264"/>
      <c r="E45" s="267" t="s">
        <v>143</v>
      </c>
      <c r="F45" s="264"/>
      <c r="G45" s="395" t="s">
        <v>1624</v>
      </c>
      <c r="H45" s="395"/>
      <c r="I45" s="395"/>
      <c r="J45" s="395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5" t="s">
        <v>1625</v>
      </c>
      <c r="E47" s="395"/>
      <c r="F47" s="395"/>
      <c r="G47" s="395"/>
      <c r="H47" s="395"/>
      <c r="I47" s="395"/>
      <c r="J47" s="395"/>
      <c r="K47" s="262"/>
    </row>
    <row r="48" spans="2:11" s="1" customFormat="1" ht="15" customHeight="1">
      <c r="B48" s="265"/>
      <c r="C48" s="266"/>
      <c r="D48" s="266"/>
      <c r="E48" s="395" t="s">
        <v>1626</v>
      </c>
      <c r="F48" s="395"/>
      <c r="G48" s="395"/>
      <c r="H48" s="395"/>
      <c r="I48" s="395"/>
      <c r="J48" s="395"/>
      <c r="K48" s="262"/>
    </row>
    <row r="49" spans="2:11" s="1" customFormat="1" ht="15" customHeight="1">
      <c r="B49" s="265"/>
      <c r="C49" s="266"/>
      <c r="D49" s="266"/>
      <c r="E49" s="395" t="s">
        <v>1627</v>
      </c>
      <c r="F49" s="395"/>
      <c r="G49" s="395"/>
      <c r="H49" s="395"/>
      <c r="I49" s="395"/>
      <c r="J49" s="395"/>
      <c r="K49" s="262"/>
    </row>
    <row r="50" spans="2:11" s="1" customFormat="1" ht="15" customHeight="1">
      <c r="B50" s="265"/>
      <c r="C50" s="266"/>
      <c r="D50" s="266"/>
      <c r="E50" s="395" t="s">
        <v>1628</v>
      </c>
      <c r="F50" s="395"/>
      <c r="G50" s="395"/>
      <c r="H50" s="395"/>
      <c r="I50" s="395"/>
      <c r="J50" s="395"/>
      <c r="K50" s="262"/>
    </row>
    <row r="51" spans="2:11" s="1" customFormat="1" ht="15" customHeight="1">
      <c r="B51" s="265"/>
      <c r="C51" s="266"/>
      <c r="D51" s="395" t="s">
        <v>1629</v>
      </c>
      <c r="E51" s="395"/>
      <c r="F51" s="395"/>
      <c r="G51" s="395"/>
      <c r="H51" s="395"/>
      <c r="I51" s="395"/>
      <c r="J51" s="395"/>
      <c r="K51" s="262"/>
    </row>
    <row r="52" spans="2:11" s="1" customFormat="1" ht="25.5" customHeight="1">
      <c r="B52" s="261"/>
      <c r="C52" s="396" t="s">
        <v>1630</v>
      </c>
      <c r="D52" s="396"/>
      <c r="E52" s="396"/>
      <c r="F52" s="396"/>
      <c r="G52" s="396"/>
      <c r="H52" s="396"/>
      <c r="I52" s="396"/>
      <c r="J52" s="396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5" t="s">
        <v>1631</v>
      </c>
      <c r="D54" s="395"/>
      <c r="E54" s="395"/>
      <c r="F54" s="395"/>
      <c r="G54" s="395"/>
      <c r="H54" s="395"/>
      <c r="I54" s="395"/>
      <c r="J54" s="395"/>
      <c r="K54" s="262"/>
    </row>
    <row r="55" spans="2:11" s="1" customFormat="1" ht="15" customHeight="1">
      <c r="B55" s="261"/>
      <c r="C55" s="395" t="s">
        <v>1632</v>
      </c>
      <c r="D55" s="395"/>
      <c r="E55" s="395"/>
      <c r="F55" s="395"/>
      <c r="G55" s="395"/>
      <c r="H55" s="395"/>
      <c r="I55" s="395"/>
      <c r="J55" s="395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5" t="s">
        <v>1633</v>
      </c>
      <c r="D57" s="395"/>
      <c r="E57" s="395"/>
      <c r="F57" s="395"/>
      <c r="G57" s="395"/>
      <c r="H57" s="395"/>
      <c r="I57" s="395"/>
      <c r="J57" s="395"/>
      <c r="K57" s="262"/>
    </row>
    <row r="58" spans="2:11" s="1" customFormat="1" ht="15" customHeight="1">
      <c r="B58" s="261"/>
      <c r="C58" s="266"/>
      <c r="D58" s="395" t="s">
        <v>1634</v>
      </c>
      <c r="E58" s="395"/>
      <c r="F58" s="395"/>
      <c r="G58" s="395"/>
      <c r="H58" s="395"/>
      <c r="I58" s="395"/>
      <c r="J58" s="395"/>
      <c r="K58" s="262"/>
    </row>
    <row r="59" spans="2:11" s="1" customFormat="1" ht="15" customHeight="1">
      <c r="B59" s="261"/>
      <c r="C59" s="266"/>
      <c r="D59" s="395" t="s">
        <v>1635</v>
      </c>
      <c r="E59" s="395"/>
      <c r="F59" s="395"/>
      <c r="G59" s="395"/>
      <c r="H59" s="395"/>
      <c r="I59" s="395"/>
      <c r="J59" s="395"/>
      <c r="K59" s="262"/>
    </row>
    <row r="60" spans="2:11" s="1" customFormat="1" ht="15" customHeight="1">
      <c r="B60" s="261"/>
      <c r="C60" s="266"/>
      <c r="D60" s="395" t="s">
        <v>1636</v>
      </c>
      <c r="E60" s="395"/>
      <c r="F60" s="395"/>
      <c r="G60" s="395"/>
      <c r="H60" s="395"/>
      <c r="I60" s="395"/>
      <c r="J60" s="395"/>
      <c r="K60" s="262"/>
    </row>
    <row r="61" spans="2:11" s="1" customFormat="1" ht="15" customHeight="1">
      <c r="B61" s="261"/>
      <c r="C61" s="266"/>
      <c r="D61" s="395" t="s">
        <v>1637</v>
      </c>
      <c r="E61" s="395"/>
      <c r="F61" s="395"/>
      <c r="G61" s="395"/>
      <c r="H61" s="395"/>
      <c r="I61" s="395"/>
      <c r="J61" s="395"/>
      <c r="K61" s="262"/>
    </row>
    <row r="62" spans="2:11" s="1" customFormat="1" ht="15" customHeight="1">
      <c r="B62" s="261"/>
      <c r="C62" s="266"/>
      <c r="D62" s="397" t="s">
        <v>1638</v>
      </c>
      <c r="E62" s="397"/>
      <c r="F62" s="397"/>
      <c r="G62" s="397"/>
      <c r="H62" s="397"/>
      <c r="I62" s="397"/>
      <c r="J62" s="397"/>
      <c r="K62" s="262"/>
    </row>
    <row r="63" spans="2:11" s="1" customFormat="1" ht="15" customHeight="1">
      <c r="B63" s="261"/>
      <c r="C63" s="266"/>
      <c r="D63" s="395" t="s">
        <v>1639</v>
      </c>
      <c r="E63" s="395"/>
      <c r="F63" s="395"/>
      <c r="G63" s="395"/>
      <c r="H63" s="395"/>
      <c r="I63" s="395"/>
      <c r="J63" s="395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5" t="s">
        <v>1640</v>
      </c>
      <c r="E65" s="395"/>
      <c r="F65" s="395"/>
      <c r="G65" s="395"/>
      <c r="H65" s="395"/>
      <c r="I65" s="395"/>
      <c r="J65" s="395"/>
      <c r="K65" s="262"/>
    </row>
    <row r="66" spans="2:11" s="1" customFormat="1" ht="15" customHeight="1">
      <c r="B66" s="261"/>
      <c r="C66" s="266"/>
      <c r="D66" s="397" t="s">
        <v>1641</v>
      </c>
      <c r="E66" s="397"/>
      <c r="F66" s="397"/>
      <c r="G66" s="397"/>
      <c r="H66" s="397"/>
      <c r="I66" s="397"/>
      <c r="J66" s="397"/>
      <c r="K66" s="262"/>
    </row>
    <row r="67" spans="2:11" s="1" customFormat="1" ht="15" customHeight="1">
      <c r="B67" s="261"/>
      <c r="C67" s="266"/>
      <c r="D67" s="395" t="s">
        <v>1642</v>
      </c>
      <c r="E67" s="395"/>
      <c r="F67" s="395"/>
      <c r="G67" s="395"/>
      <c r="H67" s="395"/>
      <c r="I67" s="395"/>
      <c r="J67" s="395"/>
      <c r="K67" s="262"/>
    </row>
    <row r="68" spans="2:11" s="1" customFormat="1" ht="15" customHeight="1">
      <c r="B68" s="261"/>
      <c r="C68" s="266"/>
      <c r="D68" s="395" t="s">
        <v>1643</v>
      </c>
      <c r="E68" s="395"/>
      <c r="F68" s="395"/>
      <c r="G68" s="395"/>
      <c r="H68" s="395"/>
      <c r="I68" s="395"/>
      <c r="J68" s="395"/>
      <c r="K68" s="262"/>
    </row>
    <row r="69" spans="2:11" s="1" customFormat="1" ht="15" customHeight="1">
      <c r="B69" s="261"/>
      <c r="C69" s="266"/>
      <c r="D69" s="395" t="s">
        <v>1644</v>
      </c>
      <c r="E69" s="395"/>
      <c r="F69" s="395"/>
      <c r="G69" s="395"/>
      <c r="H69" s="395"/>
      <c r="I69" s="395"/>
      <c r="J69" s="395"/>
      <c r="K69" s="262"/>
    </row>
    <row r="70" spans="2:11" s="1" customFormat="1" ht="15" customHeight="1">
      <c r="B70" s="261"/>
      <c r="C70" s="266"/>
      <c r="D70" s="395" t="s">
        <v>1645</v>
      </c>
      <c r="E70" s="395"/>
      <c r="F70" s="395"/>
      <c r="G70" s="395"/>
      <c r="H70" s="395"/>
      <c r="I70" s="395"/>
      <c r="J70" s="395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90" t="s">
        <v>1646</v>
      </c>
      <c r="D75" s="390"/>
      <c r="E75" s="390"/>
      <c r="F75" s="390"/>
      <c r="G75" s="390"/>
      <c r="H75" s="390"/>
      <c r="I75" s="390"/>
      <c r="J75" s="390"/>
      <c r="K75" s="279"/>
    </row>
    <row r="76" spans="2:11" s="1" customFormat="1" ht="17.25" customHeight="1">
      <c r="B76" s="278"/>
      <c r="C76" s="280" t="s">
        <v>1647</v>
      </c>
      <c r="D76" s="280"/>
      <c r="E76" s="280"/>
      <c r="F76" s="280" t="s">
        <v>1648</v>
      </c>
      <c r="G76" s="281"/>
      <c r="H76" s="280" t="s">
        <v>52</v>
      </c>
      <c r="I76" s="280" t="s">
        <v>55</v>
      </c>
      <c r="J76" s="280" t="s">
        <v>1649</v>
      </c>
      <c r="K76" s="279"/>
    </row>
    <row r="77" spans="2:11" s="1" customFormat="1" ht="17.25" customHeight="1">
      <c r="B77" s="278"/>
      <c r="C77" s="282" t="s">
        <v>1650</v>
      </c>
      <c r="D77" s="282"/>
      <c r="E77" s="282"/>
      <c r="F77" s="283" t="s">
        <v>1651</v>
      </c>
      <c r="G77" s="284"/>
      <c r="H77" s="282"/>
      <c r="I77" s="282"/>
      <c r="J77" s="282" t="s">
        <v>1652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51</v>
      </c>
      <c r="D79" s="287"/>
      <c r="E79" s="287"/>
      <c r="F79" s="288" t="s">
        <v>1653</v>
      </c>
      <c r="G79" s="289"/>
      <c r="H79" s="267" t="s">
        <v>1654</v>
      </c>
      <c r="I79" s="267" t="s">
        <v>1655</v>
      </c>
      <c r="J79" s="267">
        <v>20</v>
      </c>
      <c r="K79" s="279"/>
    </row>
    <row r="80" spans="2:11" s="1" customFormat="1" ht="15" customHeight="1">
      <c r="B80" s="278"/>
      <c r="C80" s="267" t="s">
        <v>1656</v>
      </c>
      <c r="D80" s="267"/>
      <c r="E80" s="267"/>
      <c r="F80" s="288" t="s">
        <v>1653</v>
      </c>
      <c r="G80" s="289"/>
      <c r="H80" s="267" t="s">
        <v>1657</v>
      </c>
      <c r="I80" s="267" t="s">
        <v>1655</v>
      </c>
      <c r="J80" s="267">
        <v>120</v>
      </c>
      <c r="K80" s="279"/>
    </row>
    <row r="81" spans="2:11" s="1" customFormat="1" ht="15" customHeight="1">
      <c r="B81" s="290"/>
      <c r="C81" s="267" t="s">
        <v>1658</v>
      </c>
      <c r="D81" s="267"/>
      <c r="E81" s="267"/>
      <c r="F81" s="288" t="s">
        <v>1659</v>
      </c>
      <c r="G81" s="289"/>
      <c r="H81" s="267" t="s">
        <v>1660</v>
      </c>
      <c r="I81" s="267" t="s">
        <v>1655</v>
      </c>
      <c r="J81" s="267">
        <v>50</v>
      </c>
      <c r="K81" s="279"/>
    </row>
    <row r="82" spans="2:11" s="1" customFormat="1" ht="15" customHeight="1">
      <c r="B82" s="290"/>
      <c r="C82" s="267" t="s">
        <v>1661</v>
      </c>
      <c r="D82" s="267"/>
      <c r="E82" s="267"/>
      <c r="F82" s="288" t="s">
        <v>1653</v>
      </c>
      <c r="G82" s="289"/>
      <c r="H82" s="267" t="s">
        <v>1662</v>
      </c>
      <c r="I82" s="267" t="s">
        <v>1663</v>
      </c>
      <c r="J82" s="267"/>
      <c r="K82" s="279"/>
    </row>
    <row r="83" spans="2:11" s="1" customFormat="1" ht="15" customHeight="1">
      <c r="B83" s="290"/>
      <c r="C83" s="291" t="s">
        <v>1664</v>
      </c>
      <c r="D83" s="291"/>
      <c r="E83" s="291"/>
      <c r="F83" s="292" t="s">
        <v>1659</v>
      </c>
      <c r="G83" s="291"/>
      <c r="H83" s="291" t="s">
        <v>1665</v>
      </c>
      <c r="I83" s="291" t="s">
        <v>1655</v>
      </c>
      <c r="J83" s="291">
        <v>15</v>
      </c>
      <c r="K83" s="279"/>
    </row>
    <row r="84" spans="2:11" s="1" customFormat="1" ht="15" customHeight="1">
      <c r="B84" s="290"/>
      <c r="C84" s="291" t="s">
        <v>1666</v>
      </c>
      <c r="D84" s="291"/>
      <c r="E84" s="291"/>
      <c r="F84" s="292" t="s">
        <v>1659</v>
      </c>
      <c r="G84" s="291"/>
      <c r="H84" s="291" t="s">
        <v>1667</v>
      </c>
      <c r="I84" s="291" t="s">
        <v>1655</v>
      </c>
      <c r="J84" s="291">
        <v>15</v>
      </c>
      <c r="K84" s="279"/>
    </row>
    <row r="85" spans="2:11" s="1" customFormat="1" ht="15" customHeight="1">
      <c r="B85" s="290"/>
      <c r="C85" s="291" t="s">
        <v>1668</v>
      </c>
      <c r="D85" s="291"/>
      <c r="E85" s="291"/>
      <c r="F85" s="292" t="s">
        <v>1659</v>
      </c>
      <c r="G85" s="291"/>
      <c r="H85" s="291" t="s">
        <v>1669</v>
      </c>
      <c r="I85" s="291" t="s">
        <v>1655</v>
      </c>
      <c r="J85" s="291">
        <v>20</v>
      </c>
      <c r="K85" s="279"/>
    </row>
    <row r="86" spans="2:11" s="1" customFormat="1" ht="15" customHeight="1">
      <c r="B86" s="290"/>
      <c r="C86" s="291" t="s">
        <v>1670</v>
      </c>
      <c r="D86" s="291"/>
      <c r="E86" s="291"/>
      <c r="F86" s="292" t="s">
        <v>1659</v>
      </c>
      <c r="G86" s="291"/>
      <c r="H86" s="291" t="s">
        <v>1671</v>
      </c>
      <c r="I86" s="291" t="s">
        <v>1655</v>
      </c>
      <c r="J86" s="291">
        <v>20</v>
      </c>
      <c r="K86" s="279"/>
    </row>
    <row r="87" spans="2:11" s="1" customFormat="1" ht="15" customHeight="1">
      <c r="B87" s="290"/>
      <c r="C87" s="267" t="s">
        <v>1672</v>
      </c>
      <c r="D87" s="267"/>
      <c r="E87" s="267"/>
      <c r="F87" s="288" t="s">
        <v>1659</v>
      </c>
      <c r="G87" s="289"/>
      <c r="H87" s="267" t="s">
        <v>1673</v>
      </c>
      <c r="I87" s="267" t="s">
        <v>1655</v>
      </c>
      <c r="J87" s="267">
        <v>50</v>
      </c>
      <c r="K87" s="279"/>
    </row>
    <row r="88" spans="2:11" s="1" customFormat="1" ht="15" customHeight="1">
      <c r="B88" s="290"/>
      <c r="C88" s="267" t="s">
        <v>1674</v>
      </c>
      <c r="D88" s="267"/>
      <c r="E88" s="267"/>
      <c r="F88" s="288" t="s">
        <v>1659</v>
      </c>
      <c r="G88" s="289"/>
      <c r="H88" s="267" t="s">
        <v>1675</v>
      </c>
      <c r="I88" s="267" t="s">
        <v>1655</v>
      </c>
      <c r="J88" s="267">
        <v>20</v>
      </c>
      <c r="K88" s="279"/>
    </row>
    <row r="89" spans="2:11" s="1" customFormat="1" ht="15" customHeight="1">
      <c r="B89" s="290"/>
      <c r="C89" s="267" t="s">
        <v>1676</v>
      </c>
      <c r="D89" s="267"/>
      <c r="E89" s="267"/>
      <c r="F89" s="288" t="s">
        <v>1659</v>
      </c>
      <c r="G89" s="289"/>
      <c r="H89" s="267" t="s">
        <v>1677</v>
      </c>
      <c r="I89" s="267" t="s">
        <v>1655</v>
      </c>
      <c r="J89" s="267">
        <v>20</v>
      </c>
      <c r="K89" s="279"/>
    </row>
    <row r="90" spans="2:11" s="1" customFormat="1" ht="15" customHeight="1">
      <c r="B90" s="290"/>
      <c r="C90" s="267" t="s">
        <v>1678</v>
      </c>
      <c r="D90" s="267"/>
      <c r="E90" s="267"/>
      <c r="F90" s="288" t="s">
        <v>1659</v>
      </c>
      <c r="G90" s="289"/>
      <c r="H90" s="267" t="s">
        <v>1679</v>
      </c>
      <c r="I90" s="267" t="s">
        <v>1655</v>
      </c>
      <c r="J90" s="267">
        <v>50</v>
      </c>
      <c r="K90" s="279"/>
    </row>
    <row r="91" spans="2:11" s="1" customFormat="1" ht="15" customHeight="1">
      <c r="B91" s="290"/>
      <c r="C91" s="267" t="s">
        <v>1680</v>
      </c>
      <c r="D91" s="267"/>
      <c r="E91" s="267"/>
      <c r="F91" s="288" t="s">
        <v>1659</v>
      </c>
      <c r="G91" s="289"/>
      <c r="H91" s="267" t="s">
        <v>1680</v>
      </c>
      <c r="I91" s="267" t="s">
        <v>1655</v>
      </c>
      <c r="J91" s="267">
        <v>50</v>
      </c>
      <c r="K91" s="279"/>
    </row>
    <row r="92" spans="2:11" s="1" customFormat="1" ht="15" customHeight="1">
      <c r="B92" s="290"/>
      <c r="C92" s="267" t="s">
        <v>1681</v>
      </c>
      <c r="D92" s="267"/>
      <c r="E92" s="267"/>
      <c r="F92" s="288" t="s">
        <v>1659</v>
      </c>
      <c r="G92" s="289"/>
      <c r="H92" s="267" t="s">
        <v>1682</v>
      </c>
      <c r="I92" s="267" t="s">
        <v>1655</v>
      </c>
      <c r="J92" s="267">
        <v>255</v>
      </c>
      <c r="K92" s="279"/>
    </row>
    <row r="93" spans="2:11" s="1" customFormat="1" ht="15" customHeight="1">
      <c r="B93" s="290"/>
      <c r="C93" s="267" t="s">
        <v>1683</v>
      </c>
      <c r="D93" s="267"/>
      <c r="E93" s="267"/>
      <c r="F93" s="288" t="s">
        <v>1653</v>
      </c>
      <c r="G93" s="289"/>
      <c r="H93" s="267" t="s">
        <v>1684</v>
      </c>
      <c r="I93" s="267" t="s">
        <v>1685</v>
      </c>
      <c r="J93" s="267"/>
      <c r="K93" s="279"/>
    </row>
    <row r="94" spans="2:11" s="1" customFormat="1" ht="15" customHeight="1">
      <c r="B94" s="290"/>
      <c r="C94" s="267" t="s">
        <v>1686</v>
      </c>
      <c r="D94" s="267"/>
      <c r="E94" s="267"/>
      <c r="F94" s="288" t="s">
        <v>1653</v>
      </c>
      <c r="G94" s="289"/>
      <c r="H94" s="267" t="s">
        <v>1687</v>
      </c>
      <c r="I94" s="267" t="s">
        <v>1688</v>
      </c>
      <c r="J94" s="267"/>
      <c r="K94" s="279"/>
    </row>
    <row r="95" spans="2:11" s="1" customFormat="1" ht="15" customHeight="1">
      <c r="B95" s="290"/>
      <c r="C95" s="267" t="s">
        <v>1689</v>
      </c>
      <c r="D95" s="267"/>
      <c r="E95" s="267"/>
      <c r="F95" s="288" t="s">
        <v>1653</v>
      </c>
      <c r="G95" s="289"/>
      <c r="H95" s="267" t="s">
        <v>1689</v>
      </c>
      <c r="I95" s="267" t="s">
        <v>1688</v>
      </c>
      <c r="J95" s="267"/>
      <c r="K95" s="279"/>
    </row>
    <row r="96" spans="2:11" s="1" customFormat="1" ht="15" customHeight="1">
      <c r="B96" s="290"/>
      <c r="C96" s="267" t="s">
        <v>36</v>
      </c>
      <c r="D96" s="267"/>
      <c r="E96" s="267"/>
      <c r="F96" s="288" t="s">
        <v>1653</v>
      </c>
      <c r="G96" s="289"/>
      <c r="H96" s="267" t="s">
        <v>1690</v>
      </c>
      <c r="I96" s="267" t="s">
        <v>1688</v>
      </c>
      <c r="J96" s="267"/>
      <c r="K96" s="279"/>
    </row>
    <row r="97" spans="2:11" s="1" customFormat="1" ht="15" customHeight="1">
      <c r="B97" s="290"/>
      <c r="C97" s="267" t="s">
        <v>46</v>
      </c>
      <c r="D97" s="267"/>
      <c r="E97" s="267"/>
      <c r="F97" s="288" t="s">
        <v>1653</v>
      </c>
      <c r="G97" s="289"/>
      <c r="H97" s="267" t="s">
        <v>1691</v>
      </c>
      <c r="I97" s="267" t="s">
        <v>1688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90" t="s">
        <v>1692</v>
      </c>
      <c r="D102" s="390"/>
      <c r="E102" s="390"/>
      <c r="F102" s="390"/>
      <c r="G102" s="390"/>
      <c r="H102" s="390"/>
      <c r="I102" s="390"/>
      <c r="J102" s="390"/>
      <c r="K102" s="279"/>
    </row>
    <row r="103" spans="2:11" s="1" customFormat="1" ht="17.25" customHeight="1">
      <c r="B103" s="278"/>
      <c r="C103" s="280" t="s">
        <v>1647</v>
      </c>
      <c r="D103" s="280"/>
      <c r="E103" s="280"/>
      <c r="F103" s="280" t="s">
        <v>1648</v>
      </c>
      <c r="G103" s="281"/>
      <c r="H103" s="280" t="s">
        <v>52</v>
      </c>
      <c r="I103" s="280" t="s">
        <v>55</v>
      </c>
      <c r="J103" s="280" t="s">
        <v>1649</v>
      </c>
      <c r="K103" s="279"/>
    </row>
    <row r="104" spans="2:11" s="1" customFormat="1" ht="17.25" customHeight="1">
      <c r="B104" s="278"/>
      <c r="C104" s="282" t="s">
        <v>1650</v>
      </c>
      <c r="D104" s="282"/>
      <c r="E104" s="282"/>
      <c r="F104" s="283" t="s">
        <v>1651</v>
      </c>
      <c r="G104" s="284"/>
      <c r="H104" s="282"/>
      <c r="I104" s="282"/>
      <c r="J104" s="282" t="s">
        <v>1652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51</v>
      </c>
      <c r="D106" s="287"/>
      <c r="E106" s="287"/>
      <c r="F106" s="288" t="s">
        <v>1653</v>
      </c>
      <c r="G106" s="267"/>
      <c r="H106" s="267" t="s">
        <v>1693</v>
      </c>
      <c r="I106" s="267" t="s">
        <v>1655</v>
      </c>
      <c r="J106" s="267">
        <v>20</v>
      </c>
      <c r="K106" s="279"/>
    </row>
    <row r="107" spans="2:11" s="1" customFormat="1" ht="15" customHeight="1">
      <c r="B107" s="278"/>
      <c r="C107" s="267" t="s">
        <v>1656</v>
      </c>
      <c r="D107" s="267"/>
      <c r="E107" s="267"/>
      <c r="F107" s="288" t="s">
        <v>1653</v>
      </c>
      <c r="G107" s="267"/>
      <c r="H107" s="267" t="s">
        <v>1693</v>
      </c>
      <c r="I107" s="267" t="s">
        <v>1655</v>
      </c>
      <c r="J107" s="267">
        <v>120</v>
      </c>
      <c r="K107" s="279"/>
    </row>
    <row r="108" spans="2:11" s="1" customFormat="1" ht="15" customHeight="1">
      <c r="B108" s="290"/>
      <c r="C108" s="267" t="s">
        <v>1658</v>
      </c>
      <c r="D108" s="267"/>
      <c r="E108" s="267"/>
      <c r="F108" s="288" t="s">
        <v>1659</v>
      </c>
      <c r="G108" s="267"/>
      <c r="H108" s="267" t="s">
        <v>1693</v>
      </c>
      <c r="I108" s="267" t="s">
        <v>1655</v>
      </c>
      <c r="J108" s="267">
        <v>50</v>
      </c>
      <c r="K108" s="279"/>
    </row>
    <row r="109" spans="2:11" s="1" customFormat="1" ht="15" customHeight="1">
      <c r="B109" s="290"/>
      <c r="C109" s="267" t="s">
        <v>1661</v>
      </c>
      <c r="D109" s="267"/>
      <c r="E109" s="267"/>
      <c r="F109" s="288" t="s">
        <v>1653</v>
      </c>
      <c r="G109" s="267"/>
      <c r="H109" s="267" t="s">
        <v>1693</v>
      </c>
      <c r="I109" s="267" t="s">
        <v>1663</v>
      </c>
      <c r="J109" s="267"/>
      <c r="K109" s="279"/>
    </row>
    <row r="110" spans="2:11" s="1" customFormat="1" ht="15" customHeight="1">
      <c r="B110" s="290"/>
      <c r="C110" s="267" t="s">
        <v>1672</v>
      </c>
      <c r="D110" s="267"/>
      <c r="E110" s="267"/>
      <c r="F110" s="288" t="s">
        <v>1659</v>
      </c>
      <c r="G110" s="267"/>
      <c r="H110" s="267" t="s">
        <v>1693</v>
      </c>
      <c r="I110" s="267" t="s">
        <v>1655</v>
      </c>
      <c r="J110" s="267">
        <v>50</v>
      </c>
      <c r="K110" s="279"/>
    </row>
    <row r="111" spans="2:11" s="1" customFormat="1" ht="15" customHeight="1">
      <c r="B111" s="290"/>
      <c r="C111" s="267" t="s">
        <v>1680</v>
      </c>
      <c r="D111" s="267"/>
      <c r="E111" s="267"/>
      <c r="F111" s="288" t="s">
        <v>1659</v>
      </c>
      <c r="G111" s="267"/>
      <c r="H111" s="267" t="s">
        <v>1693</v>
      </c>
      <c r="I111" s="267" t="s">
        <v>1655</v>
      </c>
      <c r="J111" s="267">
        <v>50</v>
      </c>
      <c r="K111" s="279"/>
    </row>
    <row r="112" spans="2:11" s="1" customFormat="1" ht="15" customHeight="1">
      <c r="B112" s="290"/>
      <c r="C112" s="267" t="s">
        <v>1678</v>
      </c>
      <c r="D112" s="267"/>
      <c r="E112" s="267"/>
      <c r="F112" s="288" t="s">
        <v>1659</v>
      </c>
      <c r="G112" s="267"/>
      <c r="H112" s="267" t="s">
        <v>1693</v>
      </c>
      <c r="I112" s="267" t="s">
        <v>1655</v>
      </c>
      <c r="J112" s="267">
        <v>50</v>
      </c>
      <c r="K112" s="279"/>
    </row>
    <row r="113" spans="2:11" s="1" customFormat="1" ht="15" customHeight="1">
      <c r="B113" s="290"/>
      <c r="C113" s="267" t="s">
        <v>51</v>
      </c>
      <c r="D113" s="267"/>
      <c r="E113" s="267"/>
      <c r="F113" s="288" t="s">
        <v>1653</v>
      </c>
      <c r="G113" s="267"/>
      <c r="H113" s="267" t="s">
        <v>1694</v>
      </c>
      <c r="I113" s="267" t="s">
        <v>1655</v>
      </c>
      <c r="J113" s="267">
        <v>20</v>
      </c>
      <c r="K113" s="279"/>
    </row>
    <row r="114" spans="2:11" s="1" customFormat="1" ht="15" customHeight="1">
      <c r="B114" s="290"/>
      <c r="C114" s="267" t="s">
        <v>1695</v>
      </c>
      <c r="D114" s="267"/>
      <c r="E114" s="267"/>
      <c r="F114" s="288" t="s">
        <v>1653</v>
      </c>
      <c r="G114" s="267"/>
      <c r="H114" s="267" t="s">
        <v>1696</v>
      </c>
      <c r="I114" s="267" t="s">
        <v>1655</v>
      </c>
      <c r="J114" s="267">
        <v>120</v>
      </c>
      <c r="K114" s="279"/>
    </row>
    <row r="115" spans="2:11" s="1" customFormat="1" ht="15" customHeight="1">
      <c r="B115" s="290"/>
      <c r="C115" s="267" t="s">
        <v>36</v>
      </c>
      <c r="D115" s="267"/>
      <c r="E115" s="267"/>
      <c r="F115" s="288" t="s">
        <v>1653</v>
      </c>
      <c r="G115" s="267"/>
      <c r="H115" s="267" t="s">
        <v>1697</v>
      </c>
      <c r="I115" s="267" t="s">
        <v>1688</v>
      </c>
      <c r="J115" s="267"/>
      <c r="K115" s="279"/>
    </row>
    <row r="116" spans="2:11" s="1" customFormat="1" ht="15" customHeight="1">
      <c r="B116" s="290"/>
      <c r="C116" s="267" t="s">
        <v>46</v>
      </c>
      <c r="D116" s="267"/>
      <c r="E116" s="267"/>
      <c r="F116" s="288" t="s">
        <v>1653</v>
      </c>
      <c r="G116" s="267"/>
      <c r="H116" s="267" t="s">
        <v>1698</v>
      </c>
      <c r="I116" s="267" t="s">
        <v>1688</v>
      </c>
      <c r="J116" s="267"/>
      <c r="K116" s="279"/>
    </row>
    <row r="117" spans="2:11" s="1" customFormat="1" ht="15" customHeight="1">
      <c r="B117" s="290"/>
      <c r="C117" s="267" t="s">
        <v>55</v>
      </c>
      <c r="D117" s="267"/>
      <c r="E117" s="267"/>
      <c r="F117" s="288" t="s">
        <v>1653</v>
      </c>
      <c r="G117" s="267"/>
      <c r="H117" s="267" t="s">
        <v>1699</v>
      </c>
      <c r="I117" s="267" t="s">
        <v>1700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91" t="s">
        <v>1701</v>
      </c>
      <c r="D122" s="391"/>
      <c r="E122" s="391"/>
      <c r="F122" s="391"/>
      <c r="G122" s="391"/>
      <c r="H122" s="391"/>
      <c r="I122" s="391"/>
      <c r="J122" s="391"/>
      <c r="K122" s="307"/>
    </row>
    <row r="123" spans="2:11" s="1" customFormat="1" ht="17.25" customHeight="1">
      <c r="B123" s="308"/>
      <c r="C123" s="280" t="s">
        <v>1647</v>
      </c>
      <c r="D123" s="280"/>
      <c r="E123" s="280"/>
      <c r="F123" s="280" t="s">
        <v>1648</v>
      </c>
      <c r="G123" s="281"/>
      <c r="H123" s="280" t="s">
        <v>52</v>
      </c>
      <c r="I123" s="280" t="s">
        <v>55</v>
      </c>
      <c r="J123" s="280" t="s">
        <v>1649</v>
      </c>
      <c r="K123" s="309"/>
    </row>
    <row r="124" spans="2:11" s="1" customFormat="1" ht="17.25" customHeight="1">
      <c r="B124" s="308"/>
      <c r="C124" s="282" t="s">
        <v>1650</v>
      </c>
      <c r="D124" s="282"/>
      <c r="E124" s="282"/>
      <c r="F124" s="283" t="s">
        <v>1651</v>
      </c>
      <c r="G124" s="284"/>
      <c r="H124" s="282"/>
      <c r="I124" s="282"/>
      <c r="J124" s="282" t="s">
        <v>1652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1656</v>
      </c>
      <c r="D126" s="287"/>
      <c r="E126" s="287"/>
      <c r="F126" s="288" t="s">
        <v>1653</v>
      </c>
      <c r="G126" s="267"/>
      <c r="H126" s="267" t="s">
        <v>1693</v>
      </c>
      <c r="I126" s="267" t="s">
        <v>1655</v>
      </c>
      <c r="J126" s="267">
        <v>120</v>
      </c>
      <c r="K126" s="313"/>
    </row>
    <row r="127" spans="2:11" s="1" customFormat="1" ht="15" customHeight="1">
      <c r="B127" s="310"/>
      <c r="C127" s="267" t="s">
        <v>1702</v>
      </c>
      <c r="D127" s="267"/>
      <c r="E127" s="267"/>
      <c r="F127" s="288" t="s">
        <v>1653</v>
      </c>
      <c r="G127" s="267"/>
      <c r="H127" s="267" t="s">
        <v>1703</v>
      </c>
      <c r="I127" s="267" t="s">
        <v>1655</v>
      </c>
      <c r="J127" s="267" t="s">
        <v>1704</v>
      </c>
      <c r="K127" s="313"/>
    </row>
    <row r="128" spans="2:11" s="1" customFormat="1" ht="15" customHeight="1">
      <c r="B128" s="310"/>
      <c r="C128" s="267" t="s">
        <v>89</v>
      </c>
      <c r="D128" s="267"/>
      <c r="E128" s="267"/>
      <c r="F128" s="288" t="s">
        <v>1653</v>
      </c>
      <c r="G128" s="267"/>
      <c r="H128" s="267" t="s">
        <v>1705</v>
      </c>
      <c r="I128" s="267" t="s">
        <v>1655</v>
      </c>
      <c r="J128" s="267" t="s">
        <v>1704</v>
      </c>
      <c r="K128" s="313"/>
    </row>
    <row r="129" spans="2:11" s="1" customFormat="1" ht="15" customHeight="1">
      <c r="B129" s="310"/>
      <c r="C129" s="267" t="s">
        <v>1664</v>
      </c>
      <c r="D129" s="267"/>
      <c r="E129" s="267"/>
      <c r="F129" s="288" t="s">
        <v>1659</v>
      </c>
      <c r="G129" s="267"/>
      <c r="H129" s="267" t="s">
        <v>1665</v>
      </c>
      <c r="I129" s="267" t="s">
        <v>1655</v>
      </c>
      <c r="J129" s="267">
        <v>15</v>
      </c>
      <c r="K129" s="313"/>
    </row>
    <row r="130" spans="2:11" s="1" customFormat="1" ht="15" customHeight="1">
      <c r="B130" s="310"/>
      <c r="C130" s="291" t="s">
        <v>1666</v>
      </c>
      <c r="D130" s="291"/>
      <c r="E130" s="291"/>
      <c r="F130" s="292" t="s">
        <v>1659</v>
      </c>
      <c r="G130" s="291"/>
      <c r="H130" s="291" t="s">
        <v>1667</v>
      </c>
      <c r="I130" s="291" t="s">
        <v>1655</v>
      </c>
      <c r="J130" s="291">
        <v>15</v>
      </c>
      <c r="K130" s="313"/>
    </row>
    <row r="131" spans="2:11" s="1" customFormat="1" ht="15" customHeight="1">
      <c r="B131" s="310"/>
      <c r="C131" s="291" t="s">
        <v>1668</v>
      </c>
      <c r="D131" s="291"/>
      <c r="E131" s="291"/>
      <c r="F131" s="292" t="s">
        <v>1659</v>
      </c>
      <c r="G131" s="291"/>
      <c r="H131" s="291" t="s">
        <v>1669</v>
      </c>
      <c r="I131" s="291" t="s">
        <v>1655</v>
      </c>
      <c r="J131" s="291">
        <v>20</v>
      </c>
      <c r="K131" s="313"/>
    </row>
    <row r="132" spans="2:11" s="1" customFormat="1" ht="15" customHeight="1">
      <c r="B132" s="310"/>
      <c r="C132" s="291" t="s">
        <v>1670</v>
      </c>
      <c r="D132" s="291"/>
      <c r="E132" s="291"/>
      <c r="F132" s="292" t="s">
        <v>1659</v>
      </c>
      <c r="G132" s="291"/>
      <c r="H132" s="291" t="s">
        <v>1671</v>
      </c>
      <c r="I132" s="291" t="s">
        <v>1655</v>
      </c>
      <c r="J132" s="291">
        <v>20</v>
      </c>
      <c r="K132" s="313"/>
    </row>
    <row r="133" spans="2:11" s="1" customFormat="1" ht="15" customHeight="1">
      <c r="B133" s="310"/>
      <c r="C133" s="267" t="s">
        <v>1658</v>
      </c>
      <c r="D133" s="267"/>
      <c r="E133" s="267"/>
      <c r="F133" s="288" t="s">
        <v>1659</v>
      </c>
      <c r="G133" s="267"/>
      <c r="H133" s="267" t="s">
        <v>1693</v>
      </c>
      <c r="I133" s="267" t="s">
        <v>1655</v>
      </c>
      <c r="J133" s="267">
        <v>50</v>
      </c>
      <c r="K133" s="313"/>
    </row>
    <row r="134" spans="2:11" s="1" customFormat="1" ht="15" customHeight="1">
      <c r="B134" s="310"/>
      <c r="C134" s="267" t="s">
        <v>1672</v>
      </c>
      <c r="D134" s="267"/>
      <c r="E134" s="267"/>
      <c r="F134" s="288" t="s">
        <v>1659</v>
      </c>
      <c r="G134" s="267"/>
      <c r="H134" s="267" t="s">
        <v>1693</v>
      </c>
      <c r="I134" s="267" t="s">
        <v>1655</v>
      </c>
      <c r="J134" s="267">
        <v>50</v>
      </c>
      <c r="K134" s="313"/>
    </row>
    <row r="135" spans="2:11" s="1" customFormat="1" ht="15" customHeight="1">
      <c r="B135" s="310"/>
      <c r="C135" s="267" t="s">
        <v>1678</v>
      </c>
      <c r="D135" s="267"/>
      <c r="E135" s="267"/>
      <c r="F135" s="288" t="s">
        <v>1659</v>
      </c>
      <c r="G135" s="267"/>
      <c r="H135" s="267" t="s">
        <v>1693</v>
      </c>
      <c r="I135" s="267" t="s">
        <v>1655</v>
      </c>
      <c r="J135" s="267">
        <v>50</v>
      </c>
      <c r="K135" s="313"/>
    </row>
    <row r="136" spans="2:11" s="1" customFormat="1" ht="15" customHeight="1">
      <c r="B136" s="310"/>
      <c r="C136" s="267" t="s">
        <v>1680</v>
      </c>
      <c r="D136" s="267"/>
      <c r="E136" s="267"/>
      <c r="F136" s="288" t="s">
        <v>1659</v>
      </c>
      <c r="G136" s="267"/>
      <c r="H136" s="267" t="s">
        <v>1693</v>
      </c>
      <c r="I136" s="267" t="s">
        <v>1655</v>
      </c>
      <c r="J136" s="267">
        <v>50</v>
      </c>
      <c r="K136" s="313"/>
    </row>
    <row r="137" spans="2:11" s="1" customFormat="1" ht="15" customHeight="1">
      <c r="B137" s="310"/>
      <c r="C137" s="267" t="s">
        <v>1681</v>
      </c>
      <c r="D137" s="267"/>
      <c r="E137" s="267"/>
      <c r="F137" s="288" t="s">
        <v>1659</v>
      </c>
      <c r="G137" s="267"/>
      <c r="H137" s="267" t="s">
        <v>1706</v>
      </c>
      <c r="I137" s="267" t="s">
        <v>1655</v>
      </c>
      <c r="J137" s="267">
        <v>255</v>
      </c>
      <c r="K137" s="313"/>
    </row>
    <row r="138" spans="2:11" s="1" customFormat="1" ht="15" customHeight="1">
      <c r="B138" s="310"/>
      <c r="C138" s="267" t="s">
        <v>1683</v>
      </c>
      <c r="D138" s="267"/>
      <c r="E138" s="267"/>
      <c r="F138" s="288" t="s">
        <v>1653</v>
      </c>
      <c r="G138" s="267"/>
      <c r="H138" s="267" t="s">
        <v>1707</v>
      </c>
      <c r="I138" s="267" t="s">
        <v>1685</v>
      </c>
      <c r="J138" s="267"/>
      <c r="K138" s="313"/>
    </row>
    <row r="139" spans="2:11" s="1" customFormat="1" ht="15" customHeight="1">
      <c r="B139" s="310"/>
      <c r="C139" s="267" t="s">
        <v>1686</v>
      </c>
      <c r="D139" s="267"/>
      <c r="E139" s="267"/>
      <c r="F139" s="288" t="s">
        <v>1653</v>
      </c>
      <c r="G139" s="267"/>
      <c r="H139" s="267" t="s">
        <v>1708</v>
      </c>
      <c r="I139" s="267" t="s">
        <v>1688</v>
      </c>
      <c r="J139" s="267"/>
      <c r="K139" s="313"/>
    </row>
    <row r="140" spans="2:11" s="1" customFormat="1" ht="15" customHeight="1">
      <c r="B140" s="310"/>
      <c r="C140" s="267" t="s">
        <v>1689</v>
      </c>
      <c r="D140" s="267"/>
      <c r="E140" s="267"/>
      <c r="F140" s="288" t="s">
        <v>1653</v>
      </c>
      <c r="G140" s="267"/>
      <c r="H140" s="267" t="s">
        <v>1689</v>
      </c>
      <c r="I140" s="267" t="s">
        <v>1688</v>
      </c>
      <c r="J140" s="267"/>
      <c r="K140" s="313"/>
    </row>
    <row r="141" spans="2:11" s="1" customFormat="1" ht="15" customHeight="1">
      <c r="B141" s="310"/>
      <c r="C141" s="267" t="s">
        <v>36</v>
      </c>
      <c r="D141" s="267"/>
      <c r="E141" s="267"/>
      <c r="F141" s="288" t="s">
        <v>1653</v>
      </c>
      <c r="G141" s="267"/>
      <c r="H141" s="267" t="s">
        <v>1709</v>
      </c>
      <c r="I141" s="267" t="s">
        <v>1688</v>
      </c>
      <c r="J141" s="267"/>
      <c r="K141" s="313"/>
    </row>
    <row r="142" spans="2:11" s="1" customFormat="1" ht="15" customHeight="1">
      <c r="B142" s="310"/>
      <c r="C142" s="267" t="s">
        <v>1710</v>
      </c>
      <c r="D142" s="267"/>
      <c r="E142" s="267"/>
      <c r="F142" s="288" t="s">
        <v>1653</v>
      </c>
      <c r="G142" s="267"/>
      <c r="H142" s="267" t="s">
        <v>1711</v>
      </c>
      <c r="I142" s="267" t="s">
        <v>1688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90" t="s">
        <v>1712</v>
      </c>
      <c r="D147" s="390"/>
      <c r="E147" s="390"/>
      <c r="F147" s="390"/>
      <c r="G147" s="390"/>
      <c r="H147" s="390"/>
      <c r="I147" s="390"/>
      <c r="J147" s="390"/>
      <c r="K147" s="279"/>
    </row>
    <row r="148" spans="2:11" s="1" customFormat="1" ht="17.25" customHeight="1">
      <c r="B148" s="278"/>
      <c r="C148" s="280" t="s">
        <v>1647</v>
      </c>
      <c r="D148" s="280"/>
      <c r="E148" s="280"/>
      <c r="F148" s="280" t="s">
        <v>1648</v>
      </c>
      <c r="G148" s="281"/>
      <c r="H148" s="280" t="s">
        <v>52</v>
      </c>
      <c r="I148" s="280" t="s">
        <v>55</v>
      </c>
      <c r="J148" s="280" t="s">
        <v>1649</v>
      </c>
      <c r="K148" s="279"/>
    </row>
    <row r="149" spans="2:11" s="1" customFormat="1" ht="17.25" customHeight="1">
      <c r="B149" s="278"/>
      <c r="C149" s="282" t="s">
        <v>1650</v>
      </c>
      <c r="D149" s="282"/>
      <c r="E149" s="282"/>
      <c r="F149" s="283" t="s">
        <v>1651</v>
      </c>
      <c r="G149" s="284"/>
      <c r="H149" s="282"/>
      <c r="I149" s="282"/>
      <c r="J149" s="282" t="s">
        <v>1652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1656</v>
      </c>
      <c r="D151" s="267"/>
      <c r="E151" s="267"/>
      <c r="F151" s="318" t="s">
        <v>1653</v>
      </c>
      <c r="G151" s="267"/>
      <c r="H151" s="317" t="s">
        <v>1693</v>
      </c>
      <c r="I151" s="317" t="s">
        <v>1655</v>
      </c>
      <c r="J151" s="317">
        <v>120</v>
      </c>
      <c r="K151" s="313"/>
    </row>
    <row r="152" spans="2:11" s="1" customFormat="1" ht="15" customHeight="1">
      <c r="B152" s="290"/>
      <c r="C152" s="317" t="s">
        <v>1702</v>
      </c>
      <c r="D152" s="267"/>
      <c r="E152" s="267"/>
      <c r="F152" s="318" t="s">
        <v>1653</v>
      </c>
      <c r="G152" s="267"/>
      <c r="H152" s="317" t="s">
        <v>1713</v>
      </c>
      <c r="I152" s="317" t="s">
        <v>1655</v>
      </c>
      <c r="J152" s="317" t="s">
        <v>1704</v>
      </c>
      <c r="K152" s="313"/>
    </row>
    <row r="153" spans="2:11" s="1" customFormat="1" ht="15" customHeight="1">
      <c r="B153" s="290"/>
      <c r="C153" s="317" t="s">
        <v>89</v>
      </c>
      <c r="D153" s="267"/>
      <c r="E153" s="267"/>
      <c r="F153" s="318" t="s">
        <v>1653</v>
      </c>
      <c r="G153" s="267"/>
      <c r="H153" s="317" t="s">
        <v>1714</v>
      </c>
      <c r="I153" s="317" t="s">
        <v>1655</v>
      </c>
      <c r="J153" s="317" t="s">
        <v>1704</v>
      </c>
      <c r="K153" s="313"/>
    </row>
    <row r="154" spans="2:11" s="1" customFormat="1" ht="15" customHeight="1">
      <c r="B154" s="290"/>
      <c r="C154" s="317" t="s">
        <v>1658</v>
      </c>
      <c r="D154" s="267"/>
      <c r="E154" s="267"/>
      <c r="F154" s="318" t="s">
        <v>1659</v>
      </c>
      <c r="G154" s="267"/>
      <c r="H154" s="317" t="s">
        <v>1693</v>
      </c>
      <c r="I154" s="317" t="s">
        <v>1655</v>
      </c>
      <c r="J154" s="317">
        <v>50</v>
      </c>
      <c r="K154" s="313"/>
    </row>
    <row r="155" spans="2:11" s="1" customFormat="1" ht="15" customHeight="1">
      <c r="B155" s="290"/>
      <c r="C155" s="317" t="s">
        <v>1661</v>
      </c>
      <c r="D155" s="267"/>
      <c r="E155" s="267"/>
      <c r="F155" s="318" t="s">
        <v>1653</v>
      </c>
      <c r="G155" s="267"/>
      <c r="H155" s="317" t="s">
        <v>1693</v>
      </c>
      <c r="I155" s="317" t="s">
        <v>1663</v>
      </c>
      <c r="J155" s="317"/>
      <c r="K155" s="313"/>
    </row>
    <row r="156" spans="2:11" s="1" customFormat="1" ht="15" customHeight="1">
      <c r="B156" s="290"/>
      <c r="C156" s="317" t="s">
        <v>1672</v>
      </c>
      <c r="D156" s="267"/>
      <c r="E156" s="267"/>
      <c r="F156" s="318" t="s">
        <v>1659</v>
      </c>
      <c r="G156" s="267"/>
      <c r="H156" s="317" t="s">
        <v>1693</v>
      </c>
      <c r="I156" s="317" t="s">
        <v>1655</v>
      </c>
      <c r="J156" s="317">
        <v>50</v>
      </c>
      <c r="K156" s="313"/>
    </row>
    <row r="157" spans="2:11" s="1" customFormat="1" ht="15" customHeight="1">
      <c r="B157" s="290"/>
      <c r="C157" s="317" t="s">
        <v>1680</v>
      </c>
      <c r="D157" s="267"/>
      <c r="E157" s="267"/>
      <c r="F157" s="318" t="s">
        <v>1659</v>
      </c>
      <c r="G157" s="267"/>
      <c r="H157" s="317" t="s">
        <v>1693</v>
      </c>
      <c r="I157" s="317" t="s">
        <v>1655</v>
      </c>
      <c r="J157" s="317">
        <v>50</v>
      </c>
      <c r="K157" s="313"/>
    </row>
    <row r="158" spans="2:11" s="1" customFormat="1" ht="15" customHeight="1">
      <c r="B158" s="290"/>
      <c r="C158" s="317" t="s">
        <v>1678</v>
      </c>
      <c r="D158" s="267"/>
      <c r="E158" s="267"/>
      <c r="F158" s="318" t="s">
        <v>1659</v>
      </c>
      <c r="G158" s="267"/>
      <c r="H158" s="317" t="s">
        <v>1693</v>
      </c>
      <c r="I158" s="317" t="s">
        <v>1655</v>
      </c>
      <c r="J158" s="317">
        <v>50</v>
      </c>
      <c r="K158" s="313"/>
    </row>
    <row r="159" spans="2:11" s="1" customFormat="1" ht="15" customHeight="1">
      <c r="B159" s="290"/>
      <c r="C159" s="317" t="s">
        <v>110</v>
      </c>
      <c r="D159" s="267"/>
      <c r="E159" s="267"/>
      <c r="F159" s="318" t="s">
        <v>1653</v>
      </c>
      <c r="G159" s="267"/>
      <c r="H159" s="317" t="s">
        <v>1715</v>
      </c>
      <c r="I159" s="317" t="s">
        <v>1655</v>
      </c>
      <c r="J159" s="317" t="s">
        <v>1716</v>
      </c>
      <c r="K159" s="313"/>
    </row>
    <row r="160" spans="2:11" s="1" customFormat="1" ht="15" customHeight="1">
      <c r="B160" s="290"/>
      <c r="C160" s="317" t="s">
        <v>1717</v>
      </c>
      <c r="D160" s="267"/>
      <c r="E160" s="267"/>
      <c r="F160" s="318" t="s">
        <v>1653</v>
      </c>
      <c r="G160" s="267"/>
      <c r="H160" s="317" t="s">
        <v>1718</v>
      </c>
      <c r="I160" s="317" t="s">
        <v>1688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91" t="s">
        <v>1719</v>
      </c>
      <c r="D165" s="391"/>
      <c r="E165" s="391"/>
      <c r="F165" s="391"/>
      <c r="G165" s="391"/>
      <c r="H165" s="391"/>
      <c r="I165" s="391"/>
      <c r="J165" s="391"/>
      <c r="K165" s="260"/>
    </row>
    <row r="166" spans="2:11" s="1" customFormat="1" ht="17.25" customHeight="1">
      <c r="B166" s="259"/>
      <c r="C166" s="280" t="s">
        <v>1647</v>
      </c>
      <c r="D166" s="280"/>
      <c r="E166" s="280"/>
      <c r="F166" s="280" t="s">
        <v>1648</v>
      </c>
      <c r="G166" s="322"/>
      <c r="H166" s="323" t="s">
        <v>52</v>
      </c>
      <c r="I166" s="323" t="s">
        <v>55</v>
      </c>
      <c r="J166" s="280" t="s">
        <v>1649</v>
      </c>
      <c r="K166" s="260"/>
    </row>
    <row r="167" spans="2:11" s="1" customFormat="1" ht="17.25" customHeight="1">
      <c r="B167" s="261"/>
      <c r="C167" s="282" t="s">
        <v>1650</v>
      </c>
      <c r="D167" s="282"/>
      <c r="E167" s="282"/>
      <c r="F167" s="283" t="s">
        <v>1651</v>
      </c>
      <c r="G167" s="324"/>
      <c r="H167" s="325"/>
      <c r="I167" s="325"/>
      <c r="J167" s="282" t="s">
        <v>1652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1656</v>
      </c>
      <c r="D169" s="267"/>
      <c r="E169" s="267"/>
      <c r="F169" s="288" t="s">
        <v>1653</v>
      </c>
      <c r="G169" s="267"/>
      <c r="H169" s="267" t="s">
        <v>1693</v>
      </c>
      <c r="I169" s="267" t="s">
        <v>1655</v>
      </c>
      <c r="J169" s="267">
        <v>120</v>
      </c>
      <c r="K169" s="313"/>
    </row>
    <row r="170" spans="2:11" s="1" customFormat="1" ht="15" customHeight="1">
      <c r="B170" s="290"/>
      <c r="C170" s="267" t="s">
        <v>1702</v>
      </c>
      <c r="D170" s="267"/>
      <c r="E170" s="267"/>
      <c r="F170" s="288" t="s">
        <v>1653</v>
      </c>
      <c r="G170" s="267"/>
      <c r="H170" s="267" t="s">
        <v>1703</v>
      </c>
      <c r="I170" s="267" t="s">
        <v>1655</v>
      </c>
      <c r="J170" s="267" t="s">
        <v>1704</v>
      </c>
      <c r="K170" s="313"/>
    </row>
    <row r="171" spans="2:11" s="1" customFormat="1" ht="15" customHeight="1">
      <c r="B171" s="290"/>
      <c r="C171" s="267" t="s">
        <v>89</v>
      </c>
      <c r="D171" s="267"/>
      <c r="E171" s="267"/>
      <c r="F171" s="288" t="s">
        <v>1653</v>
      </c>
      <c r="G171" s="267"/>
      <c r="H171" s="267" t="s">
        <v>1720</v>
      </c>
      <c r="I171" s="267" t="s">
        <v>1655</v>
      </c>
      <c r="J171" s="267" t="s">
        <v>1704</v>
      </c>
      <c r="K171" s="313"/>
    </row>
    <row r="172" spans="2:11" s="1" customFormat="1" ht="15" customHeight="1">
      <c r="B172" s="290"/>
      <c r="C172" s="267" t="s">
        <v>1658</v>
      </c>
      <c r="D172" s="267"/>
      <c r="E172" s="267"/>
      <c r="F172" s="288" t="s">
        <v>1659</v>
      </c>
      <c r="G172" s="267"/>
      <c r="H172" s="267" t="s">
        <v>1720</v>
      </c>
      <c r="I172" s="267" t="s">
        <v>1655</v>
      </c>
      <c r="J172" s="267">
        <v>50</v>
      </c>
      <c r="K172" s="313"/>
    </row>
    <row r="173" spans="2:11" s="1" customFormat="1" ht="15" customHeight="1">
      <c r="B173" s="290"/>
      <c r="C173" s="267" t="s">
        <v>1661</v>
      </c>
      <c r="D173" s="267"/>
      <c r="E173" s="267"/>
      <c r="F173" s="288" t="s">
        <v>1653</v>
      </c>
      <c r="G173" s="267"/>
      <c r="H173" s="267" t="s">
        <v>1720</v>
      </c>
      <c r="I173" s="267" t="s">
        <v>1663</v>
      </c>
      <c r="J173" s="267"/>
      <c r="K173" s="313"/>
    </row>
    <row r="174" spans="2:11" s="1" customFormat="1" ht="15" customHeight="1">
      <c r="B174" s="290"/>
      <c r="C174" s="267" t="s">
        <v>1672</v>
      </c>
      <c r="D174" s="267"/>
      <c r="E174" s="267"/>
      <c r="F174" s="288" t="s">
        <v>1659</v>
      </c>
      <c r="G174" s="267"/>
      <c r="H174" s="267" t="s">
        <v>1720</v>
      </c>
      <c r="I174" s="267" t="s">
        <v>1655</v>
      </c>
      <c r="J174" s="267">
        <v>50</v>
      </c>
      <c r="K174" s="313"/>
    </row>
    <row r="175" spans="2:11" s="1" customFormat="1" ht="15" customHeight="1">
      <c r="B175" s="290"/>
      <c r="C175" s="267" t="s">
        <v>1680</v>
      </c>
      <c r="D175" s="267"/>
      <c r="E175" s="267"/>
      <c r="F175" s="288" t="s">
        <v>1659</v>
      </c>
      <c r="G175" s="267"/>
      <c r="H175" s="267" t="s">
        <v>1720</v>
      </c>
      <c r="I175" s="267" t="s">
        <v>1655</v>
      </c>
      <c r="J175" s="267">
        <v>50</v>
      </c>
      <c r="K175" s="313"/>
    </row>
    <row r="176" spans="2:11" s="1" customFormat="1" ht="15" customHeight="1">
      <c r="B176" s="290"/>
      <c r="C176" s="267" t="s">
        <v>1678</v>
      </c>
      <c r="D176" s="267"/>
      <c r="E176" s="267"/>
      <c r="F176" s="288" t="s">
        <v>1659</v>
      </c>
      <c r="G176" s="267"/>
      <c r="H176" s="267" t="s">
        <v>1720</v>
      </c>
      <c r="I176" s="267" t="s">
        <v>1655</v>
      </c>
      <c r="J176" s="267">
        <v>50</v>
      </c>
      <c r="K176" s="313"/>
    </row>
    <row r="177" spans="2:11" s="1" customFormat="1" ht="15" customHeight="1">
      <c r="B177" s="290"/>
      <c r="C177" s="267" t="s">
        <v>139</v>
      </c>
      <c r="D177" s="267"/>
      <c r="E177" s="267"/>
      <c r="F177" s="288" t="s">
        <v>1653</v>
      </c>
      <c r="G177" s="267"/>
      <c r="H177" s="267" t="s">
        <v>1721</v>
      </c>
      <c r="I177" s="267" t="s">
        <v>1722</v>
      </c>
      <c r="J177" s="267"/>
      <c r="K177" s="313"/>
    </row>
    <row r="178" spans="2:11" s="1" customFormat="1" ht="15" customHeight="1">
      <c r="B178" s="290"/>
      <c r="C178" s="267" t="s">
        <v>55</v>
      </c>
      <c r="D178" s="267"/>
      <c r="E178" s="267"/>
      <c r="F178" s="288" t="s">
        <v>1653</v>
      </c>
      <c r="G178" s="267"/>
      <c r="H178" s="267" t="s">
        <v>1723</v>
      </c>
      <c r="I178" s="267" t="s">
        <v>1724</v>
      </c>
      <c r="J178" s="267">
        <v>1</v>
      </c>
      <c r="K178" s="313"/>
    </row>
    <row r="179" spans="2:11" s="1" customFormat="1" ht="15" customHeight="1">
      <c r="B179" s="290"/>
      <c r="C179" s="267" t="s">
        <v>51</v>
      </c>
      <c r="D179" s="267"/>
      <c r="E179" s="267"/>
      <c r="F179" s="288" t="s">
        <v>1653</v>
      </c>
      <c r="G179" s="267"/>
      <c r="H179" s="267" t="s">
        <v>1725</v>
      </c>
      <c r="I179" s="267" t="s">
        <v>1655</v>
      </c>
      <c r="J179" s="267">
        <v>20</v>
      </c>
      <c r="K179" s="313"/>
    </row>
    <row r="180" spans="2:11" s="1" customFormat="1" ht="15" customHeight="1">
      <c r="B180" s="290"/>
      <c r="C180" s="267" t="s">
        <v>52</v>
      </c>
      <c r="D180" s="267"/>
      <c r="E180" s="267"/>
      <c r="F180" s="288" t="s">
        <v>1653</v>
      </c>
      <c r="G180" s="267"/>
      <c r="H180" s="267" t="s">
        <v>1726</v>
      </c>
      <c r="I180" s="267" t="s">
        <v>1655</v>
      </c>
      <c r="J180" s="267">
        <v>255</v>
      </c>
      <c r="K180" s="313"/>
    </row>
    <row r="181" spans="2:11" s="1" customFormat="1" ht="15" customHeight="1">
      <c r="B181" s="290"/>
      <c r="C181" s="267" t="s">
        <v>140</v>
      </c>
      <c r="D181" s="267"/>
      <c r="E181" s="267"/>
      <c r="F181" s="288" t="s">
        <v>1653</v>
      </c>
      <c r="G181" s="267"/>
      <c r="H181" s="267" t="s">
        <v>1617</v>
      </c>
      <c r="I181" s="267" t="s">
        <v>1655</v>
      </c>
      <c r="J181" s="267">
        <v>10</v>
      </c>
      <c r="K181" s="313"/>
    </row>
    <row r="182" spans="2:11" s="1" customFormat="1" ht="15" customHeight="1">
      <c r="B182" s="290"/>
      <c r="C182" s="267" t="s">
        <v>141</v>
      </c>
      <c r="D182" s="267"/>
      <c r="E182" s="267"/>
      <c r="F182" s="288" t="s">
        <v>1653</v>
      </c>
      <c r="G182" s="267"/>
      <c r="H182" s="267" t="s">
        <v>1727</v>
      </c>
      <c r="I182" s="267" t="s">
        <v>1688</v>
      </c>
      <c r="J182" s="267"/>
      <c r="K182" s="313"/>
    </row>
    <row r="183" spans="2:11" s="1" customFormat="1" ht="15" customHeight="1">
      <c r="B183" s="290"/>
      <c r="C183" s="267" t="s">
        <v>1728</v>
      </c>
      <c r="D183" s="267"/>
      <c r="E183" s="267"/>
      <c r="F183" s="288" t="s">
        <v>1653</v>
      </c>
      <c r="G183" s="267"/>
      <c r="H183" s="267" t="s">
        <v>1729</v>
      </c>
      <c r="I183" s="267" t="s">
        <v>1688</v>
      </c>
      <c r="J183" s="267"/>
      <c r="K183" s="313"/>
    </row>
    <row r="184" spans="2:11" s="1" customFormat="1" ht="15" customHeight="1">
      <c r="B184" s="290"/>
      <c r="C184" s="267" t="s">
        <v>1717</v>
      </c>
      <c r="D184" s="267"/>
      <c r="E184" s="267"/>
      <c r="F184" s="288" t="s">
        <v>1653</v>
      </c>
      <c r="G184" s="267"/>
      <c r="H184" s="267" t="s">
        <v>1730</v>
      </c>
      <c r="I184" s="267" t="s">
        <v>1688</v>
      </c>
      <c r="J184" s="267"/>
      <c r="K184" s="313"/>
    </row>
    <row r="185" spans="2:11" s="1" customFormat="1" ht="15" customHeight="1">
      <c r="B185" s="290"/>
      <c r="C185" s="267" t="s">
        <v>143</v>
      </c>
      <c r="D185" s="267"/>
      <c r="E185" s="267"/>
      <c r="F185" s="288" t="s">
        <v>1659</v>
      </c>
      <c r="G185" s="267"/>
      <c r="H185" s="267" t="s">
        <v>1731</v>
      </c>
      <c r="I185" s="267" t="s">
        <v>1655</v>
      </c>
      <c r="J185" s="267">
        <v>50</v>
      </c>
      <c r="K185" s="313"/>
    </row>
    <row r="186" spans="2:11" s="1" customFormat="1" ht="15" customHeight="1">
      <c r="B186" s="290"/>
      <c r="C186" s="267" t="s">
        <v>1732</v>
      </c>
      <c r="D186" s="267"/>
      <c r="E186" s="267"/>
      <c r="F186" s="288" t="s">
        <v>1659</v>
      </c>
      <c r="G186" s="267"/>
      <c r="H186" s="267" t="s">
        <v>1733</v>
      </c>
      <c r="I186" s="267" t="s">
        <v>1734</v>
      </c>
      <c r="J186" s="267"/>
      <c r="K186" s="313"/>
    </row>
    <row r="187" spans="2:11" s="1" customFormat="1" ht="15" customHeight="1">
      <c r="B187" s="290"/>
      <c r="C187" s="267" t="s">
        <v>1735</v>
      </c>
      <c r="D187" s="267"/>
      <c r="E187" s="267"/>
      <c r="F187" s="288" t="s">
        <v>1659</v>
      </c>
      <c r="G187" s="267"/>
      <c r="H187" s="267" t="s">
        <v>1736</v>
      </c>
      <c r="I187" s="267" t="s">
        <v>1734</v>
      </c>
      <c r="J187" s="267"/>
      <c r="K187" s="313"/>
    </row>
    <row r="188" spans="2:11" s="1" customFormat="1" ht="15" customHeight="1">
      <c r="B188" s="290"/>
      <c r="C188" s="267" t="s">
        <v>1737</v>
      </c>
      <c r="D188" s="267"/>
      <c r="E188" s="267"/>
      <c r="F188" s="288" t="s">
        <v>1659</v>
      </c>
      <c r="G188" s="267"/>
      <c r="H188" s="267" t="s">
        <v>1738</v>
      </c>
      <c r="I188" s="267" t="s">
        <v>1734</v>
      </c>
      <c r="J188" s="267"/>
      <c r="K188" s="313"/>
    </row>
    <row r="189" spans="2:11" s="1" customFormat="1" ht="15" customHeight="1">
      <c r="B189" s="290"/>
      <c r="C189" s="326" t="s">
        <v>1739</v>
      </c>
      <c r="D189" s="267"/>
      <c r="E189" s="267"/>
      <c r="F189" s="288" t="s">
        <v>1659</v>
      </c>
      <c r="G189" s="267"/>
      <c r="H189" s="267" t="s">
        <v>1740</v>
      </c>
      <c r="I189" s="267" t="s">
        <v>1741</v>
      </c>
      <c r="J189" s="327" t="s">
        <v>1742</v>
      </c>
      <c r="K189" s="313"/>
    </row>
    <row r="190" spans="2:11" s="1" customFormat="1" ht="15" customHeight="1">
      <c r="B190" s="290"/>
      <c r="C190" s="326" t="s">
        <v>40</v>
      </c>
      <c r="D190" s="267"/>
      <c r="E190" s="267"/>
      <c r="F190" s="288" t="s">
        <v>1653</v>
      </c>
      <c r="G190" s="267"/>
      <c r="H190" s="264" t="s">
        <v>1743</v>
      </c>
      <c r="I190" s="267" t="s">
        <v>1744</v>
      </c>
      <c r="J190" s="267"/>
      <c r="K190" s="313"/>
    </row>
    <row r="191" spans="2:11" s="1" customFormat="1" ht="15" customHeight="1">
      <c r="B191" s="290"/>
      <c r="C191" s="326" t="s">
        <v>1745</v>
      </c>
      <c r="D191" s="267"/>
      <c r="E191" s="267"/>
      <c r="F191" s="288" t="s">
        <v>1653</v>
      </c>
      <c r="G191" s="267"/>
      <c r="H191" s="267" t="s">
        <v>1746</v>
      </c>
      <c r="I191" s="267" t="s">
        <v>1688</v>
      </c>
      <c r="J191" s="267"/>
      <c r="K191" s="313"/>
    </row>
    <row r="192" spans="2:11" s="1" customFormat="1" ht="15" customHeight="1">
      <c r="B192" s="290"/>
      <c r="C192" s="326" t="s">
        <v>1747</v>
      </c>
      <c r="D192" s="267"/>
      <c r="E192" s="267"/>
      <c r="F192" s="288" t="s">
        <v>1653</v>
      </c>
      <c r="G192" s="267"/>
      <c r="H192" s="267" t="s">
        <v>1748</v>
      </c>
      <c r="I192" s="267" t="s">
        <v>1688</v>
      </c>
      <c r="J192" s="267"/>
      <c r="K192" s="313"/>
    </row>
    <row r="193" spans="2:11" s="1" customFormat="1" ht="15" customHeight="1">
      <c r="B193" s="290"/>
      <c r="C193" s="326" t="s">
        <v>1749</v>
      </c>
      <c r="D193" s="267"/>
      <c r="E193" s="267"/>
      <c r="F193" s="288" t="s">
        <v>1659</v>
      </c>
      <c r="G193" s="267"/>
      <c r="H193" s="267" t="s">
        <v>1750</v>
      </c>
      <c r="I193" s="267" t="s">
        <v>1688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1">
      <c r="B199" s="259"/>
      <c r="C199" s="391" t="s">
        <v>1751</v>
      </c>
      <c r="D199" s="391"/>
      <c r="E199" s="391"/>
      <c r="F199" s="391"/>
      <c r="G199" s="391"/>
      <c r="H199" s="391"/>
      <c r="I199" s="391"/>
      <c r="J199" s="391"/>
      <c r="K199" s="260"/>
    </row>
    <row r="200" spans="2:11" s="1" customFormat="1" ht="25.5" customHeight="1">
      <c r="B200" s="259"/>
      <c r="C200" s="329" t="s">
        <v>1752</v>
      </c>
      <c r="D200" s="329"/>
      <c r="E200" s="329"/>
      <c r="F200" s="329" t="s">
        <v>1753</v>
      </c>
      <c r="G200" s="330"/>
      <c r="H200" s="392" t="s">
        <v>1754</v>
      </c>
      <c r="I200" s="392"/>
      <c r="J200" s="392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1744</v>
      </c>
      <c r="D202" s="267"/>
      <c r="E202" s="267"/>
      <c r="F202" s="288" t="s">
        <v>41</v>
      </c>
      <c r="G202" s="267"/>
      <c r="H202" s="393" t="s">
        <v>1755</v>
      </c>
      <c r="I202" s="393"/>
      <c r="J202" s="393"/>
      <c r="K202" s="313"/>
    </row>
    <row r="203" spans="2:11" s="1" customFormat="1" ht="15" customHeight="1">
      <c r="B203" s="290"/>
      <c r="C203" s="267"/>
      <c r="D203" s="267"/>
      <c r="E203" s="267"/>
      <c r="F203" s="288" t="s">
        <v>42</v>
      </c>
      <c r="G203" s="267"/>
      <c r="H203" s="393" t="s">
        <v>1756</v>
      </c>
      <c r="I203" s="393"/>
      <c r="J203" s="393"/>
      <c r="K203" s="313"/>
    </row>
    <row r="204" spans="2:11" s="1" customFormat="1" ht="15" customHeight="1">
      <c r="B204" s="290"/>
      <c r="C204" s="267"/>
      <c r="D204" s="267"/>
      <c r="E204" s="267"/>
      <c r="F204" s="288" t="s">
        <v>45</v>
      </c>
      <c r="G204" s="267"/>
      <c r="H204" s="393" t="s">
        <v>1757</v>
      </c>
      <c r="I204" s="393"/>
      <c r="J204" s="393"/>
      <c r="K204" s="313"/>
    </row>
    <row r="205" spans="2:11" s="1" customFormat="1" ht="15" customHeight="1">
      <c r="B205" s="290"/>
      <c r="C205" s="267"/>
      <c r="D205" s="267"/>
      <c r="E205" s="267"/>
      <c r="F205" s="288" t="s">
        <v>43</v>
      </c>
      <c r="G205" s="267"/>
      <c r="H205" s="393" t="s">
        <v>1758</v>
      </c>
      <c r="I205" s="393"/>
      <c r="J205" s="393"/>
      <c r="K205" s="313"/>
    </row>
    <row r="206" spans="2:11" s="1" customFormat="1" ht="15" customHeight="1">
      <c r="B206" s="290"/>
      <c r="C206" s="267"/>
      <c r="D206" s="267"/>
      <c r="E206" s="267"/>
      <c r="F206" s="288" t="s">
        <v>44</v>
      </c>
      <c r="G206" s="267"/>
      <c r="H206" s="393" t="s">
        <v>1759</v>
      </c>
      <c r="I206" s="393"/>
      <c r="J206" s="393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1700</v>
      </c>
      <c r="D208" s="267"/>
      <c r="E208" s="267"/>
      <c r="F208" s="288" t="s">
        <v>77</v>
      </c>
      <c r="G208" s="267"/>
      <c r="H208" s="393" t="s">
        <v>1760</v>
      </c>
      <c r="I208" s="393"/>
      <c r="J208" s="393"/>
      <c r="K208" s="313"/>
    </row>
    <row r="209" spans="2:11" s="1" customFormat="1" ht="15" customHeight="1">
      <c r="B209" s="290"/>
      <c r="C209" s="267"/>
      <c r="D209" s="267"/>
      <c r="E209" s="267"/>
      <c r="F209" s="288" t="s">
        <v>1597</v>
      </c>
      <c r="G209" s="267"/>
      <c r="H209" s="393" t="s">
        <v>1598</v>
      </c>
      <c r="I209" s="393"/>
      <c r="J209" s="393"/>
      <c r="K209" s="313"/>
    </row>
    <row r="210" spans="2:11" s="1" customFormat="1" ht="15" customHeight="1">
      <c r="B210" s="290"/>
      <c r="C210" s="267"/>
      <c r="D210" s="267"/>
      <c r="E210" s="267"/>
      <c r="F210" s="288" t="s">
        <v>1595</v>
      </c>
      <c r="G210" s="267"/>
      <c r="H210" s="393" t="s">
        <v>1761</v>
      </c>
      <c r="I210" s="393"/>
      <c r="J210" s="393"/>
      <c r="K210" s="313"/>
    </row>
    <row r="211" spans="2:11" s="1" customFormat="1" ht="15" customHeight="1">
      <c r="B211" s="331"/>
      <c r="C211" s="267"/>
      <c r="D211" s="267"/>
      <c r="E211" s="267"/>
      <c r="F211" s="288" t="s">
        <v>103</v>
      </c>
      <c r="G211" s="326"/>
      <c r="H211" s="394" t="s">
        <v>1599</v>
      </c>
      <c r="I211" s="394"/>
      <c r="J211" s="394"/>
      <c r="K211" s="332"/>
    </row>
    <row r="212" spans="2:11" s="1" customFormat="1" ht="15" customHeight="1">
      <c r="B212" s="331"/>
      <c r="C212" s="267"/>
      <c r="D212" s="267"/>
      <c r="E212" s="267"/>
      <c r="F212" s="288" t="s">
        <v>1600</v>
      </c>
      <c r="G212" s="326"/>
      <c r="H212" s="394" t="s">
        <v>1577</v>
      </c>
      <c r="I212" s="394"/>
      <c r="J212" s="394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1724</v>
      </c>
      <c r="D214" s="267"/>
      <c r="E214" s="267"/>
      <c r="F214" s="288">
        <v>1</v>
      </c>
      <c r="G214" s="326"/>
      <c r="H214" s="394" t="s">
        <v>1762</v>
      </c>
      <c r="I214" s="394"/>
      <c r="J214" s="394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4" t="s">
        <v>1763</v>
      </c>
      <c r="I215" s="394"/>
      <c r="J215" s="394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4" t="s">
        <v>1764</v>
      </c>
      <c r="I216" s="394"/>
      <c r="J216" s="394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4" t="s">
        <v>1765</v>
      </c>
      <c r="I217" s="394"/>
      <c r="J217" s="394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2021-05-06T07:41:13Z</dcterms:created>
  <dcterms:modified xsi:type="dcterms:W3CDTF">2021-05-06T07:43:17Z</dcterms:modified>
  <cp:category/>
  <cp:version/>
  <cp:contentType/>
  <cp:contentStatus/>
</cp:coreProperties>
</file>