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Komunikace 0,450..." sheetId="2" r:id="rId2"/>
    <sheet name="SO 201.A1 - TYP A - km 0,..." sheetId="3" r:id="rId3"/>
    <sheet name="SO 201.A2 - TYP A - km 0,..." sheetId="4" r:id="rId4"/>
    <sheet name="SO 201.C - TYP C - km 0,4..." sheetId="5" r:id="rId5"/>
    <sheet name="SO 401 - Veřejné osvětlení" sheetId="6" r:id="rId6"/>
    <sheet name="SO 501 - Přeložky STL ply..." sheetId="7" r:id="rId7"/>
    <sheet name="VON - Vedlejší a ostatní ..." sheetId="8" r:id="rId8"/>
    <sheet name="Pokyny pro vyplnění" sheetId="9" r:id="rId9"/>
  </sheets>
  <definedNames>
    <definedName name="_xlnm.Print_Area" localSheetId="0">'Rekapitulace stavby'!$D$4:$AO$36,'Rekapitulace stavby'!$C$42:$AQ$62</definedName>
    <definedName name="_xlnm._FilterDatabase" localSheetId="1" hidden="1">'SO 101 - Komunikace 0,450...'!$C$92:$K$427</definedName>
    <definedName name="_xlnm.Print_Area" localSheetId="1">'SO 101 - Komunikace 0,450...'!$C$4:$J$39,'SO 101 - Komunikace 0,450...'!$C$45:$J$74,'SO 101 - Komunikace 0,450...'!$C$80:$K$427</definedName>
    <definedName name="_xlnm._FilterDatabase" localSheetId="2" hidden="1">'SO 201.A1 - TYP A - km 0,...'!$C$89:$K$332</definedName>
    <definedName name="_xlnm.Print_Area" localSheetId="2">'SO 201.A1 - TYP A - km 0,...'!$C$4:$J$39,'SO 201.A1 - TYP A - km 0,...'!$C$45:$J$71,'SO 201.A1 - TYP A - km 0,...'!$C$77:$K$332</definedName>
    <definedName name="_xlnm._FilterDatabase" localSheetId="3" hidden="1">'SO 201.A2 - TYP A - km 0,...'!$C$89:$K$332</definedName>
    <definedName name="_xlnm.Print_Area" localSheetId="3">'SO 201.A2 - TYP A - km 0,...'!$C$4:$J$39,'SO 201.A2 - TYP A - km 0,...'!$C$45:$J$71,'SO 201.A2 - TYP A - km 0,...'!$C$77:$K$332</definedName>
    <definedName name="_xlnm._FilterDatabase" localSheetId="4" hidden="1">'SO 201.C - TYP C - km 0,4...'!$C$93:$K$371</definedName>
    <definedName name="_xlnm.Print_Area" localSheetId="4">'SO 201.C - TYP C - km 0,4...'!$C$4:$J$39,'SO 201.C - TYP C - km 0,4...'!$C$45:$J$75,'SO 201.C - TYP C - km 0,4...'!$C$81:$K$371</definedName>
    <definedName name="_xlnm._FilterDatabase" localSheetId="5" hidden="1">'SO 401 - Veřejné osvětlení'!$C$83:$K$140</definedName>
    <definedName name="_xlnm.Print_Area" localSheetId="5">'SO 401 - Veřejné osvětlení'!$C$4:$J$39,'SO 401 - Veřejné osvětlení'!$C$45:$J$65,'SO 401 - Veřejné osvětlení'!$C$71:$K$140</definedName>
    <definedName name="_xlnm._FilterDatabase" localSheetId="6" hidden="1">'SO 501 - Přeložky STL ply...'!$C$81:$K$255</definedName>
    <definedName name="_xlnm.Print_Area" localSheetId="6">'SO 501 - Přeložky STL ply...'!$C$4:$J$39,'SO 501 - Přeložky STL ply...'!$C$45:$J$63,'SO 501 - Přeložky STL ply...'!$C$69:$K$255</definedName>
    <definedName name="_xlnm._FilterDatabase" localSheetId="7" hidden="1">'VON - Vedlejší a ostatní ...'!$C$82:$K$108</definedName>
    <definedName name="_xlnm.Print_Area" localSheetId="7">'VON - Vedlejší a ostatní ...'!$C$4:$J$39,'VON - Vedlejší a ostatní ...'!$C$45:$J$64,'VON - Vedlejší a ostatní ...'!$C$70:$K$108</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5">'SO 401 - Veřejné osvětlení'!$83:$83</definedName>
    <definedName name="_xlnm.Print_Titles" localSheetId="6">'SO 501 - Přeložky STL ply...'!$81:$81</definedName>
    <definedName name="_xlnm.Print_Titles" localSheetId="7">'VON - Vedlejší a ostatní ...'!$82:$82</definedName>
  </definedNames>
  <calcPr fullCalcOnLoad="1"/>
</workbook>
</file>

<file path=xl/sharedStrings.xml><?xml version="1.0" encoding="utf-8"?>
<sst xmlns="http://schemas.openxmlformats.org/spreadsheetml/2006/main" count="15048" uniqueCount="1848">
  <si>
    <t>Export Komplet</t>
  </si>
  <si>
    <t>VZ</t>
  </si>
  <si>
    <t>2.0</t>
  </si>
  <si>
    <t>ZAMOK</t>
  </si>
  <si>
    <t>False</t>
  </si>
  <si>
    <t>{32f77263-9891-4be4-9487-2849b5e00012}</t>
  </si>
  <si>
    <t>0,01</t>
  </si>
  <si>
    <t>21</t>
  </si>
  <si>
    <t>15</t>
  </si>
  <si>
    <t>REKAPITULACE STAVBY</t>
  </si>
  <si>
    <t>v ---  níže se nacházejí doplnkové a pomocné údaje k sestavám  --- v</t>
  </si>
  <si>
    <t>Návod na vyplnění</t>
  </si>
  <si>
    <t>0,001</t>
  </si>
  <si>
    <t>Kód:</t>
  </si>
  <si>
    <t>18_195_III</t>
  </si>
  <si>
    <t>Měnit lze pouze buňky se žlutým podbarvením!
1) v Rekapitulaci stavby vyplňte údaje o Uchazeči (přenesou se do ostatních sestav i v jiných listech)
2) na vybraných listech vyplňte v sestavě Soupis prací ceny u položek</t>
  </si>
  <si>
    <t>Stavba:</t>
  </si>
  <si>
    <t>Jáchymov - Rekonstrukce ulice Palackého - Etapa č.III</t>
  </si>
  <si>
    <t>KSO:</t>
  </si>
  <si>
    <t/>
  </si>
  <si>
    <t>CC-CZ:</t>
  </si>
  <si>
    <t>Místo:</t>
  </si>
  <si>
    <t>Jáchymov</t>
  </si>
  <si>
    <t>Datum:</t>
  </si>
  <si>
    <t>23. 10. 2019</t>
  </si>
  <si>
    <t>Zadavatel:</t>
  </si>
  <si>
    <t>IČ:</t>
  </si>
  <si>
    <t>Město Jáchymov</t>
  </si>
  <si>
    <t>DIČ:</t>
  </si>
  <si>
    <t>Uchazeč:</t>
  </si>
  <si>
    <t>Vyplň údaj</t>
  </si>
  <si>
    <t>Projektant:</t>
  </si>
  <si>
    <t>AZ Consult spol. s r.o.</t>
  </si>
  <si>
    <t>True</t>
  </si>
  <si>
    <t>Zpracovatel:</t>
  </si>
  <si>
    <t>Lucie Wojčiková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</si>
  <si>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</si>
  <si>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</si>
  <si>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</si>
  <si>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</si>
  <si>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</si>
  <si>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</si>
  <si>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</si>
  <si>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</si>
  <si>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</si>
  <si>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</si>
  <si>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</si>
  <si>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</si>
  <si>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</si>
  <si>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</si>
  <si>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</si>
  <si>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</si>
  <si>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</si>
  <si>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</si>
  <si>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</si>
  <si>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</si>
  <si>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</si>
  <si>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</si>
  <si>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</si>
  <si>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</si>
  <si>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</si>
  <si>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</si>
  <si>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</si>
  <si>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</si>
  <si>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</si>
  <si>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</si>
  <si>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</si>
  <si>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</si>
  <si>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</si>
  <si>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</si>
  <si>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</si>
  <si>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</si>
  <si>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</si>
  <si>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</si>
  <si>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</si>
  <si>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</si>
  <si>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</si>
  <si>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</si>
  <si>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0,450 - 0,582</t>
  </si>
  <si>
    <t>STA</t>
  </si>
  <si>
    <t>1</t>
  </si>
  <si>
    <t>{591f91bf-6eeb-4cd3-8199-70f47cffae6c}</t>
  </si>
  <si>
    <t>2</t>
  </si>
  <si>
    <t>SO 201.A1</t>
  </si>
  <si>
    <t>TYP A - km 0,529 - 0,542</t>
  </si>
  <si>
    <t>{0441a0ea-6ef3-4282-9fc5-e5d14b06e069}</t>
  </si>
  <si>
    <t>822 29</t>
  </si>
  <si>
    <t>SO 201.A2</t>
  </si>
  <si>
    <t>TYP A - km 0,564 - 0,584</t>
  </si>
  <si>
    <t>{35884601-5380-490a-9181-468869220967}</t>
  </si>
  <si>
    <t>SO 201.C</t>
  </si>
  <si>
    <t>TYP C - km 0,449 - 0,522</t>
  </si>
  <si>
    <t>{cd290421-656b-4945-861a-024c4c7a1350}</t>
  </si>
  <si>
    <t>SO 401</t>
  </si>
  <si>
    <t>Veřejné osvětlení</t>
  </si>
  <si>
    <t>{e06b2470-f203-4dda-b14a-f31af5cbb35a}</t>
  </si>
  <si>
    <t>SO 501</t>
  </si>
  <si>
    <t>Přeložky STL plynovodu</t>
  </si>
  <si>
    <t>{906bee74-100a-489b-b870-f5179342a2d0}</t>
  </si>
  <si>
    <t>VON</t>
  </si>
  <si>
    <t>Vedlejší a ostatní náklady</t>
  </si>
  <si>
    <t>{2c562362-e344-47c3-971c-d4f3c2361bd7}</t>
  </si>
  <si>
    <t>KRYCÍ LIST SOUPISU PRACÍ</t>
  </si>
  <si>
    <t>Objekt:</t>
  </si>
  <si>
    <t>SO 101 - Komunikace 0,450 - 0,582</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</si>
  <si>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</si>
  <si>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</si>
  <si>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</si>
  <si>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</si>
  <si>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</si>
  <si>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</si>
  <si>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</si>
  <si>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</si>
  <si>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</si>
  <si>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</si>
  <si>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</si>
  <si>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</si>
  <si>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</si>
  <si>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</si>
  <si>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</si>
  <si>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</si>
  <si>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783 - Dokončovací práce - nátěry</t>
  </si>
  <si>
    <t xml:space="preserve">    789 - Povrchové úpravy ocelových konstrukcí a technologických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</si>
  <si>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</si>
  <si>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</si>
  <si>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</si>
  <si>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</si>
  <si>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</si>
  <si>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</si>
  <si>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</si>
  <si>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</si>
  <si>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</si>
  <si>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</si>
  <si>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</si>
  <si>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</si>
  <si>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</si>
  <si>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</si>
  <si>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</si>
  <si>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</si>
  <si>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</si>
  <si>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</si>
  <si>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112151116</t>
  </si>
  <si>
    <t>Pokácení stromu směrové v celku s odřezáním kmene a s odvětvením průměru kmene přes 600 do 700 mm</t>
  </si>
  <si>
    <t>kus</t>
  </si>
  <si>
    <t>CS ÚRS 2019 02</t>
  </si>
  <si>
    <t>4</t>
  </si>
  <si>
    <t>-907409339</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</si>
  <si>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</si>
  <si>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</si>
  <si>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112201116</t>
  </si>
  <si>
    <t>Odstranění pařezu v rovině nebo na svahu do 1:5 o průměru pařezu na řezné ploše přes 600 do 700 mm</t>
  </si>
  <si>
    <t>-1087062677</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</si>
  <si>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</si>
  <si>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110</t>
  </si>
  <si>
    <t>112201124</t>
  </si>
  <si>
    <t>Odstranění pařezu v rovině nebo na svahu do 1:5 o průměru pařezu na řezné ploše přes 1400 do 1500 mm</t>
  </si>
  <si>
    <t>506577712</t>
  </si>
  <si>
    <t>VV</t>
  </si>
  <si>
    <t>1 "samostatný pařez</t>
  </si>
  <si>
    <t>3</t>
  </si>
  <si>
    <t>113106171</t>
  </si>
  <si>
    <t>Rozebrání dlažeb a dílců vozovek a ploch s přemístěním hmot na skládku na vzdálenost do 3 m nebo s naložením na dopravní prostředek, s jakoukoliv výplní spár ručně ze zámkové dlažby s ložem z kameniva</t>
  </si>
  <si>
    <t>m2</t>
  </si>
  <si>
    <t>1276155816</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</si>
  <si>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</si>
  <si>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113107222</t>
  </si>
  <si>
    <t>Odstranění podkladů nebo krytů strojně plochy jednotlivě přes 200 m2 s přemístěním hmot na skládku na vzdálenost do 20 m nebo s naložením na dopravní prostředek z kameniva hrubého drceného, o tl. vrstvy přes 100 do 200 mm</t>
  </si>
  <si>
    <t>1816042058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</si>
  <si>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</si>
  <si>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568,0+3,0</t>
  </si>
  <si>
    <t>5</t>
  </si>
  <si>
    <t>113107245</t>
  </si>
  <si>
    <t>Odstranění podkladů nebo krytů strojně plochy jednotlivě přes 200 m2 s přemístěním hmot na skládku na vzdálenost do 20 m nebo s naložením na dopravní prostředek živičných, o tl. vrstvy přes 200 do 250 mm</t>
  </si>
  <si>
    <t>296149352</t>
  </si>
  <si>
    <t>6</t>
  </si>
  <si>
    <t>113154353</t>
  </si>
  <si>
    <t>Frézování živičného podkladu nebo krytu s naložením na dopravní prostředek plochy přes 1 000 do 10 000 m2 s překážkami v trase pruhu šířky do 1 m, tloušťky vrstvy 50 mm</t>
  </si>
  <si>
    <t>-609375692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</si>
  <si>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</si>
  <si>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t>
  </si>
  <si>
    <t>121101103</t>
  </si>
  <si>
    <t>Sejmutí ornice nebo lesní půdy s vodorovným přemístěním na hromady v místě upotřebení nebo na dočasné či trvalé skládky se složením, na vzdálenost přes 100 do 250 m</t>
  </si>
  <si>
    <t>m3</t>
  </si>
  <si>
    <t>1495945317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</si>
  <si>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</si>
  <si>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1,5*130,0*0,15</t>
  </si>
  <si>
    <t>8</t>
  </si>
  <si>
    <t>122201102</t>
  </si>
  <si>
    <t>Odkopávky a prokopávky nezapažené s přehozením výkopku na vzdálenost do 3 m nebo s naložením na dopravní prostředek v hornině tř. 3 přes 100 do 1 000 m3</t>
  </si>
  <si>
    <t>1132507568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</si>
  <si>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</si>
  <si>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(105+15)*0,47+120*0,25  "zbývající výkop"</t>
  </si>
  <si>
    <t>362,5*0,5 "výměna AZ"</t>
  </si>
  <si>
    <t>0,938 "plocha pod lavičkou</t>
  </si>
  <si>
    <t>Součet</t>
  </si>
  <si>
    <t>9</t>
  </si>
  <si>
    <t>132201201</t>
  </si>
  <si>
    <t>Hloubení zapažených i nezapažených rýh šířky přes 600 do 2 000 mm s urovnáním dna do předepsaného profilu a spádu v hornině tř. 3 do 100 m3</t>
  </si>
  <si>
    <t>487896843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</si>
  <si>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</si>
  <si>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1,1*11,70*1,5*0,3 "výkop pro přípojku UV - 30%"</t>
  </si>
  <si>
    <t>1,1*3,0*1,5*0,3 "výkop pro přepojení dešťových svodů"</t>
  </si>
  <si>
    <t>10</t>
  </si>
  <si>
    <t>132201209</t>
  </si>
  <si>
    <t>Hloubení zapažených i nezapažených rýh šířky přes 600 do 2 000 mm s urovnáním dna do předepsaného profilu a spádu v hornině tř. 3 Příplatek k cenám za lepivost horniny tř. 3</t>
  </si>
  <si>
    <t>139599957</t>
  </si>
  <si>
    <t>7,277*0,5 'Přepočtené koeficientem množství</t>
  </si>
  <si>
    <t>11</t>
  </si>
  <si>
    <t>132301201</t>
  </si>
  <si>
    <t>Hloubení zapažených i nezapažených rýh šířky přes 600 do 2 000 mm s urovnáním dna do předepsaného profilu a spádu v hornině tř. 4 do 100 m3</t>
  </si>
  <si>
    <t>2038566094</t>
  </si>
  <si>
    <t>1,1*11,70*1,5*0,7 "výkop pro přípojku UV - 70%"</t>
  </si>
  <si>
    <t>1,1*3,0*1,5*0,7 "výkop pro přepojení dešťových svodů"</t>
  </si>
  <si>
    <t>12</t>
  </si>
  <si>
    <t>132301209</t>
  </si>
  <si>
    <t>Hloubení zapažených i nezapažených rýh šířky přes 600 do 2 000 mm s urovnáním dna do předepsaného profilu a spádu v hornině tř. 4 Příplatek k cenám za lepivost horniny tř. 4</t>
  </si>
  <si>
    <t>385975380</t>
  </si>
  <si>
    <t>16,979*0,5 'Přepočtené koeficientem množství</t>
  </si>
  <si>
    <t>13</t>
  </si>
  <si>
    <t>151101101</t>
  </si>
  <si>
    <t>Zřízení pažení a rozepření stěn rýh pro podzemní vedení pro všechny šířky rýhy příložné pro jakoukoliv mezerovitost, hloubky do 2 m</t>
  </si>
  <si>
    <t>-1216697973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</si>
  <si>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</si>
  <si>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11,70*1,5*2 "výkop pro přípojku UV"</t>
  </si>
  <si>
    <t>(1*3)*2*1,5 "výkop pro napojení dešťových svodů"</t>
  </si>
  <si>
    <t>14</t>
  </si>
  <si>
    <t>151101111</t>
  </si>
  <si>
    <t>Odstranění pažení a rozepření stěn rýh pro podzemní vedení s uložením materiálu na vzdálenost do 3 m od kraje výkopu příložné, hloubky do 2 m</t>
  </si>
  <si>
    <t>-1820134933</t>
  </si>
  <si>
    <t>161101101</t>
  </si>
  <si>
    <t>Svislé přemístění výkopku bez naložení do dopravní nádoby avšak s vyprázdněním dopravní nádoby na hromadu nebo do dopravního prostředku z horniny tř. 1 až 4, při hloubce výkopu přes 1 do 2,5 m</t>
  </si>
  <si>
    <t>1383373296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</si>
  <si>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</si>
  <si>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11,70*1,5*1,1</t>
  </si>
  <si>
    <t>1*3*1,5*1,1</t>
  </si>
  <si>
    <t>16</t>
  </si>
  <si>
    <t>162201433</t>
  </si>
  <si>
    <t>Vodorovné přemístění větví, kmenů nebo pařezů s naložením, složením a dopravou do 2000 m větví stromů listnatých, průměru kmene přes 500 do 700 mm</t>
  </si>
  <si>
    <t>338403378</t>
  </si>
  <si>
    <t xml:space="preserve">Poznámka k souboru cen:
1. Průměr kmene i pařezu se měří v místě řezu.
2. Měrná jednotka je 1 strom.
</t>
  </si>
  <si>
    <t>17</t>
  </si>
  <si>
    <t>162201443</t>
  </si>
  <si>
    <t>Vodorovné přemístění větví, kmenů nebo pařezů s naložením, složením a dopravou do 2000 m kmenů stromů listnatých, průměru přes 500 do 700 mm</t>
  </si>
  <si>
    <t>-951273469</t>
  </si>
  <si>
    <t>18</t>
  </si>
  <si>
    <t>162201453</t>
  </si>
  <si>
    <t>Vodorovné přemístění větví, kmenů nebo pařezů s naložením, složením a dopravou do 2000 m pařezů kmenů, průměru přes 500 do 700 mm</t>
  </si>
  <si>
    <t>-1005089592</t>
  </si>
  <si>
    <t>111</t>
  </si>
  <si>
    <t>16220145R</t>
  </si>
  <si>
    <t>Vodorovné přemístění větví, kmenů nebo pařezů s naložením, složením a dopravou do 2000 m pařezů kmenů, průměru do 1500 mm</t>
  </si>
  <si>
    <t>896458666</t>
  </si>
  <si>
    <t>19</t>
  </si>
  <si>
    <t>162301102</t>
  </si>
  <si>
    <t>Vodorovné přemístění výkopku nebo sypaniny po suchu na obvyklém dopravním prostředku, bez naložení výkopku, avšak se složením bez rozhrnutí z horniny tř. 1 až 4 na vzdálenost přes 500 do 1 000 m</t>
  </si>
  <si>
    <t>885670065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</si>
  <si>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</si>
  <si>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 a zpět</t>
  </si>
  <si>
    <t>(195,0*0,1)*2 "ornice</t>
  </si>
  <si>
    <t>20</t>
  </si>
  <si>
    <t>167101101</t>
  </si>
  <si>
    <t>Nakládání, skládání a překládání neulehlého výkopku nebo sypaniny nakládání, množství do 100 m3, z hornin tř. 1 až 4</t>
  </si>
  <si>
    <t>-282617977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</si>
  <si>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</si>
  <si>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meziskládky</t>
  </si>
  <si>
    <t>195,0*0,1 "ornice</t>
  </si>
  <si>
    <t>162701105</t>
  </si>
  <si>
    <t>Vodorovné přemístění výkopku nebo sypaniny po suchu na obvyklém dopravním prostředku, bez naložení výkopku, avšak se složením bez rozhrnutí z horniny tř. 1 až 4 na vzdálenost přes 9 000 do 10 000 m</t>
  </si>
  <si>
    <t>-252930960</t>
  </si>
  <si>
    <t>(195,0*0,15)-(195,0*0,1) "ornice na skládku</t>
  </si>
  <si>
    <t>86,4 "zbývající výkop"</t>
  </si>
  <si>
    <t>181,25 "výměna AZ"</t>
  </si>
  <si>
    <t>13,514 "výkop pro přípojku UV - 70%"</t>
  </si>
  <si>
    <t>3,465 "výkop pro přepojení dešťových svodů"</t>
  </si>
  <si>
    <t>5,792 "výkop pro přípojku UV - 30%"</t>
  </si>
  <si>
    <t>1,485 "výkop pro přepojení dešťových svodů"</t>
  </si>
  <si>
    <t>22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</si>
  <si>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</si>
  <si>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</si>
  <si>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-1610770031</t>
  </si>
  <si>
    <t>302,594*5 'Přepočtené koeficientem množství</t>
  </si>
  <si>
    <t>23</t>
  </si>
  <si>
    <t>171101111</t>
  </si>
  <si>
    <t>Uložení sypaniny do násypů s rozprostřením sypaniny ve vrstvách a s hrubým urovnáním zhutněných s uzavřením povrchu násypu z hornin nesoudržných sypkých s relativní ulehlostí I(d) 0,9 nebo v aktivní zóně</t>
  </si>
  <si>
    <t>178627303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</si>
  <si>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</si>
  <si>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362,5*0,5</t>
  </si>
  <si>
    <t>24</t>
  </si>
  <si>
    <t>M</t>
  </si>
  <si>
    <t>583442001</t>
  </si>
  <si>
    <t>Materiál vhodný do aktivní zony dle ČSN 73-6133</t>
  </si>
  <si>
    <t>t</t>
  </si>
  <si>
    <t>-1813928960</t>
  </si>
  <si>
    <t>P</t>
  </si>
  <si>
    <t>Poznámka k položce:
Drcené kamenivo dle ČSN EN 13242 (kamenivo pro nestmelené směsi …..)</t>
  </si>
  <si>
    <t>181,25*1,8 'Přepočtené koeficientem množství</t>
  </si>
  <si>
    <t>25</t>
  </si>
  <si>
    <t>171201101</t>
  </si>
  <si>
    <t>Uložení sypaniny do násypů s rozprostřením sypaniny ve vrstvách a s hrubým urovnáním nezhutněných z jakýchkoliv hornin</t>
  </si>
  <si>
    <t>1409485319</t>
  </si>
  <si>
    <t>26</t>
  </si>
  <si>
    <t>171201201</t>
  </si>
  <si>
    <t>Uložení sypaniny na skládky</t>
  </si>
  <si>
    <t>-1202028346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</si>
  <si>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</si>
  <si>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"meziskládka</t>
  </si>
  <si>
    <t>27</t>
  </si>
  <si>
    <t>171201211</t>
  </si>
  <si>
    <t>Poplatek za uložení stavebního odpadu na skládce (skládkovné) zeminy a kameniva zatříděného do Katalogu odpadů pod kódem 170 504</t>
  </si>
  <si>
    <t>1828907669</t>
  </si>
  <si>
    <t xml:space="preserve">Poznámka k souboru cen:
1. Ceny uvedené v souboru cen lze po dohodě upravit podle místních podmínek.
</t>
  </si>
  <si>
    <t>302,594*1,8 'Přepočtené koeficientem množství</t>
  </si>
  <si>
    <t>28</t>
  </si>
  <si>
    <t>174101101</t>
  </si>
  <si>
    <t>Zásyp sypaninou z jakékoliv horniny s uložením výkopku ve vrstvách se zhutněním jam, šachet, rýh nebo kolem objektů v těchto vykopávkách</t>
  </si>
  <si>
    <t>9427840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</si>
  <si>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</si>
  <si>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1,1*11,70*0,7 "přípojky UV"</t>
  </si>
  <si>
    <t>1,0*1,0*1,5*2 "zásyp odstraněných vpustí"</t>
  </si>
  <si>
    <t>1,1*3,0*0,7 "přepojení dešťových svodů"</t>
  </si>
  <si>
    <t>29</t>
  </si>
  <si>
    <t>583336740</t>
  </si>
  <si>
    <t>kamenivo těžené hrubé frakce 16/32</t>
  </si>
  <si>
    <t>920264781</t>
  </si>
  <si>
    <t>14,319*1,8 'Přepočtené koeficientem množství</t>
  </si>
  <si>
    <t>30</t>
  </si>
  <si>
    <t>175111101</t>
  </si>
  <si>
    <t>Obsypání potrubí ručně sypaninou z vhodných hornin tř. 1 až 4 nebo materiálem připraveným podél výkopu ve vzdálenosti do 3 m od jeho kraje, pro jakoukoliv hloubku výkopu a míru zhutnění bez prohození sypaniny sítem</t>
  </si>
  <si>
    <t>348696377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</si>
  <si>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</si>
  <si>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1,1*11,70*0,45 "přípojky UV"</t>
  </si>
  <si>
    <t>1,1*3,0*0,45 "přepojení dešťových svodů"</t>
  </si>
  <si>
    <t>1,0*0,1*25 "drenáž"</t>
  </si>
  <si>
    <t>31</t>
  </si>
  <si>
    <t>583336510</t>
  </si>
  <si>
    <t>kamenivo těžené hrubé frakce 8/16</t>
  </si>
  <si>
    <t>-235877854</t>
  </si>
  <si>
    <t>9,777*1,8 'Přepočtené koeficientem množství</t>
  </si>
  <si>
    <t>32</t>
  </si>
  <si>
    <t>181301101</t>
  </si>
  <si>
    <t>Rozprostření a urovnání ornice v rovině nebo ve svahu sklonu do 1:5 při souvislé ploše do 500 m2, tl. vrstvy do 100 mm</t>
  </si>
  <si>
    <t>2068514334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</si>
  <si>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</si>
  <si>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1,5*130,0</t>
  </si>
  <si>
    <t>33</t>
  </si>
  <si>
    <t>181411121</t>
  </si>
  <si>
    <t>Založení trávníku na půdě předem připravené plochy do 1000 m2 výsevem včetně utažení lučního v rovině nebo na svahu do 1:5</t>
  </si>
  <si>
    <t>870111061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</si>
  <si>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</si>
  <si>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34</t>
  </si>
  <si>
    <t>005724720</t>
  </si>
  <si>
    <t>osivo směs travní krajinná-rovinná</t>
  </si>
  <si>
    <t>kg</t>
  </si>
  <si>
    <t>2128941245</t>
  </si>
  <si>
    <t>195*0,015 'Přepočtené koeficientem množství</t>
  </si>
  <si>
    <t>35</t>
  </si>
  <si>
    <t>181951102</t>
  </si>
  <si>
    <t>Úprava pláně vyrovnáním výškových rozdílů v hornině tř. 1 až 4 se zhutněním</t>
  </si>
  <si>
    <t>-1946851765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</si>
  <si>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</si>
  <si>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</si>
  <si>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36</t>
  </si>
  <si>
    <t>211531111R</t>
  </si>
  <si>
    <t>Výplň kamenivem do rýh odvodňovacích žeber nebo trativodů bez zhutnění, s úpravou povrchu výplně kamenivem hrubým drceným frakce 22 až 32 mm</t>
  </si>
  <si>
    <t>-438205549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</si>
  <si>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</si>
  <si>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0,015*25 "zásyp rýhy - drenáž</t>
  </si>
  <si>
    <t>37</t>
  </si>
  <si>
    <t>212752312</t>
  </si>
  <si>
    <t>Trativody z drenážních trubek se zřízením štěrkopískového lože pod trubky a s jejich obsypem v průměrném celkovém množství do 0,15 m3/m v otevřeném výkopu z trubek plastových tuhých SN 8 DN 150</t>
  </si>
  <si>
    <t>m</t>
  </si>
  <si>
    <t>-1572185154</t>
  </si>
  <si>
    <t>25 "odvodnění komunikace"</t>
  </si>
  <si>
    <t>38</t>
  </si>
  <si>
    <t>215901101</t>
  </si>
  <si>
    <t>Zhutnění podloží pod násypy z rostlé horniny tř. 1 až 4 z hornin soudružných do 92 % PS a nesoudržných sypkých relativní ulehlosti I(d) do 0,8</t>
  </si>
  <si>
    <t>1235635113</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</si>
  <si>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</si>
  <si>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0,3*25 "drenáž"</t>
  </si>
  <si>
    <t>39</t>
  </si>
  <si>
    <t>278383112R</t>
  </si>
  <si>
    <t>Zálivka pod kotevní desky s bedněním a odbedněním, s úpravou povrchu z expanzní cementové zálivkové hmoty půdorysná plocha základu do 1 m2, tloušťka vrstvy 25 mm</t>
  </si>
  <si>
    <t>610896509</t>
  </si>
  <si>
    <t>130*0,2*0,2 "pod patky zábradlí</t>
  </si>
  <si>
    <t>Vodorovné konstrukce</t>
  </si>
  <si>
    <t>40</t>
  </si>
  <si>
    <t>451573111</t>
  </si>
  <si>
    <t>Lože pod potrubí, stoky a drobné objekty v otevřeném výkopu z písku a štěrkopísku do 63 mm</t>
  </si>
  <si>
    <t>-1576862285</t>
  </si>
  <si>
    <t xml:space="preserve">Poznámka k souboru cen:
1. Ceny -1111 a -1192 lze použít i pro zřízení sběrných vrstev nad drenážními trubkami.
2. V cenách -5111 a -1192 jsou započteny i náklady na prohození výkopku získaného při zemních pracích.
</t>
  </si>
  <si>
    <t>1,1*11,70*0,1 "přípojky UV"</t>
  </si>
  <si>
    <t>1,1*3,0*0,1 "napojení dešťových svodů"</t>
  </si>
  <si>
    <t>41</t>
  </si>
  <si>
    <t>461991111</t>
  </si>
  <si>
    <t>Zřízení ochranného opevnění dna a svahů melioračních kanálů z geotextilií, fólie nebo síťoviny</t>
  </si>
  <si>
    <t>-1993749206</t>
  </si>
  <si>
    <t xml:space="preserve">Poznámka k souboru cen:
1. V ceně jsou započteny i náklady na zajištění fólie ocelovými hřeby.
2. Množství měrných jednotek se určuje v m2 rozvinuté lícní plochy a dodání materiálů se určuje v m2 včetně přesahů a prořezů stanovených projektem.
3. V ceně nejsou započteny náklady na dodání geotextilií, fólií nebo síťoviny; tyto se oceňují ve specifikaci. Ztratné lze dohodnout ve výši 2 %.
</t>
  </si>
  <si>
    <t>1,2*25 "drenáž"</t>
  </si>
  <si>
    <t>42</t>
  </si>
  <si>
    <t>28322026R</t>
  </si>
  <si>
    <t>fólie zemní hydroizolační mPVC, tl. 1,0 mm šíře 1300 mm</t>
  </si>
  <si>
    <t>-1135202725</t>
  </si>
  <si>
    <t>30*1,02 'Přepočtené koeficientem množství</t>
  </si>
  <si>
    <t>Komunikace pozemní</t>
  </si>
  <si>
    <t>43</t>
  </si>
  <si>
    <t>564861111</t>
  </si>
  <si>
    <t>Podklad ze štěrkodrti ŠD s rozprostřením a zhutněním, po zhutnění tl. 200 mm</t>
  </si>
  <si>
    <t>-1467451823</t>
  </si>
  <si>
    <t>420,0+3,0 "komunikace typ A</t>
  </si>
  <si>
    <t>72,0+190,0+50,0 "komunikace typ C</t>
  </si>
  <si>
    <t>44</t>
  </si>
  <si>
    <t>564871111</t>
  </si>
  <si>
    <t>Podklad ze štěrkodrti ŠD s rozprostřením a zhutněním, po zhutnění tl. 250 mm</t>
  </si>
  <si>
    <t>-1502512866</t>
  </si>
  <si>
    <t>pod dlažbu</t>
  </si>
  <si>
    <t>140,0 "komunikace typ A</t>
  </si>
  <si>
    <t>45</t>
  </si>
  <si>
    <t>564952111</t>
  </si>
  <si>
    <t>Podklad z mechanicky zpevněného kameniva MZK (minerální beton) s rozprostřením a s hutněním, po zhutnění tl. 150 mm</t>
  </si>
  <si>
    <t>717641057</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</si>
  <si>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</si>
  <si>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46</t>
  </si>
  <si>
    <t>565165111</t>
  </si>
  <si>
    <t>Asfaltový beton vrstva podkladní ACP 16 (obalované kamenivo střednězrnné - OKS) s rozprostřením a zhutněním v pruhu šířky do 3 m, po zhutnění tl. 80 mm</t>
  </si>
  <si>
    <t>-1249750290</t>
  </si>
  <si>
    <t xml:space="preserve">Poznámka k souboru cen:
1. ČSN EN 13108-1 připouští pro ACP 16 pouze tl. 50 až 80 mm.
</t>
  </si>
  <si>
    <t>47</t>
  </si>
  <si>
    <t>573211111</t>
  </si>
  <si>
    <t>Postřik spojovací PS bez posypu kamenivem z asfaltu silničního, v množství 0,60 kg/m2</t>
  </si>
  <si>
    <t>-429773104</t>
  </si>
  <si>
    <t>(420,0+3,0)*2 "komunikace typ A - *2 vrstvy</t>
  </si>
  <si>
    <t>48</t>
  </si>
  <si>
    <t>577134111</t>
  </si>
  <si>
    <t>Asfaltový beton vrstva obrusná ACO 11 (ABS) s rozprostřením a se zhutněním z nemodifikovaného asfaltu v pruhu šířky do 3 m tř. I, po zhutnění tl. 40 mm</t>
  </si>
  <si>
    <t>-634419156</t>
  </si>
  <si>
    <t xml:space="preserve">Poznámka k souboru cen:
1. ČSN EN 13108-1 připouští pro ACO 11 pouze tl. 35 až 50 mm.
</t>
  </si>
  <si>
    <t>49</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</si>
  <si>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</si>
  <si>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</si>
  <si>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-550373238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</si>
  <si>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</si>
  <si>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312,0 "komunikace typ C</t>
  </si>
  <si>
    <t>50</t>
  </si>
  <si>
    <t>59245020</t>
  </si>
  <si>
    <t>dlažba tvar obdélník betonová 200x100x80mm přírodní</t>
  </si>
  <si>
    <t>593414569</t>
  </si>
  <si>
    <t>51</t>
  </si>
  <si>
    <t>596212313</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</si>
  <si>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přes 300 m2</t>
  </si>
  <si>
    <t>-1699539894</t>
  </si>
  <si>
    <t>140,0 "komunikace typ B</t>
  </si>
  <si>
    <t>52</t>
  </si>
  <si>
    <t>592452790</t>
  </si>
  <si>
    <t>dlažba zámková tvaru I 200x165x100mm barevná</t>
  </si>
  <si>
    <t>-1428399166</t>
  </si>
  <si>
    <t>140,0-15,0</t>
  </si>
  <si>
    <t>53</t>
  </si>
  <si>
    <t>592452960</t>
  </si>
  <si>
    <t>dlažba zámková tvaru I 200x165x100mm přírodní</t>
  </si>
  <si>
    <t>374077863</t>
  </si>
  <si>
    <t>10*1,5</t>
  </si>
  <si>
    <t>Trubní vedení</t>
  </si>
  <si>
    <t>54</t>
  </si>
  <si>
    <t>871275211</t>
  </si>
  <si>
    <t>Kanalizační potrubí z tvrdého PVC v otevřeném výkopu ve sklonu do 20 %, hladkého plnostěnného jednovrstvého, tuhost třídy SN 4 DN 125</t>
  </si>
  <si>
    <t>-1698015808</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</si>
  <si>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</si>
  <si>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1*3 "přepojení dešť. svodů"</t>
  </si>
  <si>
    <t>55</t>
  </si>
  <si>
    <t>871313121</t>
  </si>
  <si>
    <t>Montáž kanalizačního potrubí z plastů z tvrdého PVC těsněných gumovým kroužkem v otevřeném výkopu ve sklonu do 20 % DN 160</t>
  </si>
  <si>
    <t>1959122983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</si>
  <si>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</si>
  <si>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11,7 "přípojky uliční vpusti"</t>
  </si>
  <si>
    <t>56</t>
  </si>
  <si>
    <t>28611106</t>
  </si>
  <si>
    <t>trubka kanalizační PVC-U 160x5,5x6000 mm SN 12</t>
  </si>
  <si>
    <t>-352403221</t>
  </si>
  <si>
    <t>Poznámka k položce:
WAVIN, kód výrobku: DP900036W, SYSTÉM EKOPLASTIK PPR</t>
  </si>
  <si>
    <t>57</t>
  </si>
  <si>
    <t>871313121R01</t>
  </si>
  <si>
    <t>Demontáž kanalizačního potrubí z PVC těsněné gumovým kroužkem otevřený výkop sklon do 20 % DN 150 vč. výkopu a likvidace</t>
  </si>
  <si>
    <t>1328632863</t>
  </si>
  <si>
    <t>(4,5+4,5)*1,3 "přípojky UV"</t>
  </si>
  <si>
    <t>58</t>
  </si>
  <si>
    <t>877275211</t>
  </si>
  <si>
    <t>Montáž tvarovek na kanalizačním potrubí z trub z plastu z tvrdého PVC nebo z polypropylenu v otevřeném výkopu jednoosých DN 125</t>
  </si>
  <si>
    <t>1917743738</t>
  </si>
  <si>
    <t xml:space="preserve">Poznámka k souboru cen:
1. V cenách nejsou započteny náklady na dodání tvarovek. Tvarovky se oceňují ve ve specifikaci.
</t>
  </si>
  <si>
    <t>59</t>
  </si>
  <si>
    <t>286113560</t>
  </si>
  <si>
    <t>koleno kanalizační PVC KG 125x45°</t>
  </si>
  <si>
    <t>-906738867</t>
  </si>
  <si>
    <t>2*1</t>
  </si>
  <si>
    <t>60</t>
  </si>
  <si>
    <t>87731043R01</t>
  </si>
  <si>
    <t>Navrtání přípojky do šachty včetně napojovacíhí tvarovky</t>
  </si>
  <si>
    <t>2145757820</t>
  </si>
  <si>
    <t>61</t>
  </si>
  <si>
    <t>877315221</t>
  </si>
  <si>
    <t>Montáž tvarovek na kanalizačním potrubí z trub z plastu z tvrdého PVC nebo z polypropylenu v otevřeném výkopu dvouosých DN 160</t>
  </si>
  <si>
    <t>-908414196</t>
  </si>
  <si>
    <t>1 "napojení dešťových svodů"</t>
  </si>
  <si>
    <t>62</t>
  </si>
  <si>
    <t>286113910</t>
  </si>
  <si>
    <t>odbočka kanalizační plastová s hrdlem KG 150/125/45°</t>
  </si>
  <si>
    <t>-257966194</t>
  </si>
  <si>
    <t>63</t>
  </si>
  <si>
    <t>892351111</t>
  </si>
  <si>
    <t>Tlakové zkoušky vodou na potrubí DN 150 nebo 200</t>
  </si>
  <si>
    <t>2095735710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</si>
  <si>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</si>
  <si>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11,70 "uliční vpusti"</t>
  </si>
  <si>
    <t>64</t>
  </si>
  <si>
    <t>892372111</t>
  </si>
  <si>
    <t>Tlakové zkoušky vodou zabezpečení konců potrubí při tlakových zkouškách DN do 300</t>
  </si>
  <si>
    <t>2771328</t>
  </si>
  <si>
    <t>2 "uliční vpusti"</t>
  </si>
  <si>
    <t>65</t>
  </si>
  <si>
    <t>895941111</t>
  </si>
  <si>
    <t>Zřízení vpusti kanalizační uliční z betonových dílců typ UV-50 normální</t>
  </si>
  <si>
    <t>-1785932588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</si>
  <si>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</si>
  <si>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66</t>
  </si>
  <si>
    <t>592238500</t>
  </si>
  <si>
    <t>dno pro uliční vpusť s výtokovým otvorem betonové 450x330x50mm</t>
  </si>
  <si>
    <t>-124360383</t>
  </si>
  <si>
    <t>67</t>
  </si>
  <si>
    <t>592238640</t>
  </si>
  <si>
    <t>prstenec pro uliční vpusť vyrovnávací betonový 390x60x130mm</t>
  </si>
  <si>
    <t>-573204404</t>
  </si>
  <si>
    <t>68</t>
  </si>
  <si>
    <t>592238580</t>
  </si>
  <si>
    <t>skruž pro uliční vpusť horní betonová 450x570x50mm</t>
  </si>
  <si>
    <t>-541457660</t>
  </si>
  <si>
    <t>69</t>
  </si>
  <si>
    <t>895941111R01</t>
  </si>
  <si>
    <t>Demontáž vpusti kanalizační uliční z betonových dílců normální vč. likvidace</t>
  </si>
  <si>
    <t>932685649</t>
  </si>
  <si>
    <t>70</t>
  </si>
  <si>
    <t>899204112</t>
  </si>
  <si>
    <t>Osazení mříží litinových včetně rámů a košů na bahno pro třídu zatížení D400, E600</t>
  </si>
  <si>
    <t>-791997934</t>
  </si>
  <si>
    <t xml:space="preserve">Poznámka k souboru cen:
1. V cenách nejsou započteny náklady na dodání mříží, rámů a košů na bahno; tyto náklady se oceňují ve specifikaci.
</t>
  </si>
  <si>
    <t>71</t>
  </si>
  <si>
    <t>592246600R01</t>
  </si>
  <si>
    <t>uliční mříž s rámem D400, 500 x 500mm</t>
  </si>
  <si>
    <t>1682875015</t>
  </si>
  <si>
    <t>72</t>
  </si>
  <si>
    <t>899203211</t>
  </si>
  <si>
    <t>Demontáž mříží litinových včetně rámů, hmotnosti jednotlivě přes 100 do 150 Kg</t>
  </si>
  <si>
    <t>1119532572</t>
  </si>
  <si>
    <t>73</t>
  </si>
  <si>
    <t>899232111</t>
  </si>
  <si>
    <t>Výšková úprava uličního vstupu nebo vpusti do 200 mm snížením mříže</t>
  </si>
  <si>
    <t>1136333216</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</si>
  <si>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</si>
  <si>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74</t>
  </si>
  <si>
    <t>899331111</t>
  </si>
  <si>
    <t>Výšková úprava uličního vstupu nebo vpusti do 200 mm zvýšením poklopu</t>
  </si>
  <si>
    <t>1617047012</t>
  </si>
  <si>
    <t>75</t>
  </si>
  <si>
    <t>899431111</t>
  </si>
  <si>
    <t>Výšková úprava uličního vstupu nebo vpusti do 200 mm zvýšením krycího hrnce, šoupěte nebo hydrantu bez úpravy armatur</t>
  </si>
  <si>
    <t>-611822490</t>
  </si>
  <si>
    <t>76</t>
  </si>
  <si>
    <t>899432111</t>
  </si>
  <si>
    <t>Výšková úprava uličního vstupu nebo vpusti do 200 mm snížením krycího hrnce, šoupěte, nebo hydrantu bez úpravy armatur</t>
  </si>
  <si>
    <t>-1924697429</t>
  </si>
  <si>
    <t>77</t>
  </si>
  <si>
    <t>899722111</t>
  </si>
  <si>
    <t>Krytí potrubí z plastů výstražnou fólií z PVC šířky 20 cm</t>
  </si>
  <si>
    <t>-970805904</t>
  </si>
  <si>
    <t>11,7 "uliční vpusti"</t>
  </si>
  <si>
    <t>Ostatní konstrukce a práce, bourání</t>
  </si>
  <si>
    <t>78</t>
  </si>
  <si>
    <t>911121111</t>
  </si>
  <si>
    <t>Montáž zábradlí ocelového přichyceného vruty do betonového podkladu</t>
  </si>
  <si>
    <t>-1122323440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</si>
  <si>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</si>
  <si>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79</t>
  </si>
  <si>
    <t>553030067</t>
  </si>
  <si>
    <t>Zábradlí pětitrubkové na patní desku v 1,1 m ocel. trubka pozink - výroba + dodávka</t>
  </si>
  <si>
    <t>-1097773831</t>
  </si>
  <si>
    <t>z ocelových tr. - 60x3 dl. 1,1 - sloupek; 60x3 vodorovná horní; 44,5x3 vodorovná spodní"</t>
  </si>
  <si>
    <t xml:space="preserve">sloupky á 2m </t>
  </si>
  <si>
    <t>260 "sloupek dl.1,1m x 130 ks, horní tr. (madlo) dl. 260 m, spodní dl. 260 m x 4 ks"</t>
  </si>
  <si>
    <t>80</t>
  </si>
  <si>
    <t>136112280</t>
  </si>
  <si>
    <t>plech ocelový hladký jakost S 235 JR tl 10mm tabule</t>
  </si>
  <si>
    <t>1653672783</t>
  </si>
  <si>
    <t>Poznámka k položce:
Hmotnost 160 kg/kus</t>
  </si>
  <si>
    <t>(0,2*0,2+0,03*0,03*2)*130*80/1000</t>
  </si>
  <si>
    <t>81</t>
  </si>
  <si>
    <t>91613121R</t>
  </si>
  <si>
    <t>Osazení silničního obrubníku betonového se zřízením lože, s vyplněním a zatřením spár cementovou maltou stojatého s boční opěrou z betonu prostého, do lože z betonu prostého C 20/25 XF3</t>
  </si>
  <si>
    <t>358886729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</si>
  <si>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</si>
  <si>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132,0+132,0</t>
  </si>
  <si>
    <t>82</t>
  </si>
  <si>
    <t>59217017</t>
  </si>
  <si>
    <t>obrubník betonový chodníkový 1000x100x250mm</t>
  </si>
  <si>
    <t>-1614802845</t>
  </si>
  <si>
    <t>83</t>
  </si>
  <si>
    <t>919121121R</t>
  </si>
  <si>
    <t>Asafaltová zálivka</t>
  </si>
  <si>
    <t>1070935369</t>
  </si>
  <si>
    <t>7,0+132,0+132,0</t>
  </si>
  <si>
    <t>84</t>
  </si>
  <si>
    <t>936104213</t>
  </si>
  <si>
    <t>Montáž odpadkového koše přichycením kotevními šrouby</t>
  </si>
  <si>
    <t>-1212511360</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</si>
  <si>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</si>
  <si>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85</t>
  </si>
  <si>
    <t>749101320</t>
  </si>
  <si>
    <t>koš odpadkový drátěný velký kulatý kotvený v 610mm D 470mm obsah 50L</t>
  </si>
  <si>
    <t>389563639</t>
  </si>
  <si>
    <t>86</t>
  </si>
  <si>
    <t>936124112</t>
  </si>
  <si>
    <t>Montáž lavičky parkové stabilní se zabetonováním noh</t>
  </si>
  <si>
    <t>-2018662321</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</si>
  <si>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</si>
  <si>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87</t>
  </si>
  <si>
    <t>749101060</t>
  </si>
  <si>
    <t>lavička s opěradlem kotvená 1800x625x755mm  konstrukce-litina, sedák-dřevo</t>
  </si>
  <si>
    <t>-1709683956</t>
  </si>
  <si>
    <t>88</t>
  </si>
  <si>
    <t>953961114</t>
  </si>
  <si>
    <t>Kotvy chemické s vyvrtáním otvoru do betonu, železobetonu nebo tvrdého kamene tmel, velikost M 16, hloubka 125 mm</t>
  </si>
  <si>
    <t>1055006609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</si>
  <si>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</si>
  <si>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130*4 "kotvení sloupků zábradlí</t>
  </si>
  <si>
    <t>89</t>
  </si>
  <si>
    <t>953965131</t>
  </si>
  <si>
    <t>Kotvy chemické s vyvrtáním otvoru kotevní šrouby pro chemické kotvy, velikost M 16, délka 190 mm</t>
  </si>
  <si>
    <t>-273223438</t>
  </si>
  <si>
    <t>90</t>
  </si>
  <si>
    <t>966006123R</t>
  </si>
  <si>
    <t>Odstranění beton. patníků obetonovaných vč. demontáže ocel. lan s uložením hmot na vzdálenost do 20 m nebo s naložením na dopravní prostředek, se zásypem jam a jeho zhutněním vč. likvidace patníků a lan dle platné legislativy</t>
  </si>
  <si>
    <t>931465536</t>
  </si>
  <si>
    <t>135,0</t>
  </si>
  <si>
    <t>997</t>
  </si>
  <si>
    <t>Přesun sutě</t>
  </si>
  <si>
    <t>91</t>
  </si>
  <si>
    <t>997221551</t>
  </si>
  <si>
    <t>Vodorovná doprava suti bez naložení, ale se složením a s hrubým urovnáním ze sypkých materiálů, na vzdálenost do 1 km</t>
  </si>
  <si>
    <t>-1563743625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</si>
  <si>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</si>
  <si>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165,590 "kamenivo</t>
  </si>
  <si>
    <t>73,088 "frézka</t>
  </si>
  <si>
    <t>92</t>
  </si>
  <si>
    <t>997221559</t>
  </si>
  <si>
    <t>Vodorovná doprava suti bez naložení, ale se složením a s hrubým urovnáním Příplatek k ceně za každý další i započatý 1 km přes 1 km</t>
  </si>
  <si>
    <t>-1882135094</t>
  </si>
  <si>
    <t>238,678*20 'Přepočtené koeficientem množství</t>
  </si>
  <si>
    <t>93</t>
  </si>
  <si>
    <t>997221561</t>
  </si>
  <si>
    <t>Vodorovná doprava suti bez naložení, ale se složením a s hrubým urovnáním z kusových materiálů, na vzdálenost do 1 km</t>
  </si>
  <si>
    <t>-1933457179</t>
  </si>
  <si>
    <t>1,475 "dlažba</t>
  </si>
  <si>
    <t>332,322 "živičné</t>
  </si>
  <si>
    <t>0,300 "mříž</t>
  </si>
  <si>
    <t>94</t>
  </si>
  <si>
    <t>997221569</t>
  </si>
  <si>
    <t>-1186911351</t>
  </si>
  <si>
    <t>334,097*20 'Přepočtené koeficientem množství</t>
  </si>
  <si>
    <t>95</t>
  </si>
  <si>
    <t>997221815</t>
  </si>
  <si>
    <t>Poplatek za uložení stavebního odpadu na skládce (skládkovné) z prostého betonu zatříděného do Katalogu odpadů pod kódem 170 101</t>
  </si>
  <si>
    <t>-899247904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</si>
  <si>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</si>
  <si>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96</t>
  </si>
  <si>
    <t>997221845</t>
  </si>
  <si>
    <t>Poplatek za uložení stavebního odpadu na skládce (skládkovné) asfaltového bez obsahu dehtu zatříděného do Katalogu odpadů pod kódem 170 302</t>
  </si>
  <si>
    <t>2070067103</t>
  </si>
  <si>
    <t>97</t>
  </si>
  <si>
    <t>997221855</t>
  </si>
  <si>
    <t>-291860278</t>
  </si>
  <si>
    <t>998</t>
  </si>
  <si>
    <t>Přesun hmot</t>
  </si>
  <si>
    <t>98</t>
  </si>
  <si>
    <t>998225111</t>
  </si>
  <si>
    <t>Přesun hmot pro komunikace s krytem z kameniva, monolitickým betonovým nebo živičným dopravní vzdálenost do 200 m jakékoliv délky objektu</t>
  </si>
  <si>
    <t>-1146189078</t>
  </si>
  <si>
    <t xml:space="preserve">Poznámka k souboru cen:
1. Ceny lze použít i pro plochy letišť s krytem monolitickým betonovým nebo živičným.
</t>
  </si>
  <si>
    <t>PSV</t>
  </si>
  <si>
    <t>Práce a dodávky PSV</t>
  </si>
  <si>
    <t>711</t>
  </si>
  <si>
    <t>Izolace proti vodě, vlhkosti a plynům</t>
  </si>
  <si>
    <t>99</t>
  </si>
  <si>
    <t>711132101</t>
  </si>
  <si>
    <t>Provedení izolace proti zemní vlhkosti pásy na sucho AIP nebo tkaniny na ploše svislé S</t>
  </si>
  <si>
    <t>1456358754</t>
  </si>
  <si>
    <t xml:space="preserve">Poznámka k souboru cen:
1. Izolace plochy jednotlivě do 10 m2 se oceňují skladebně cenou příslušné izolace a cenou 711 19-9096 Příplatek za plochu do 10 m2.
</t>
  </si>
  <si>
    <t xml:space="preserve">70,0*1,0 "mezi silnici a dům, š. 1,0m </t>
  </si>
  <si>
    <t>100</t>
  </si>
  <si>
    <t>28323006</t>
  </si>
  <si>
    <t>fólie profilovaná (nopová) drenážní HDPE s nakašírovanou filtrační textilií s výškou nopů 8mm</t>
  </si>
  <si>
    <t>-275175361</t>
  </si>
  <si>
    <t>70*1,2 'Přepočtené koeficientem množství</t>
  </si>
  <si>
    <t>101</t>
  </si>
  <si>
    <t>998711101</t>
  </si>
  <si>
    <t>Přesun hmot pro izolace proti vodě, vlhkosti a plynům stanovený z hmotnosti přesunovaného materiálu vodorovná dopravní vzdálenost do 50 m v objektech výšky do 6 m</t>
  </si>
  <si>
    <t>1233998345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</si>
  <si>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</si>
  <si>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</si>
  <si>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</si>
  <si>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102</t>
  </si>
  <si>
    <t>721242116</t>
  </si>
  <si>
    <t>Lapače střešních splavenin polypropylenové (PP) s kulovým kloubem na odtoku DN 125</t>
  </si>
  <si>
    <t>555769741</t>
  </si>
  <si>
    <t>103</t>
  </si>
  <si>
    <t>998721101</t>
  </si>
  <si>
    <t>Přesun hmot pro vnitřní kanalizace stanovený z hmotnosti přesunovaného materiálu vodorovná dopravní vzdálenost do 50 m v objektech výšky do 6 m</t>
  </si>
  <si>
    <t>-1791226044</t>
  </si>
  <si>
    <t>783</t>
  </si>
  <si>
    <t>Dokončovací práce - nátěry</t>
  </si>
  <si>
    <t>104</t>
  </si>
  <si>
    <t>783334101</t>
  </si>
  <si>
    <t>Základní nátěr zámečnických konstrukcí jednonásobný epoxidový</t>
  </si>
  <si>
    <t>-342674451</t>
  </si>
  <si>
    <t>zábradlí</t>
  </si>
  <si>
    <t>(2*PI*0,03*0,03+2*PI*0,03*169) "sloupky</t>
  </si>
  <si>
    <t>(2*PI*0,03*0,03+2*PI*0,03*260) "madlo</t>
  </si>
  <si>
    <t>(2*PI*0,022*0,022+2*PI*0,022*260*4) "4x vodorovná tyč</t>
  </si>
  <si>
    <t>105</t>
  </si>
  <si>
    <t>783347101</t>
  </si>
  <si>
    <t>Krycí nátěr (email) zámečnických konstrukcí jednonásobný polyuretanový</t>
  </si>
  <si>
    <t>-853075024</t>
  </si>
  <si>
    <t>224,638</t>
  </si>
  <si>
    <t>789</t>
  </si>
  <si>
    <t>Povrchové úpravy ocelových konstrukcí a technologických zařízení</t>
  </si>
  <si>
    <t>106</t>
  </si>
  <si>
    <t>789231111</t>
  </si>
  <si>
    <t>Provedení otryskání povrchů potrubí do DN 50 stupeň zarezivění A, stupeň přípravy Sa 3</t>
  </si>
  <si>
    <t>2133265646</t>
  </si>
  <si>
    <t>107</t>
  </si>
  <si>
    <t>58151322</t>
  </si>
  <si>
    <t>písek sklářský sušený PR 13 frakce 0,1/ 0,5 PAP</t>
  </si>
  <si>
    <t>1328115461</t>
  </si>
  <si>
    <t>224,638*0,012 'Přepočtené koeficientem množství</t>
  </si>
  <si>
    <t>108</t>
  </si>
  <si>
    <t>789432231R</t>
  </si>
  <si>
    <t>Žárové stříkání potrubí vnitřního povrchu potrubí zinkem, tloušťky 120 μm, do DN 50 (2,220 kg Zn/m2)</t>
  </si>
  <si>
    <t>-2045823852</t>
  </si>
  <si>
    <t>dle PD lze žárové zinkování ponorem</t>
  </si>
  <si>
    <t>109</t>
  </si>
  <si>
    <t>314800201</t>
  </si>
  <si>
    <t>metalizační drát zinacor pr. 3 mm pro žárové stříkání pistolí</t>
  </si>
  <si>
    <t>-921549002</t>
  </si>
  <si>
    <t>224,638*2,22</t>
  </si>
  <si>
    <t>SO 201.A1 - TYP A - km 0,529 - 0,542</t>
  </si>
  <si>
    <t>121101101</t>
  </si>
  <si>
    <t>Sejmutí ornice nebo lesní půdy s vodorovným přemístěním na hromady v místě upotřebení nebo na dočasné či trvalé skládky se složením, na vzdálenost do 50 m</t>
  </si>
  <si>
    <t>383570238</t>
  </si>
  <si>
    <t>1,5*13,13*0,15 "km 0,529-0,542"</t>
  </si>
  <si>
    <t>122202201</t>
  </si>
  <si>
    <t>Odkopávky a prokopávky nezapažené pro silnice s přemístěním výkopku v příčných profilech na vzdálenost do 15 m nebo s naložením na dopravní prostředek v hornině tř. 3 do 100 m3</t>
  </si>
  <si>
    <t>187126842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</si>
  <si>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</si>
  <si>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 xml:space="preserve">50% </t>
  </si>
  <si>
    <t>(0,4*7,63+0,975*5,5)*0,5 "km 0,529-0,542"</t>
  </si>
  <si>
    <t>122202209</t>
  </si>
  <si>
    <t>Odkopávky a prokopávky nezapažené pro silnice s přemístěním výkopku v příčných profilech na vzdálenost do 15 m nebo s naložením na dopravní prostředek v hornině tř. 3 Příplatek k cenám za lepivost horniny tř. 3</t>
  </si>
  <si>
    <t>43995384</t>
  </si>
  <si>
    <t>4,207*0,1 "km 0,529-0,542"</t>
  </si>
  <si>
    <t>122302201</t>
  </si>
  <si>
    <t>Odkopávky a prokopávky nezapažené pro silnice s přemístěním výkopku v příčných profilech na vzdálenost do 15 m nebo s naložením na dopravní prostředek v hornině tř. 4 do 100 m3</t>
  </si>
  <si>
    <t>1290137847</t>
  </si>
  <si>
    <t>50%</t>
  </si>
  <si>
    <t>8,414*0,5 "km 0,529-0,584"</t>
  </si>
  <si>
    <t>122302209</t>
  </si>
  <si>
    <t>Odkopávky a prokopávky nezapažené pro silnice s přemístěním výkopku v příčných profilech na vzdálenost do 15 m nebo s naložením na dopravní prostředek v hornině tř. 4 Příplatek k cenám za lepivost horniny tř. 4</t>
  </si>
  <si>
    <t>1379433223</t>
  </si>
  <si>
    <t>162501101</t>
  </si>
  <si>
    <t>Vodorovné přemístění výkopku nebo sypaniny po suchu na obvyklém dopravním prostředku, bez naložení výkopku, avšak se složením bez rozhrnutí z horniny tř. 1 až 4 na vzdálenost přes 2 000 do 2 500 m</t>
  </si>
  <si>
    <t>-853838306</t>
  </si>
  <si>
    <t>na a z mezideponie</t>
  </si>
  <si>
    <t>km 0,529-0,542</t>
  </si>
  <si>
    <t>0,18*13,13*2 "výkop - mezideponie"</t>
  </si>
  <si>
    <t>15,756*0,15*2 "ornice - mezideponie"</t>
  </si>
  <si>
    <t>1984485783</t>
  </si>
  <si>
    <t>(19,695-15,756)*0,15 "ornice"</t>
  </si>
  <si>
    <t>8,415-2,363 "výkop tř. 3 a 4"</t>
  </si>
  <si>
    <t>13*(PI*0,078*0,078*3) "vývrt zápory</t>
  </si>
  <si>
    <t>-900624992</t>
  </si>
  <si>
    <t>7,388 "km 0,529-0,542"</t>
  </si>
  <si>
    <t>7,388*10 'Přepočtené koeficientem množství</t>
  </si>
  <si>
    <t>606459433</t>
  </si>
  <si>
    <t>z mezideponie</t>
  </si>
  <si>
    <t>0,18*13,13 "výkop - mezideponie"</t>
  </si>
  <si>
    <t>15,756*0,15 "ornice - mezideponie"</t>
  </si>
  <si>
    <t>1891474885</t>
  </si>
  <si>
    <t>7,388*1,8 'Přepočtené koeficientem množství</t>
  </si>
  <si>
    <t>-1892232217</t>
  </si>
  <si>
    <t>0,18*13,13 "zpětný zásyp původní zeminou"</t>
  </si>
  <si>
    <t>0,18*13,13 " zásyp novým materiálem"</t>
  </si>
  <si>
    <t>583441970R</t>
  </si>
  <si>
    <t>materiál vhodný do zásypu</t>
  </si>
  <si>
    <t>-345735969</t>
  </si>
  <si>
    <t>2,363 "km 0,529-0,542"</t>
  </si>
  <si>
    <t>2,363*1,8 'Přepočtené koeficientem množství</t>
  </si>
  <si>
    <t>175111109R</t>
  </si>
  <si>
    <t>Příplatek k zásypu za prohození sypaniny</t>
  </si>
  <si>
    <t>-556143628</t>
  </si>
  <si>
    <t xml:space="preserve"> "prohození výkopku pro zpětný zásyp"</t>
  </si>
  <si>
    <t>2,363 "zpětný zásyp původní zeminou"</t>
  </si>
  <si>
    <t>181301102</t>
  </si>
  <si>
    <t>Rozprostření a urovnání ornice v rovině nebo ve svahu sklonu do 1:5 při souvislé ploše do 500 m2, tl. vrstvy přes 100 do 150 mm</t>
  </si>
  <si>
    <t>103517576</t>
  </si>
  <si>
    <t>1,2*13,13 "km 0,529-0,542"</t>
  </si>
  <si>
    <t>374426005</t>
  </si>
  <si>
    <t>15,756 "km 0,529-0,542"</t>
  </si>
  <si>
    <t>-1911721821</t>
  </si>
  <si>
    <t>15,756*0,015 'Přepočtené koeficientem množství</t>
  </si>
  <si>
    <t>224311114</t>
  </si>
  <si>
    <t>Maloprofilové vrty průběžným sacím vrtáním průměru přes 93 do 156 mm do úklonu 45° v hl 0 až 25 m v hornině tř. III a IV</t>
  </si>
  <si>
    <t>1832932279</t>
  </si>
  <si>
    <t>13*2,5 "km 0,529-0,542"</t>
  </si>
  <si>
    <t>274321118</t>
  </si>
  <si>
    <t>Základové konstrukce z betonu železového pásy, prahy, věnce a ostruhy ve výkopu nebo na hlavách pilot C 30/37</t>
  </si>
  <si>
    <t>1527249849</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</si>
  <si>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</si>
  <si>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0,25*13,13 "km 0,529-0,542"</t>
  </si>
  <si>
    <t>274354111</t>
  </si>
  <si>
    <t>Bednění základových konstrukcí pasů, prahů, věnců a ostruh zřízení</t>
  </si>
  <si>
    <t>-1696230802</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</si>
  <si>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</si>
  <si>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(0,5+0,5)*13,13+0,25*5 "km 0,529-0,542"</t>
  </si>
  <si>
    <t>274354211</t>
  </si>
  <si>
    <t>Bednění základových konstrukcí pasů, prahů, věnců a ostruh odstranění bednění</t>
  </si>
  <si>
    <t>1817656259</t>
  </si>
  <si>
    <t>14,38 "km 0,529-0,542"</t>
  </si>
  <si>
    <t>274361116</t>
  </si>
  <si>
    <t>Výztuž základových konstrukcí pasů, prahů, věnců a ostruh z betonářské oceli 10 505 (R) nebo BSt 500</t>
  </si>
  <si>
    <t>1923912340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</si>
  <si>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</si>
  <si>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86,18/1000 "km 0,529-0,542"</t>
  </si>
  <si>
    <t>274361412</t>
  </si>
  <si>
    <t>Výztuž základových konstrukcí pasů, prahů, věnců a ostruh ze svařovaných sítí, hmotnosti přes 3,5 do 6 kg/m2</t>
  </si>
  <si>
    <t>1914613465</t>
  </si>
  <si>
    <t>273,84/1000*1,1 "pro všechny zdi viz tabulka výztuže u km 0,629-0,664"</t>
  </si>
  <si>
    <t>281604111</t>
  </si>
  <si>
    <t>Injektování aktivovanými směsmi vzestupné, tlakem do 0,60 MPa</t>
  </si>
  <si>
    <t>hod</t>
  </si>
  <si>
    <t>-1816900576</t>
  </si>
  <si>
    <t xml:space="preserve">Poznámka k souboru cen:
1. Ceny jsou určeny pro injektování
a) s obturátorem i bez obturátoru,
b) injekční stanicí s automatickou registrací parametrů.
2. Ceny nelze použít pro injektování:
a) neaktivovanými směsmi jednoduchým obturátorem; toto injektování se oceňuje cenami souboru cen 28. 60-11 Injektování,
b) mikropilot a kotev; toto injektování se oceňuje cenami souboru cen 28. 60-21 Injektování povrchové s dvojitým obturátorem mikropilot nebo kotev,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vodou,
e) živicemi za tepla; toto injektování se oceňuje individuálně,
f) tryskové; tato injektáž se oceňuje cenami souboru cen 282 60-21 Trysková injektáž.
3. Rozhodující pro volbu ceny podle výšky tlaku je maximální tlak na jednom vrtu.
</t>
  </si>
  <si>
    <t>1,0*13 "km 0,529-0,542"</t>
  </si>
  <si>
    <t>58522150</t>
  </si>
  <si>
    <t>cement portlandský směsný CEM II 32,5MPa</t>
  </si>
  <si>
    <t>18196665</t>
  </si>
  <si>
    <t>Poznámka k položce:
portlandský směsný cement</t>
  </si>
  <si>
    <t>(PI*0,078*0,078*2,6)*13/3,3*2,3*1,6 "km 0,529-0,542"</t>
  </si>
  <si>
    <t>283111112R</t>
  </si>
  <si>
    <t>Zřízení ocelových, trubkových zápor svislé nebo odklon od svislice do 60 st. část hladká, průměru přes 80 do 105 mm</t>
  </si>
  <si>
    <t>421875106</t>
  </si>
  <si>
    <t>zápora tr. 89/10 délka 3,0 m, centrováno ve vrtu distančními příložkami z bet. oceli</t>
  </si>
  <si>
    <t>3*13 "km 0,529-0,542"</t>
  </si>
  <si>
    <t>140110665</t>
  </si>
  <si>
    <t>zápora z trubky ocelové 89 x 10 mm vč. všech úprav</t>
  </si>
  <si>
    <t>-1642004365</t>
  </si>
  <si>
    <t>Poznámka k položce:
bližší specifikace viz PD</t>
  </si>
  <si>
    <t>3,0*13 "km 0,529-0,542"</t>
  </si>
  <si>
    <t>39*1,01 'Přepočtené koeficientem množství</t>
  </si>
  <si>
    <t>130210110</t>
  </si>
  <si>
    <t>tyč ocelová žebírková jakost BSt 500S výztuž do betonu D 8mm</t>
  </si>
  <si>
    <t>-807277580</t>
  </si>
  <si>
    <t>Poznámka k položce:
Hmotnost: 0,40 kg/m</t>
  </si>
  <si>
    <t>"distanční příložky"</t>
  </si>
  <si>
    <t>13*3*3*0,2*0,4/1000 "km 0,529-0,542"</t>
  </si>
  <si>
    <t>283131112R</t>
  </si>
  <si>
    <t>Zřízení hlav trubkových zápor namáhaných tlakem i tahem, průměru přes 80 do 105 mm</t>
  </si>
  <si>
    <t>-224258545</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</si>
  <si>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</si>
  <si>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P15 x 150 x 150, 4x výztuha P8 x 50 x 70</t>
  </si>
  <si>
    <t>13 "km 0,529-0,542"</t>
  </si>
  <si>
    <t>1591111R01</t>
  </si>
  <si>
    <t>Hlavy zápor, plech 150x150x15 na tr.89/10</t>
  </si>
  <si>
    <t>-1190258608</t>
  </si>
  <si>
    <t>451315114R</t>
  </si>
  <si>
    <t>Podkladní a výplňové vrstvy z betonu prostého tloušťky do 100 mm, z betonu C 8/10</t>
  </si>
  <si>
    <t>-1957041266</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</si>
  <si>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</si>
  <si>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 tl. 80 mm</t>
  </si>
  <si>
    <t>0,7*13,13 "km 0,529-0,542"</t>
  </si>
  <si>
    <t>278383112R.1</t>
  </si>
  <si>
    <t>446919215</t>
  </si>
  <si>
    <t>13*0,2*0,2 "km 0,529-0,542"</t>
  </si>
  <si>
    <t>-1411387798</t>
  </si>
  <si>
    <t>14,44 "km 0,529-0,542"</t>
  </si>
  <si>
    <t>-772795755</t>
  </si>
  <si>
    <t>z ocelových tr.  - 60x3 dl. 1,1m - sloupek; 60x3 vodorovná horní; 44,5x3 vodorovná spodní"</t>
  </si>
  <si>
    <t>14,44 "sloupek dl. 1,1 m x 13 ks, horní tr. dl. 14,44 m, spodní tr. dl. 13,72 mx4"</t>
  </si>
  <si>
    <t>-2127281738</t>
  </si>
  <si>
    <t>80 kg/m2 - pro patní plech - výroba v pol. č.533030067</t>
  </si>
  <si>
    <t>(0,2*0,2+0,03*0,03*2)*13*1,1*80,0/1000 "km 0,529-0,542"</t>
  </si>
  <si>
    <t>931992121</t>
  </si>
  <si>
    <t>Výplň dilatačních spár z polystyrenu extrudovaného, tloušťky 20 mm</t>
  </si>
  <si>
    <t>-1668671107</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</si>
  <si>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</si>
  <si>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0,25*3 "km 0,529-0,542"</t>
  </si>
  <si>
    <t>931994142</t>
  </si>
  <si>
    <t>Těsnění spáry betonové konstrukce pásy, profily, tmely tmelem polyuretanovým spáry dilatační do 4,0 cm2</t>
  </si>
  <si>
    <t>1849517020</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</si>
  <si>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</si>
  <si>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1,5*3 "km 0,529-0,542"</t>
  </si>
  <si>
    <t>931994154</t>
  </si>
  <si>
    <t>Těsnění spáry betonové konstrukce pásy, profily, tmely spárovým profilem průřezu 40/40 mm</t>
  </si>
  <si>
    <t>-762398008</t>
  </si>
  <si>
    <t>4,5 "km 0,529-0,542"</t>
  </si>
  <si>
    <t>1019099730</t>
  </si>
  <si>
    <t>13*4 "km 0,529-0,542"</t>
  </si>
  <si>
    <t>-2017667112</t>
  </si>
  <si>
    <t>52 "km 0,529-0,542"</t>
  </si>
  <si>
    <t>890883391</t>
  </si>
  <si>
    <t>142 "142 ks patníků a 555 m ocel. lana - souhrnně pro všechny zdi</t>
  </si>
  <si>
    <t>997221571</t>
  </si>
  <si>
    <t>Vodorovná doprava vybouraných hmot bez naložení, ale se složením a s hrubým urovnáním na vzdálenost do 1 km</t>
  </si>
  <si>
    <t>-751110044</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</si>
  <si>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</si>
  <si>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</si>
  <si>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</si>
  <si>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-179050683</t>
  </si>
  <si>
    <t>63,9*19 'Přepočtené koeficientem množství</t>
  </si>
  <si>
    <t>-2079385359</t>
  </si>
  <si>
    <t>998003111</t>
  </si>
  <si>
    <t>Přesun hmot pro piloty, kůly, jehly, zápory, štětové nebo tabulové stěny ocelové nebo dřevěné, zřizované z terénu</t>
  </si>
  <si>
    <t>-795215101</t>
  </si>
  <si>
    <t xml:space="preserve">Poznámka k souboru cen:
1. Přesunu hmot lze použít bez omezení největší dopravní vzdálenosti.
2. Ceny přesunu hmot - 1011 jsou určeny i pro výplně z kameniva.
</t>
  </si>
  <si>
    <t>711112001</t>
  </si>
  <si>
    <t>Provedení izolace proti zemní vlhkosti natěradly a tmely za studena na ploše svislé S nátěrem penetračním</t>
  </si>
  <si>
    <t>-1290131327</t>
  </si>
  <si>
    <t xml:space="preserve">Poznámka k souboru cen:
1. Izolace plochy jednotlivě do 10 m2 se oceňují skladebně cenou příslušné izolace a cenou 711 19-9095 Příplatek za plochu do 10 m2.
</t>
  </si>
  <si>
    <t>0,5*13,13+0,26*13,13+0,5 "km 0,529-0,542"</t>
  </si>
  <si>
    <t>111631500</t>
  </si>
  <si>
    <t>lak penetrační asfaltový</t>
  </si>
  <si>
    <t>1661005</t>
  </si>
  <si>
    <t>Poznámka k položce:
Spotřeba 0,3-0,4kg/m2 dle povrchu, ředidlo technický benzín</t>
  </si>
  <si>
    <t>10,479 "km 0,529-0,542"</t>
  </si>
  <si>
    <t>10,479*0,00035 'Přepočtené koeficientem množství</t>
  </si>
  <si>
    <t>711112002</t>
  </si>
  <si>
    <t>Provedení izolace proti zemní vlhkosti natěradly a tmely za studena na ploše svislé S nátěrem lakem asfaltovým</t>
  </si>
  <si>
    <t>-1177922088</t>
  </si>
  <si>
    <t>10,479*2 "km 0,529-0,542"</t>
  </si>
  <si>
    <t>111631520</t>
  </si>
  <si>
    <t>lak hydroizolační asfaltový</t>
  </si>
  <si>
    <t>879847823</t>
  </si>
  <si>
    <t>Poznámka k položce:
Spotřeba: 0,3-0,5 kg/m2. Pro vytvoření hydroizolační vrstvy, na napenetrovaný podklad jsou nutné nejméně 3 nátěry. Není vhodný na šikmé střechy a tam, kde je předpoklad vysokých teplot.</t>
  </si>
  <si>
    <t>20,958*0,00045 'Přepočtené koeficientem množství</t>
  </si>
  <si>
    <t>874603749</t>
  </si>
  <si>
    <t>-1289236311</t>
  </si>
  <si>
    <t>13,018 "km 0,529-0,542"</t>
  </si>
  <si>
    <t>100483283</t>
  </si>
  <si>
    <t>RAL 6017</t>
  </si>
  <si>
    <t>1977091915</t>
  </si>
  <si>
    <t>(2*PI*0,03*0,03+2*PI*0,03*14,3)</t>
  </si>
  <si>
    <t>(2*PI*0,03*0,03+2*PI*0,03*14,44)</t>
  </si>
  <si>
    <t>(2*PI*0,022*0,022+2*PI*0,022*13,72*4)</t>
  </si>
  <si>
    <t>-1224073485</t>
  </si>
  <si>
    <t>13,018*0,012 'Přepočtené koeficientem množství</t>
  </si>
  <si>
    <t>1994214699</t>
  </si>
  <si>
    <t>-1153877278</t>
  </si>
  <si>
    <t>13,018*2,22</t>
  </si>
  <si>
    <t>SO 201.A2 - TYP A - km 0,564 - 0,584</t>
  </si>
  <si>
    <t>2*19,24*0,15 "km 0,564-584"</t>
  </si>
  <si>
    <t>(1,2*19,24)*0,5 "km 0,564-0,584"</t>
  </si>
  <si>
    <t>11,544*0,1"km 0,564-0,584"</t>
  </si>
  <si>
    <t>23,088*0,5 "km 0,564-0,584"</t>
  </si>
  <si>
    <t>11,544*0,1 "km 0,564-0,584"</t>
  </si>
  <si>
    <t>km 0,564-0,584</t>
  </si>
  <si>
    <t>0,24*19,24/2*2 "výkop - mezideponie"</t>
  </si>
  <si>
    <t>28,86*0,15*2 "ornice -mezideponie"</t>
  </si>
  <si>
    <t>(38,48-28,86)*0,15 "ornice"</t>
  </si>
  <si>
    <t>23,088-2,309 "výkop tř. 3 a 4"</t>
  </si>
  <si>
    <t>19*(PI*0,078*0,078*3) "vývrt zápory</t>
  </si>
  <si>
    <t>23,311 "km 0,564-0,584"</t>
  </si>
  <si>
    <t>23,311*10 'Přepočtené koeficientem množství</t>
  </si>
  <si>
    <t>0,24*19,24/2 "výkop - mezideponie"</t>
  </si>
  <si>
    <t>28,86*0,15 "ornice -mezideponie"</t>
  </si>
  <si>
    <t>23,311*1,8 'Přepočtené koeficientem množství</t>
  </si>
  <si>
    <t>0,24*19,24/2 "zpětný zasyp původní zenminou"</t>
  </si>
  <si>
    <t>0,24*19,24/2 "zásyp novým materiálem"</t>
  </si>
  <si>
    <t>2,309 "km 0,564-0,584"</t>
  </si>
  <si>
    <t>2,309*1,8 'Přepočtené koeficientem množství</t>
  </si>
  <si>
    <t>2,309 "zpětný zasyp původní zenminou"</t>
  </si>
  <si>
    <t>1,5*19,24 "km 0,564-0,584"</t>
  </si>
  <si>
    <t>28,86 "km 0,564-0,584"</t>
  </si>
  <si>
    <t>28,86*0,015 'Přepočtené koeficientem množství</t>
  </si>
  <si>
    <t>19*2,5 "km 0,564-0,584"</t>
  </si>
  <si>
    <t>0,25*19,24 "km 0,564-0,584"</t>
  </si>
  <si>
    <t>(0,5+0,5)*19,24+0,25*6,0 " km 0,564-0,584"</t>
  </si>
  <si>
    <t>20,74 "km 0,564-0,584"</t>
  </si>
  <si>
    <t>123,11/1000 "km 0,564-0,584"</t>
  </si>
  <si>
    <t>399,18/1000*1,1 "pro všechny zdi viz tabulka výztuže u km 0,629-0,664"</t>
  </si>
  <si>
    <t>1,0*19 "km 0,564-0,584"</t>
  </si>
  <si>
    <t>(PI*0,078*0,078*2,6)*19/3,3*2,3*1,6 "km 0,564-0,584"</t>
  </si>
  <si>
    <t>3*19 "km 0,564-0,584"</t>
  </si>
  <si>
    <t>3,0*19 "km 0,564-0,584"</t>
  </si>
  <si>
    <t>57*1,01 'Přepočtené koeficientem množství</t>
  </si>
  <si>
    <t>19*3*3*0,2*0,4/1000 "km 0,564-0,584"</t>
  </si>
  <si>
    <t>19 "km 0,564-0,584"</t>
  </si>
  <si>
    <t>0,7*19,24 "km 0,564-0,584"</t>
  </si>
  <si>
    <t>75250641</t>
  </si>
  <si>
    <t>18*0,2*0,2 "km 0,564*0,584"</t>
  </si>
  <si>
    <t>20,04 "km 0,564*0,584"</t>
  </si>
  <si>
    <t>km 0,564*0,584</t>
  </si>
  <si>
    <t>20,04 "sloupek dl. 1,1 m x 18 ks, horní tr. dl. 20,04 m, spodní tr. dl. 19,02 mx4"</t>
  </si>
  <si>
    <t>(0,2*0,2+0,03*0,03*2)*18*1,1*80,0/1000 "km 0,564*0,584"</t>
  </si>
  <si>
    <t>0,25*4 "km 0,564*0,584"</t>
  </si>
  <si>
    <t>1,5*4,0 "km 0,564-0,584"</t>
  </si>
  <si>
    <t>6,0 "km 0,564-0,584"</t>
  </si>
  <si>
    <t>18*4 "km 0,564*0,584"</t>
  </si>
  <si>
    <t>72 "km 0,564*0,584"</t>
  </si>
  <si>
    <t>0,5*19,24+0,26*19,24 "km 0,564-0,584"</t>
  </si>
  <si>
    <t>14,622 "km 0,564-0,584"</t>
  </si>
  <si>
    <t>14,622*0,00035 'Přepočtené koeficientem množství</t>
  </si>
  <si>
    <t>14,622*2 "km 0,564-0,584"</t>
  </si>
  <si>
    <t>14,622*2"km 0,564*0,584"</t>
  </si>
  <si>
    <t>29,244*0,00045 'Přepočtené koeficientem množství</t>
  </si>
  <si>
    <t>18,041 "km 0,564*0,584"</t>
  </si>
  <si>
    <t>(2*PI*0,03*0,03+2*PI*0,03*19,8)</t>
  </si>
  <si>
    <t>(2*PI*0,03*0,03+2*PI*0,03*20,04)</t>
  </si>
  <si>
    <t>(2*PI*0,022*0,022+2*PI*0,022*19,02*4)</t>
  </si>
  <si>
    <t>18,041*0,012 'Přepočtené koeficientem množství</t>
  </si>
  <si>
    <t>18,041*2,22</t>
  </si>
  <si>
    <t>SO 201.C - TYP C - km 0,449 - 0,522</t>
  </si>
  <si>
    <t xml:space="preserve">    3 - Svislé a kompletní konstrukce</t>
  </si>
  <si>
    <t>M - Práce a dodávky M</t>
  </si>
  <si>
    <t xml:space="preserve">    21-M - Elektromontáže</t>
  </si>
  <si>
    <t xml:space="preserve">    23-M - Montáže potrubí</t>
  </si>
  <si>
    <t>-1525294232</t>
  </si>
  <si>
    <t>73,1*(15+13,56+11+7,4+7,33+6,5+1,65)/7*0,15 "km 0,449-0,522"</t>
  </si>
  <si>
    <t>131201102</t>
  </si>
  <si>
    <t>Hloubení nezapažených jam a zářezů s urovnáním dna do předepsaného profilu a spádu v hornině tř. 3 přes 100 do 1 000 m3</t>
  </si>
  <si>
    <t>-630667752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</si>
  <si>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</si>
  <si>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km 0,449-0,522</t>
  </si>
  <si>
    <t xml:space="preserve">(73,1*(12,5+13,1+12,1+10,9+9,18+10,3+4,1)/7+13,95*2)*0,5 </t>
  </si>
  <si>
    <t>131201109</t>
  </si>
  <si>
    <t>Hloubení nezapažených jam a zářezů s urovnáním dna do předepsaného profilu a spádu Příplatek k cenám za lepivost horniny tř. 3</t>
  </si>
  <si>
    <t>-487063987</t>
  </si>
  <si>
    <t>390,833*0,1 "km 0,449-0,522"</t>
  </si>
  <si>
    <t>131301102</t>
  </si>
  <si>
    <t>Hloubení nezapažených jam a zářezů s urovnáním dna do předepsaného profilu a spádu v hornině tř. 4 přes 100 do 1 000 m3</t>
  </si>
  <si>
    <t>-627370568</t>
  </si>
  <si>
    <t>(73,1*(12,5+13,1+12,1+10,9+9,18+10,3+4,1)/7+13,95*2)*0,5</t>
  </si>
  <si>
    <t>131301109</t>
  </si>
  <si>
    <t>Hloubení nezapažených jam a zářezů s urovnáním dna do předepsaného profilu a spádu Příplatek k cenám za lepivost horniny tř. 4</t>
  </si>
  <si>
    <t>1408046920</t>
  </si>
  <si>
    <t>390,833*0,1 "km 0,449-0,522</t>
  </si>
  <si>
    <t>138401101</t>
  </si>
  <si>
    <t>Dolamování zapažených nebo nezapažených hloubených vykopávek v horninách tř. 5 až 7 ručně s případným nutným přemístěním výkopku ve výkopišti, bez naložení jam nebo zářezů, ve vrstvě tl. do 1 000 mm v hornině tř. 5</t>
  </si>
  <si>
    <t>-1645478906</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</si>
  <si>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Ceny jsou určeny pro realizaci prací ručním nebo pneumatickým nářadím.
3. V ceně jsou započteny i náklady na přehození výkopku na přilehlém terénu na vzdálenost:
a) do 3 m od okraje jámy nebo zářezu,
b) do 5 m od osy rýhy,
c) do 5 m od hrany šachty.
4. Půdorysná plochy šachty se určuje v úrovni přilehlého terénu
</t>
  </si>
  <si>
    <t>výkop pro základ</t>
  </si>
  <si>
    <t>1,73*73,1+9,4*2 "km 0,449-0,522"</t>
  </si>
  <si>
    <t>-2026203171</t>
  </si>
  <si>
    <t>460,53*0,15*2 "ornice"</t>
  </si>
  <si>
    <t>30,679*2 "pro zásyp"</t>
  </si>
  <si>
    <t>1355054371</t>
  </si>
  <si>
    <t>97,808-69,0795+390,833+390,833-30,679 "km 0,449*0,522"</t>
  </si>
  <si>
    <t>-1880407891</t>
  </si>
  <si>
    <t>779,716 "km 0,449-0,522"</t>
  </si>
  <si>
    <t>779,716*10 'Přepočtené koeficientem množství</t>
  </si>
  <si>
    <t>162701155</t>
  </si>
  <si>
    <t>Vodorovné přemístění výkopku nebo sypaniny po suchu na obvyklém dopravním prostředku, bez naložení výkopku, avšak se složením bez rozhrnutí z horniny tř. 5 až 7 na vzdálenost přes 9 000 do 10 000 m</t>
  </si>
  <si>
    <t>-1836989268</t>
  </si>
  <si>
    <t>145,263 "km 0,449-0,522"</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</si>
  <si>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</si>
  <si>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</si>
  <si>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-1654274053</t>
  </si>
  <si>
    <t>145,263*10 'Přepočtené koeficientem množství</t>
  </si>
  <si>
    <t>1590241098</t>
  </si>
  <si>
    <t>779,716+145,263</t>
  </si>
  <si>
    <t>924,979*1,8 'Přepočtené koeficientem množství</t>
  </si>
  <si>
    <t>1484607748</t>
  </si>
  <si>
    <t>73,1*0,29+2*(0,5+0,29+0,33+3,62) "zpětný zásyp původní zeminou"</t>
  </si>
  <si>
    <t>73,1*3,53 "zásyp novým materiálem"</t>
  </si>
  <si>
    <t>1264584175</t>
  </si>
  <si>
    <t>73,1*3,53 "km 0,449-0,522"</t>
  </si>
  <si>
    <t>258,043*1,8 'Přepočtené koeficientem množství</t>
  </si>
  <si>
    <t>255280934</t>
  </si>
  <si>
    <t>1,466*1,1 "obsyp potrubí DN 300"</t>
  </si>
  <si>
    <t>583373020</t>
  </si>
  <si>
    <t>štěrkopísek frakce 0/16</t>
  </si>
  <si>
    <t>-28285555</t>
  </si>
  <si>
    <t>1,613*1,8 'Přepočtené koeficientem množství</t>
  </si>
  <si>
    <t>182301122</t>
  </si>
  <si>
    <t>Rozprostření a urovnání ornice ve svahu sklonu přes 1:5 při souvislé ploše do 500 m2, tl. vrstvy přes 100 do 150 mm</t>
  </si>
  <si>
    <t>-62788458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</si>
  <si>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</si>
  <si>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73,1*(12,5+10,7+8,4+6+3,7+2,2+0,6)/7 "km 0,449-0,522"</t>
  </si>
  <si>
    <t>181411123</t>
  </si>
  <si>
    <t>Založení trávníku na půdě předem připravené plochy do 1000 m2 výsevem včetně utažení lučního na svahu přes 1:2 do 1:1</t>
  </si>
  <si>
    <t>1811136911</t>
  </si>
  <si>
    <t>005724700</t>
  </si>
  <si>
    <t>osivo směs travní univerzál</t>
  </si>
  <si>
    <t>-1866022198</t>
  </si>
  <si>
    <t>460,53*0,015 'Přepočtené koeficientem množství</t>
  </si>
  <si>
    <t>Výplň kamenivem do rýh odvodňovacích žeber nebo trativodů bez zhutnění, s úpravou povrchu výplně kamenivem hrubým drceným frakce 32 až 63 mm</t>
  </si>
  <si>
    <t>-937238648</t>
  </si>
  <si>
    <t>0,3*73,1 "km 0,449-0,522"</t>
  </si>
  <si>
    <t>211971121</t>
  </si>
  <si>
    <t>Zřízení opláštění výplně z geotextilie odvodňovacích žeber nebo trativodů v rýze nebo zářezu se stěnami svislými nebo šikmými o sklonu přes 1:2 při rozvinuté šířce opláštění do 2,5 m</t>
  </si>
  <si>
    <t>717781189</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</si>
  <si>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</si>
  <si>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3*73,1 "km 0,449-0,522"</t>
  </si>
  <si>
    <t>693111423</t>
  </si>
  <si>
    <t>geotextilie separační 200 g/m2 do š 8,8 m</t>
  </si>
  <si>
    <t>639964947</t>
  </si>
  <si>
    <t>219,3*1,15 'Přepočtené koeficientem množství</t>
  </si>
  <si>
    <t>212755214</t>
  </si>
  <si>
    <t>Trativody bez lože z drenážních trubek plastových flexibilních D 100 mm</t>
  </si>
  <si>
    <t>-1155869492</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</si>
  <si>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</si>
  <si>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"km 0,449-0,522"</t>
  </si>
  <si>
    <t>73,1 "odvodnění rubu zdi</t>
  </si>
  <si>
    <t>212792311R</t>
  </si>
  <si>
    <t>Odvodnění - prostup zdi plastové potrubí HDPE DN 100, vč. T-kusu</t>
  </si>
  <si>
    <t>-1109483983</t>
  </si>
  <si>
    <t>18*1,3 "km 0,449-0,522"</t>
  </si>
  <si>
    <t>212972112</t>
  </si>
  <si>
    <t>Opláštění drenážních trub filtrační textilií DN 100</t>
  </si>
  <si>
    <t>-1099515179</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</si>
  <si>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</si>
  <si>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1189195847</t>
  </si>
  <si>
    <t>73*2,0 "km 0,449-0,522"</t>
  </si>
  <si>
    <t>-1074134441</t>
  </si>
  <si>
    <t>73*1,0 "km 0,449-0,522"</t>
  </si>
  <si>
    <t>-790935532</t>
  </si>
  <si>
    <t>(PI*0,078*0,078*2)*73/3,3*2,3*1,6 "km 0,449-0,522"</t>
  </si>
  <si>
    <t>-1921036084</t>
  </si>
  <si>
    <t xml:space="preserve">Poznámka k položce:
1. V cenách jsou započteny i náklady na:
    a) vyčištění vrtu,
    b) dodání a výrobu cementové zálivky,
    c) sestavení zápory,
    d) veškeré úpravy po injektování.
2. V cenách nejsou započteny náklady na:
    a) vrty; tyto stavební práce se oceňují cenami souboru cen 22...- Vrty
    b) injektování; tyto stavební práce se oceňují cenami souboru cen 281 60-21 Injektování
        zápor,
    c) dodání zápor; tyto náklady se oceňují ve specifikaci,
  </t>
  </si>
  <si>
    <t>zápora tr. 89/10, centrováno ve vrtu distančními příložkami z bet. oceli</t>
  </si>
  <si>
    <t>73*3 "km 0,449-0,522"</t>
  </si>
  <si>
    <t>2096275852</t>
  </si>
  <si>
    <t>219*1,01 'Přepočtené koeficientem množství</t>
  </si>
  <si>
    <t>-1298888567</t>
  </si>
  <si>
    <t>73*3*3*0,2*0,4/1000 "km 0,449-0,522</t>
  </si>
  <si>
    <t>17474779</t>
  </si>
  <si>
    <t>73 "km 0,449-0,522</t>
  </si>
  <si>
    <t>1682226931</t>
  </si>
  <si>
    <t>Svislé a kompletní konstrukce</t>
  </si>
  <si>
    <t>327324128R</t>
  </si>
  <si>
    <t>Opěrné zdi a valy z betonu železového odolný proti agresivnímu prostředí tř. C 30/37 XF4</t>
  </si>
  <si>
    <t>1031600491</t>
  </si>
  <si>
    <t xml:space="preserve">Poznámka k souboru cen:
1. Ceny jsou určeny pro jakoukoliv tloušťku zdí.
</t>
  </si>
  <si>
    <t>0,78*50,73+0,72*5+0,66*5+0,6*5+0,54*4,09+0,6*3,82 "základ"</t>
  </si>
  <si>
    <t>2,2*50,73+2,2*5+2,2*5+1,281*5+1,281*4,09+2,2*3,82 "dřík"</t>
  </si>
  <si>
    <t>327351211</t>
  </si>
  <si>
    <t>Bednění opěrných zdí a valů svislých i skloněných, výšky do 20 m zřízení</t>
  </si>
  <si>
    <t>1949218537</t>
  </si>
  <si>
    <t xml:space="preserve">Poznámka k souboru cen:
1. Bednění zdí a valů výšky přes 20 m se oceňuje podle ustanovení úvodního katalogu.
2. Ceny lze použít i pro bednění základů z betonu prostého nebo železového.
</t>
  </si>
  <si>
    <t xml:space="preserve"> 3,7*73,1+3,76*73,1+3*17</t>
  </si>
  <si>
    <t>327351221</t>
  </si>
  <si>
    <t>Bednění opěrných zdí a valů svislých i skloněných, výšky do 20 m odstranění</t>
  </si>
  <si>
    <t>-765790681</t>
  </si>
  <si>
    <t>596,326 "km 0,449-0,522"</t>
  </si>
  <si>
    <t>327361006</t>
  </si>
  <si>
    <t>Výztuž opěrných zdí a valů průměru do 12 mm, z oceli 10 505 (R) nebo BSt 500</t>
  </si>
  <si>
    <t>-1547877623</t>
  </si>
  <si>
    <t xml:space="preserve">Poznámka k souboru cen:
1. Ceny lze použít i pro případné výztuže základů opěrných zdí a valů.
</t>
  </si>
  <si>
    <t>16,38/1000 "R10 viz tabulka výztuže</t>
  </si>
  <si>
    <t>327361016</t>
  </si>
  <si>
    <t>Výztuž opěrných zdí a valů průměru přes 12 mm, z oceli 10 505 (R) nebo BSt 500</t>
  </si>
  <si>
    <t>-403155064</t>
  </si>
  <si>
    <t>182,14/1000 "R16  viz tabulka výztuže</t>
  </si>
  <si>
    <t>327361040</t>
  </si>
  <si>
    <t>Výztuž opěrných zdí a valů ze sítí svařovaných</t>
  </si>
  <si>
    <t>-619182456</t>
  </si>
  <si>
    <t>6533,51/1000 "Kari 8/100 viz tabulka výztuže</t>
  </si>
  <si>
    <t>1228564064</t>
  </si>
  <si>
    <t>73,1*1,7 "km 0,449-0,522 podklad základu zdi"</t>
  </si>
  <si>
    <t>452311131R</t>
  </si>
  <si>
    <t>Podkladní a zajišťovací konstrukce z betonu prostého v otevřeném výkopu desky pod potrubí, stoky a drobné objekty z betonu tř. C 8/10</t>
  </si>
  <si>
    <t>1756537777</t>
  </si>
  <si>
    <t xml:space="preserve">Poznámka k souboru cen:
1. Ceny -1121 až -1191 a -1192 lze použít i pro ochrannou vrstvu pod železobetonové konstrukce.
2. Ceny -2121 až -2191 a -2192 jsou určeny pro jakékoliv úkosy sedel.
</t>
  </si>
  <si>
    <t>podkladní beton pod šachty</t>
  </si>
  <si>
    <t>(1,5*1,5)*0,15*2+(1,2*1,2)*0,15 "km 0,449-0,522"</t>
  </si>
  <si>
    <t>451315124</t>
  </si>
  <si>
    <t>Podkladní a výplňové vrstvy z betonu prostého tloušťky do 150 mm, z betonu C 12/15</t>
  </si>
  <si>
    <t>-1903907020</t>
  </si>
  <si>
    <t>spádová vrstva pro drenáž</t>
  </si>
  <si>
    <t>0,9*73,1 "km 0,449-0,522"</t>
  </si>
  <si>
    <t>947249968</t>
  </si>
  <si>
    <t>0,614*1,1"lože pod kanal. potrubí"</t>
  </si>
  <si>
    <t>(1,5*1,5)*0,10*2+(1,2*1,2)*0,1 "pod šachty"</t>
  </si>
  <si>
    <t>452112111</t>
  </si>
  <si>
    <t>Osazení betonových dílců prstenců nebo rámů pod poklopy a mříže, výšky do 100 mm</t>
  </si>
  <si>
    <t>677363634</t>
  </si>
  <si>
    <t xml:space="preserve">Poznámka k souboru cen:
1. V cenách nejsou započteny náklady na dodávku betonových výrobků; tyto se oceňují ve specifikaci.
</t>
  </si>
  <si>
    <t>1 "km 0,449-0,522"</t>
  </si>
  <si>
    <t>59224175R</t>
  </si>
  <si>
    <t>prstenec betonový vyrovnávací 62,5x6x12 cm</t>
  </si>
  <si>
    <t>-1661609307</t>
  </si>
  <si>
    <t>1,000 "km 0,449-0,522"</t>
  </si>
  <si>
    <t>894401211R</t>
  </si>
  <si>
    <t>Osazení betonových dílců pro šachty skruží rovných</t>
  </si>
  <si>
    <t>-1601623009</t>
  </si>
  <si>
    <t>4 "km 0,449-0,522"</t>
  </si>
  <si>
    <t>592241610</t>
  </si>
  <si>
    <t>skruž kanalizační s ocelovými stupadly 100 x 50 x 12 cm</t>
  </si>
  <si>
    <t>-844358232</t>
  </si>
  <si>
    <t>592241620R</t>
  </si>
  <si>
    <t>skruž kanalizační s ocelovými stupadly s PE povlakem100 x 100 x 12 cm</t>
  </si>
  <si>
    <t>-1555066182</t>
  </si>
  <si>
    <t>2,000 "km 0,449-0,522"</t>
  </si>
  <si>
    <t>592241621R</t>
  </si>
  <si>
    <t>skruž kanalizační s ocelovými stupadly s PE povlakem 100 x 100 x 12 cm</t>
  </si>
  <si>
    <t>1336307802</t>
  </si>
  <si>
    <t>skruž s nátokem pro spadiště</t>
  </si>
  <si>
    <t>592243480</t>
  </si>
  <si>
    <t>těsnění elastomerové pro spojení šachetních dílů DN 1000</t>
  </si>
  <si>
    <t>-2118130135</t>
  </si>
  <si>
    <t>6 "km 0,449-0,522"</t>
  </si>
  <si>
    <t>894402211R</t>
  </si>
  <si>
    <t>Osazení betonových dílců pro šachty skruží přechodových</t>
  </si>
  <si>
    <t>218704571</t>
  </si>
  <si>
    <t>2 "km 0,499-0,522"</t>
  </si>
  <si>
    <t>592241680</t>
  </si>
  <si>
    <t>skruž betonová přechodová 62,5/100x60x12 cm, stupadla poplastovaná kapsová</t>
  </si>
  <si>
    <t>612289439</t>
  </si>
  <si>
    <t>894414111</t>
  </si>
  <si>
    <t>Osazení betonových nebo železobetonových dílců pro šachty skruží základových (dno)</t>
  </si>
  <si>
    <t>2097630611</t>
  </si>
  <si>
    <t xml:space="preserve">Poznámka k souboru cen:
1. V cenách nejsou započteny náklady na dodání betonových nebo železobetonových dílců a těsnění; dodání těchto se oceňuje ve specifikaci.
</t>
  </si>
  <si>
    <t>592243370R</t>
  </si>
  <si>
    <t>dno betonové šachty kanalizační monolit. prefa 300-785 OC</t>
  </si>
  <si>
    <t>1197564051</t>
  </si>
  <si>
    <t>899311114</t>
  </si>
  <si>
    <t>Osazení ocelových nebo litinových poklopů s rámem na šachtách tunelové stoky hmotnosti jednotlivě přes 150 kg</t>
  </si>
  <si>
    <t>383402187</t>
  </si>
  <si>
    <t xml:space="preserve">Poznámka k souboru cen:
1. V cenách nejsou započteny náklady na dodání poklopů s rámem; poklopy s rámem se oceňují ve specifikaci.
</t>
  </si>
  <si>
    <t>2 "km 0,449-0,522"</t>
  </si>
  <si>
    <t>592246610</t>
  </si>
  <si>
    <t>poklop šachtový betonová výplň+ litina 785(610)x160 mm, s odvětráním</t>
  </si>
  <si>
    <t>1130080404</t>
  </si>
  <si>
    <t>592246600</t>
  </si>
  <si>
    <t>poklop šachtový betonová výplň+litina 785(610)x16mm D 400mm bez odvětrání</t>
  </si>
  <si>
    <t>-1183525923</t>
  </si>
  <si>
    <t>899623141R</t>
  </si>
  <si>
    <t>Obetonování potrubí nebo zdiva stok betonem prostým v otevřeném výkopu, beton tř. C 8/10</t>
  </si>
  <si>
    <t>1118444503</t>
  </si>
  <si>
    <t xml:space="preserve">Poznámka k souboru cen:
1. Obetonování zdiva stok ve štole se oceňuje cenami souboru cen 359 31-02 Výplň za rubem cihelného zdiva stok části A 03 tohoto katalogu.
</t>
  </si>
  <si>
    <t>obetonování spadišťové hlavy a obtokového potrubí</t>
  </si>
  <si>
    <t>3,46*0,9-(0,0707*4,15) "km 0,449-0,522</t>
  </si>
  <si>
    <t>899643111</t>
  </si>
  <si>
    <t>Bednění pro obetonování potrubí v otevřeném výkopu</t>
  </si>
  <si>
    <t>857385942</t>
  </si>
  <si>
    <t>3,42*3,0 "km 0,449-0,522)</t>
  </si>
  <si>
    <t>899913134</t>
  </si>
  <si>
    <t>Koncové uzavírací manžety chrániček DN potrubí x DN chráničky DN 80 x 200</t>
  </si>
  <si>
    <t>-552859462</t>
  </si>
  <si>
    <t xml:space="preserve">Poznámka k souboru cen:
1. V cenách jsou započteny i náklady na nerezové upínací pásky daných průměrů.
</t>
  </si>
  <si>
    <t>899914112</t>
  </si>
  <si>
    <t>Montáž ocelové chráničky v otevřeném výkopu vnějšího průměru D 219 x 10 mm</t>
  </si>
  <si>
    <t>-105849539</t>
  </si>
  <si>
    <t>3,0 "chránička vodovodu</t>
  </si>
  <si>
    <t>140111060</t>
  </si>
  <si>
    <t>trubka ocelová bezešvá hladká jakost 11 353 219x6,3mm</t>
  </si>
  <si>
    <t>1953212283</t>
  </si>
  <si>
    <t>91397496</t>
  </si>
  <si>
    <t>66*0,2*0,2 "km 0,449-0,522"</t>
  </si>
  <si>
    <t>-1679694696</t>
  </si>
  <si>
    <t>73,8 "km 0,449-0,522"</t>
  </si>
  <si>
    <t>-72959341</t>
  </si>
  <si>
    <t>73,8 "sloupek dl.1,1m x 66 ks, horní tr. (madlo) dl. 73,8 m, spodní dl. 66,9 mx4"</t>
  </si>
  <si>
    <t>1445907816</t>
  </si>
  <si>
    <t>(0,2*0,2+0,03*0,03*2)*66*80/1000</t>
  </si>
  <si>
    <t>931992122</t>
  </si>
  <si>
    <t>Výplň dilatačních spár z polystyrenu extrudovaného, tloušťky 30 mm</t>
  </si>
  <si>
    <t>-1971733286</t>
  </si>
  <si>
    <t>2,99*13+2,99*1+2,99*1+1,953*1 "km 0,449-0,522"</t>
  </si>
  <si>
    <t>1826648097</t>
  </si>
  <si>
    <t>8,16*18 "dilatace á 4m, km 0,449-0,522"</t>
  </si>
  <si>
    <t>931994151</t>
  </si>
  <si>
    <t>Těsnění spáry betonové konstrukce pásy, profily, tmely spárovým profilem průřezu 20/20 mm</t>
  </si>
  <si>
    <t>-2021530714</t>
  </si>
  <si>
    <t>-738513790</t>
  </si>
  <si>
    <t>66*4 "km 0,449-0,522"</t>
  </si>
  <si>
    <t>-1039022526</t>
  </si>
  <si>
    <t>66*4 "km 0,449-0,522</t>
  </si>
  <si>
    <t>998153131</t>
  </si>
  <si>
    <t>Přesun hmot pro zdi a valy samostatné se svislou nosnou konstrukcí zděnou nebo monolitickou betonovou tyčovou nebo plošnou vodorovná dopravní vzdálenost do 50 m, pro zdi výšky do 12 m</t>
  </si>
  <si>
    <t>1050441713</t>
  </si>
  <si>
    <t>-1253359908</t>
  </si>
  <si>
    <t>3,7*73,1+0,6*73,1+3,0*2 "km 0,449-0,522"</t>
  </si>
  <si>
    <t>1191693544</t>
  </si>
  <si>
    <t>320,33 "km 0,449-0,522"</t>
  </si>
  <si>
    <t>320,33*0,00035 'Přepočtené koeficientem množství</t>
  </si>
  <si>
    <t>-323323929</t>
  </si>
  <si>
    <t>(3,7*73,1+0,6*73,1+3,0*2)*2 "km 0,449-0,522"</t>
  </si>
  <si>
    <t>1245068884</t>
  </si>
  <si>
    <t>320,33*2 "km 0,449-0,522"</t>
  </si>
  <si>
    <t>640,66*0,00045 'Přepočtené koeficientem množství</t>
  </si>
  <si>
    <t>-1083114023</t>
  </si>
  <si>
    <t>1687091833</t>
  </si>
  <si>
    <t>(2*PI*0,03*0,03+2*PI*0,03*72,6)</t>
  </si>
  <si>
    <t>(2*PI*0,03*0,03+2*PI*0,03*73,8)</t>
  </si>
  <si>
    <t>(2*PI*0,022*0,022+2*PI*0,022*69,9*4)</t>
  </si>
  <si>
    <t>731742765</t>
  </si>
  <si>
    <t>66,259 "km 0,449-0,522"</t>
  </si>
  <si>
    <t>1613992675</t>
  </si>
  <si>
    <t>-234905142</t>
  </si>
  <si>
    <t>66,259*0,012 'Přepočtené koeficientem množství</t>
  </si>
  <si>
    <t>-188566045</t>
  </si>
  <si>
    <t>km 0,449-522</t>
  </si>
  <si>
    <t>1483129946</t>
  </si>
  <si>
    <t>66,259*2,22</t>
  </si>
  <si>
    <t>Práce a dodávky M</t>
  </si>
  <si>
    <t>21-M</t>
  </si>
  <si>
    <t>Elektromontáže</t>
  </si>
  <si>
    <t>210040R</t>
  </si>
  <si>
    <t>Vymístění stáv. sloupu nadz. vedení SEK mimo konstrukci zdi o cca 1 m</t>
  </si>
  <si>
    <t>1793570143</t>
  </si>
  <si>
    <t>23-M</t>
  </si>
  <si>
    <t>Montáže potrubí</t>
  </si>
  <si>
    <t>230200117</t>
  </si>
  <si>
    <t>Nasunutí potrubní sekce do chráničky jmenovitá světlost nasouvaného potrubí DN 80</t>
  </si>
  <si>
    <t>1329647076</t>
  </si>
  <si>
    <t xml:space="preserve">Poznámka k souboru cen:
1. .V cenách jsou započteny i náklady na středící objímky.
2. .V cenách není započten materiál na utěsnění konců.
</t>
  </si>
  <si>
    <t>SO 401 - Veřejné osvětlení</t>
  </si>
  <si>
    <t>Odstranění povrchů v základní trase je v rekonstrukci komunikace a chodníků,stejně jako konečné úpravy podkladních vrstev a povrchů v celé délce tras</t>
  </si>
  <si>
    <t xml:space="preserve">    ZPP - Zemní, pomocné práce</t>
  </si>
  <si>
    <t xml:space="preserve">    SSS - Stožáry, svítidla, skříňky</t>
  </si>
  <si>
    <t xml:space="preserve">    KPU - Kabelové propojení, uzemnění:</t>
  </si>
  <si>
    <t xml:space="preserve">    PDČ - přípravné a doplňující činnosti</t>
  </si>
  <si>
    <t>ZPP</t>
  </si>
  <si>
    <t>Zemní, pomocné práce</t>
  </si>
  <si>
    <t>Vytýčení dosavadních podzemních sítí v trase vč.VO</t>
  </si>
  <si>
    <t>km</t>
  </si>
  <si>
    <t>Vytýčení trasy VO v zastavěném terénu</t>
  </si>
  <si>
    <t>Vytýčení pozice osvětlovacího bodu</t>
  </si>
  <si>
    <t>ks</t>
  </si>
  <si>
    <t>Ochrana dosavadního stožáru v místě po dobu stavby</t>
  </si>
  <si>
    <t>Ocelová pozinkovaná kruhová odrazka d90 - ochrana dosavadního stožáru 07 (289-10)</t>
  </si>
  <si>
    <t>Odbourání základu pro demontovaný stožár 9+4+1</t>
  </si>
  <si>
    <t>Výkop rýhy do 35x60cm v krajnici před opěrnou zdí, terén po odebrání stavbou, úprava dna pro trubku s kabelem, zásyp zeminou, folie červená š.33cm v hl.0,2-0,3m, hutnění, horní vrstvy a konečná úprava povrchů stavbou</t>
  </si>
  <si>
    <t>Výkop rýhy 50x90cm, v překopu komunikací, terén po odebrání stavbou,zásyp šatolinou, folie š.33 v hl.0,8m, hutnění zásypu, podkl.vrstvy a kryt dodává stavba</t>
  </si>
  <si>
    <t>Prostup stěnou betonovou/kamenou tl.50, d10cm k prostupu do stožárů upevněných z vnějšku opěrky</t>
  </si>
  <si>
    <t>Trubka HDPE d90 do křížení vozovek</t>
  </si>
  <si>
    <t>Obetonování roury v trase pod komunikacemi 0,5x0,2</t>
  </si>
  <si>
    <t>112</t>
  </si>
  <si>
    <t>Prostup stěnou betonovou tl.30, d5cm</t>
  </si>
  <si>
    <t>113</t>
  </si>
  <si>
    <t>Bourání betonové drážky 20/20cm pro kabely</t>
  </si>
  <si>
    <t>114</t>
  </si>
  <si>
    <t>Úprava dosavadního základu k zaústění nových kabelů</t>
  </si>
  <si>
    <t>Poznámka k položce:
Odvoz přebytečné zeminy zajistí stavba</t>
  </si>
  <si>
    <t>115</t>
  </si>
  <si>
    <t>Žlaby plastové KZ1, víko, v kříženích se sítěmi</t>
  </si>
  <si>
    <t>SSS</t>
  </si>
  <si>
    <t>Stožáry, svítidla, skříňky</t>
  </si>
  <si>
    <t>116</t>
  </si>
  <si>
    <t>Demontáž dosavadního svítidla a montáž na nový stožár z vnějšku zdí</t>
  </si>
  <si>
    <t>117</t>
  </si>
  <si>
    <t>Revize dosavadních přemístěných svítidel</t>
  </si>
  <si>
    <t>118</t>
  </si>
  <si>
    <t>Ochrana svítidel ponechaných na stožárech v místě po dobu stavby</t>
  </si>
  <si>
    <t>119</t>
  </si>
  <si>
    <t>Výbojka pro všechna svítidla 07-09</t>
  </si>
  <si>
    <t>120</t>
  </si>
  <si>
    <t>Demontáž dosavadního stožáru k uložení do skladu</t>
  </si>
  <si>
    <t>121</t>
  </si>
  <si>
    <t>122</t>
  </si>
  <si>
    <t>Uložení demontovaného stožáru do skladu provozovatele, protokol</t>
  </si>
  <si>
    <t>123</t>
  </si>
  <si>
    <t>Nový stožár na opěrné zdi z vnějšu, bezpaticový, pozinkovaný, rozměr podle dosavadních 08,09</t>
  </si>
  <si>
    <t>124</t>
  </si>
  <si>
    <t>Objímka pozinkovaná atypická 2x na stožár z vnějšku z pásnice š.50mm,tl.5mm oblouk na průměr, otvory</t>
  </si>
  <si>
    <t>125</t>
  </si>
  <si>
    <t>Vrtání otvorů do bet.stěny, svorníková kotva FBN 12/5x83</t>
  </si>
  <si>
    <t>126</t>
  </si>
  <si>
    <t>elektrovýzbroj, zemnící svorka, dvířka kovová 100/400,</t>
  </si>
  <si>
    <t>127</t>
  </si>
  <si>
    <t>Elektrovýzbroj stožáru pro 2 kabely, 1 svítidlo 2x5xRS16, 1xjistič 6A/B, propojení CYKY 3Cx1,5</t>
  </si>
  <si>
    <t>128</t>
  </si>
  <si>
    <t>Revize elektrovýzbroje v přepojených stožárech úprava, dotažení, konzervace</t>
  </si>
  <si>
    <t>129</t>
  </si>
  <si>
    <t>Označení svítidel značkou, štítek, číslování</t>
  </si>
  <si>
    <t>130</t>
  </si>
  <si>
    <t>Kompletace stožárů, výstražný štítek, číslování</t>
  </si>
  <si>
    <t>131</t>
  </si>
  <si>
    <t>Popisný štítek na stožár</t>
  </si>
  <si>
    <t>KPU</t>
  </si>
  <si>
    <t>Kabelové propojení, uzemnění:</t>
  </si>
  <si>
    <t>132</t>
  </si>
  <si>
    <t>Demontáž dvířek stožárů pro přístup k elektrovýzbroji</t>
  </si>
  <si>
    <t>133</t>
  </si>
  <si>
    <t>Odpojení kabelů ve stožárech</t>
  </si>
  <si>
    <t>134</t>
  </si>
  <si>
    <t>Uvolnění kabelů ze základů a dříků stožárů</t>
  </si>
  <si>
    <t>135</t>
  </si>
  <si>
    <t>Silový kabel CYKY 4B x 10 - rozvod km 0,450-0,582</t>
  </si>
  <si>
    <t>136</t>
  </si>
  <si>
    <t>Ukončení kabelů do 4 x 10</t>
  </si>
  <si>
    <t>137</t>
  </si>
  <si>
    <t>Trubka KFL50/41, na kabely v celé trase</t>
  </si>
  <si>
    <t>138</t>
  </si>
  <si>
    <t>Vodič uzemňovací FeZn d10</t>
  </si>
  <si>
    <t>139</t>
  </si>
  <si>
    <t>Svorka na uzemňovací vodič dvojtě, izolování</t>
  </si>
  <si>
    <t>140</t>
  </si>
  <si>
    <t>Ukončení vodiče FeZn</t>
  </si>
  <si>
    <t>141</t>
  </si>
  <si>
    <t>Popisný štítek na kabel</t>
  </si>
  <si>
    <t>PDČ</t>
  </si>
  <si>
    <t>přípravné a doplňující činnosti</t>
  </si>
  <si>
    <t>142</t>
  </si>
  <si>
    <t>Vypnutí a zajištění rozvodu VO</t>
  </si>
  <si>
    <t>143</t>
  </si>
  <si>
    <t>doprava a manipulace s materiálem, odpady</t>
  </si>
  <si>
    <t>soub</t>
  </si>
  <si>
    <t>144</t>
  </si>
  <si>
    <t>Použití jeřábu, mechanismy</t>
  </si>
  <si>
    <t>145</t>
  </si>
  <si>
    <t>dokumentace skutečného provedení</t>
  </si>
  <si>
    <t>146</t>
  </si>
  <si>
    <t>mapování kabelu elektronicky i místopisem, souřadnice</t>
  </si>
  <si>
    <t>147</t>
  </si>
  <si>
    <t>koordinační činnosti</t>
  </si>
  <si>
    <t>148</t>
  </si>
  <si>
    <t>kompletační práce</t>
  </si>
  <si>
    <t>149</t>
  </si>
  <si>
    <t>Zprovoznění a převzetí rozvodu VO provozovatelem</t>
  </si>
  <si>
    <t>150</t>
  </si>
  <si>
    <t>výchozí revize, měření, protokoly</t>
  </si>
  <si>
    <t>SO 501 - Přeložky STL plynovodu</t>
  </si>
  <si>
    <t>800 - 1 - Zemní práce</t>
  </si>
  <si>
    <t>C 23M - Potrubní vedení</t>
  </si>
  <si>
    <t>OPP - Ostatní práce plynárenské</t>
  </si>
  <si>
    <t>800 - 1</t>
  </si>
  <si>
    <t>119001401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</si>
  <si>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</si>
  <si>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</si>
  <si>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</si>
  <si>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</si>
  <si>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120001101</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</si>
  <si>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</si>
  <si>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</si>
  <si>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(87,0*0,8*1,0)</t>
  </si>
  <si>
    <t>133301101</t>
  </si>
  <si>
    <t>Hloubení zapažených i nezapažených šachet s případným nutným přemístěním výkopku ve výkopišti v hornině tř. 4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</si>
  <si>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</si>
  <si>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montážní šachty</t>
  </si>
  <si>
    <t>a)  9ks</t>
  </si>
  <si>
    <t>(2,0*1,6*1,35)*9</t>
  </si>
  <si>
    <t>b)  5ks</t>
  </si>
  <si>
    <t>(2,0*1,6*1,8)*5</t>
  </si>
  <si>
    <t>133301109</t>
  </si>
  <si>
    <t>Hloubení zapažených i nezapažených šachet s případným nutným přemístěním výkopku ve výkopišti v hornině tř. 4 Příplatek k cenám za lepivost horniny tř. 4</t>
  </si>
  <si>
    <t>67,68*0,5</t>
  </si>
  <si>
    <t>(13,0*0,8*1,2)</t>
  </si>
  <si>
    <t>(133,0*0,8*0,8)</t>
  </si>
  <si>
    <t>(5,0*1,8)*14</t>
  </si>
  <si>
    <t>67,68+12,48+85,12</t>
  </si>
  <si>
    <t>(67,68+12,48+85,12)-33,0 "výkopy - zásyp</t>
  </si>
  <si>
    <t>23,0*3,0*0,1</t>
  </si>
  <si>
    <t>23,0*3,0</t>
  </si>
  <si>
    <t>181411131</t>
  </si>
  <si>
    <t>Založení trávníku na půdě předem připravené plochy do 1000 m2 výsevem včetně utažení parkového v rovině nebo na svahu do 1:5</t>
  </si>
  <si>
    <t>00572410</t>
  </si>
  <si>
    <t>osivo směs travní parková</t>
  </si>
  <si>
    <t>69*0,025 'Přepočtené koeficientem množství</t>
  </si>
  <si>
    <t xml:space="preserve">ŠD v komunikaci </t>
  </si>
  <si>
    <t>132,28-41,76-20,88 "výkop - obsyp - lože</t>
  </si>
  <si>
    <t>zásyp zeminou</t>
  </si>
  <si>
    <t xml:space="preserve">28,8+(13,0*0,8*0,75)-(10,0*0,8*0,45) </t>
  </si>
  <si>
    <t>583439321</t>
  </si>
  <si>
    <t>Štěrkodrť,fr. 0-22 - zásyp, zhutnění, hmotnost</t>
  </si>
  <si>
    <t>(69,64*1,2*1,65)</t>
  </si>
  <si>
    <t>(174,0*0,8*0,30)</t>
  </si>
  <si>
    <t>Štěrkopísek (A3),fr. 0-8 - obsyp, zhutnění, hmotnost</t>
  </si>
  <si>
    <t>(41,76*1,2*1,9)</t>
  </si>
  <si>
    <t>132,28*1,9 "viz 162701105</t>
  </si>
  <si>
    <t>451572111</t>
  </si>
  <si>
    <t>Lože pod potrubí, stoky a drobné objekty v otevřeném výkopu z kameniva drobného těženého 0 až 4 mm</t>
  </si>
  <si>
    <t>(174*0,8*0,15)</t>
  </si>
  <si>
    <t>899722113</t>
  </si>
  <si>
    <t>Krytí potrubí z plastů výstražnou fólií z PVC šířky 34cm</t>
  </si>
  <si>
    <t>899913133</t>
  </si>
  <si>
    <t>Koncové uzavírací manžety chrániček DN potrubí x DN chráničky DN 80 x 150</t>
  </si>
  <si>
    <t>1025459638</t>
  </si>
  <si>
    <t>C 23M</t>
  </si>
  <si>
    <t>Potrubní vedení</t>
  </si>
  <si>
    <t>230205051</t>
  </si>
  <si>
    <t>Montáž potrubí PE průměru do 110 mm návin nebo tyč, svařované na tupo nebo elektrospojkou Ø 90, tl. stěny 5,2 mm</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</si>
  <si>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</si>
  <si>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230205042</t>
  </si>
  <si>
    <t>Montáž potrubí PE průměru do 110 mm návin nebo tyč, svařované na tupo nebo elektrospojkou Ø 63, tl. stěny 5,8 mm</t>
  </si>
  <si>
    <t>230205031</t>
  </si>
  <si>
    <t>Montáž potrubí PE průměru do 110 mm návin nebo tyč, svařované na tupo nebo elektrospojkou Ø 40, tl. stěny 3,7 mm</t>
  </si>
  <si>
    <t>49,0 "bypas</t>
  </si>
  <si>
    <t>230205025</t>
  </si>
  <si>
    <t>Montáž potrubí PE průměru do 110 mm návin nebo tyč, svařované na tupo nebo elektrospojkou Ø 32, tl. stěny 3,0 mm</t>
  </si>
  <si>
    <t>93,0 "bypas</t>
  </si>
  <si>
    <t>230205251</t>
  </si>
  <si>
    <t>Montáž trubních dílů PE průměru do 110 mm elektrotvarovky nebo svařované na tupo Ø 90, tl. stěny 5,2 mm</t>
  </si>
  <si>
    <t xml:space="preserve">Poznámka k souboru cen:
1. V cenách jsou započteny náklady na práce při montáži elektrotvarovky nebo svařování na tupo.
2. V cenách montáže trubního dílu svařovaného na tupo jsou započteny vždy dva svary.
3. Ceny platí pro řád i přípojky včetně prací na svislé části.
</t>
  </si>
  <si>
    <t>230205242</t>
  </si>
  <si>
    <t>Montáž trubních dílů PE průměru do 110 mm elektrotvarovky nebo svařované na tupo Ø 63, tl. stěny 5,8 mm</t>
  </si>
  <si>
    <t>230205231</t>
  </si>
  <si>
    <t>Montáž trubních dílů PE průměru do 110 mm elektrotvarovky nebo svařované na tupo Ø 40, tl. stěny 3,7 mm</t>
  </si>
  <si>
    <t>230205225</t>
  </si>
  <si>
    <t>Montáž trubních dílů PE průměru do 110 mm elektrotvarovky nebo svařované na tupo Ø 32, tl. stěny 3,0 mm</t>
  </si>
  <si>
    <t>230200117s</t>
  </si>
  <si>
    <t>Nasunutí potrubní sekce do chráničky O 160, vč. vystědění, utěsnění</t>
  </si>
  <si>
    <t>230220006R</t>
  </si>
  <si>
    <t>Montáž poklopu PE</t>
  </si>
  <si>
    <t>230220011R</t>
  </si>
  <si>
    <t>Montáž orientačního sloupku PE</t>
  </si>
  <si>
    <t>Trubka PE-středně těžká řada (SDR 17,6)O 90x5,1mm, PE 100</t>
  </si>
  <si>
    <t>256</t>
  </si>
  <si>
    <t>Trubka PE - těžká řada (SDR 11)O 63x5,8mm, PE 100</t>
  </si>
  <si>
    <t>Trubka PE - těžká řada (SDR 11)O 40x3,7mm, PE 100</t>
  </si>
  <si>
    <t>Trubka PE - těžká řada (SDR 11)O 32x3,0mm, PE 100</t>
  </si>
  <si>
    <t>Trubka PE - chránička (SDR 26)O 160xmm, PE 100</t>
  </si>
  <si>
    <t>PE koleno - 22o f 90 (PE100)</t>
  </si>
  <si>
    <t>PE koleno - 30o f 63 (PE100)</t>
  </si>
  <si>
    <t>Elektro PE koleno - 45o f 90 (PE100)</t>
  </si>
  <si>
    <t>Elektro PE koleno - 45o f 63 (PE100)</t>
  </si>
  <si>
    <t>Elektro PE koleno - 90o f 90 (PE100)</t>
  </si>
  <si>
    <t>Elektro PE koleno - 90o f 63 (PE100)</t>
  </si>
  <si>
    <t>Elektro PE koleno - 90o f 40 (PE100)</t>
  </si>
  <si>
    <t>Elektro PE koleno - 90o f 32 (PE100)</t>
  </si>
  <si>
    <t>Elektrospojka f 90 (PE100)</t>
  </si>
  <si>
    <t>Elektrospojka f 63 (PE100)</t>
  </si>
  <si>
    <t>Elektrospojka f 40 (PE100)</t>
  </si>
  <si>
    <t>Elektrospojka f 32 (PE100)</t>
  </si>
  <si>
    <t>Elektro T kus f 63/63/63 (PE100)</t>
  </si>
  <si>
    <t>ElektroTkus přípojkový f 40/90 (PE100)</t>
  </si>
  <si>
    <t>ElektroTkus přípojkový f 32/63 (PE100)</t>
  </si>
  <si>
    <t>Elektrovíčko f 40 (PE100)</t>
  </si>
  <si>
    <t>Elektrovíčko f 32 (PE100)</t>
  </si>
  <si>
    <t>Přechodka zemní f 90/DN80 (PE100)</t>
  </si>
  <si>
    <t>Přechodka zemní f 63/DN50 (PE100)</t>
  </si>
  <si>
    <t>Přechodka zemní f 40/DN32 (PE100)</t>
  </si>
  <si>
    <t>Přechodka zemní f 32/DN25 (PE100)</t>
  </si>
  <si>
    <t>Přechodka zemní f x/DNx (PE100)</t>
  </si>
  <si>
    <t>Zemní vývod signal. Vodičen - VSVZ</t>
  </si>
  <si>
    <t>kpl.</t>
  </si>
  <si>
    <t>PE poklop na VSVZ</t>
  </si>
  <si>
    <t>Orientační sloupek PE s patkou</t>
  </si>
  <si>
    <t>230210013</t>
  </si>
  <si>
    <t>Montáž opláštění ruční ovinem páskou za studena 2 vrstvy</t>
  </si>
  <si>
    <t>Izolační páska zastudena</t>
  </si>
  <si>
    <t>230210012</t>
  </si>
  <si>
    <t>Montáž opláštění ruční natavením zesíleným</t>
  </si>
  <si>
    <t>Izol. Páska tepelněsmršť. (tvarovky-navrt.)</t>
  </si>
  <si>
    <t>Navrtávací přípojkový ocel. Tkus DN25-32</t>
  </si>
  <si>
    <t>Redukce ocel. L245NE-ME DN 80/50</t>
  </si>
  <si>
    <t>Redukce ocel. L245NE-ME, DN 65/50</t>
  </si>
  <si>
    <t>152</t>
  </si>
  <si>
    <t>Redukce ocel. L245NE-ME DN 32/25</t>
  </si>
  <si>
    <t>154</t>
  </si>
  <si>
    <t>Redukce ocel. L245NE-ME DN dle DN stáv. Přípojky/25</t>
  </si>
  <si>
    <t>156</t>
  </si>
  <si>
    <t>Oblouk K, 1,5D, L245NE-ME DN 50</t>
  </si>
  <si>
    <t>158</t>
  </si>
  <si>
    <t>Oblouk K, 1,5D, L245NE-ME DN 25</t>
  </si>
  <si>
    <t>160</t>
  </si>
  <si>
    <t>Dno klenuté,L245NE-ME DN65-80(dle DN)</t>
  </si>
  <si>
    <t>162</t>
  </si>
  <si>
    <t>230021058</t>
  </si>
  <si>
    <t>Montáž trub.dílů přivař.do 1kg DN 65-80</t>
  </si>
  <si>
    <t>164</t>
  </si>
  <si>
    <t>230021040</t>
  </si>
  <si>
    <t>Montáž trub.dílů přivař.do 1kg do DN 50</t>
  </si>
  <si>
    <t>166</t>
  </si>
  <si>
    <t>Napojení signal.vodiče na stáv.ocel.potrubí</t>
  </si>
  <si>
    <t>168</t>
  </si>
  <si>
    <t>Napojení signal. vodiče na stáv.vodič</t>
  </si>
  <si>
    <t>170</t>
  </si>
  <si>
    <t>OPP</t>
  </si>
  <si>
    <t>Ostatní práce plynárenské</t>
  </si>
  <si>
    <t>Dod.</t>
  </si>
  <si>
    <t>Signalizační vodič CU.Y. 2,5 mm2</t>
  </si>
  <si>
    <t>172</t>
  </si>
  <si>
    <t>Dod..1</t>
  </si>
  <si>
    <t>Zabalonování potrubí dn 90PE oboustran.dvojité (vč. navaření tvarovek a vývodů)</t>
  </si>
  <si>
    <t>174</t>
  </si>
  <si>
    <t>Dod..2</t>
  </si>
  <si>
    <t>Zabalonování potrubí dn 63PE oboustran.dvojité (vč. navaření tvarovek a vývodů)</t>
  </si>
  <si>
    <t>176</t>
  </si>
  <si>
    <t>Dod..3</t>
  </si>
  <si>
    <t>Zabalonování potrubí DN 65-80 oboustran.dvojité (vč. navaření tvarovek a vývodů)</t>
  </si>
  <si>
    <t>178</t>
  </si>
  <si>
    <t>Dod..4</t>
  </si>
  <si>
    <t>Propojení a odpojení plynovodů dn 90PE vč.propoj. přesouvacích kusů a přísluš.</t>
  </si>
  <si>
    <t>180</t>
  </si>
  <si>
    <t>Dod..5</t>
  </si>
  <si>
    <t>Propojení a odpojení plynovodů dn 63PE,vč.propoj. přesouvacích kusů a přísluš.</t>
  </si>
  <si>
    <t>182</t>
  </si>
  <si>
    <t>Dod..6</t>
  </si>
  <si>
    <t>Propojení a odpojení plynovodů DN 65-80,vč.propoj. přesouvacích kusů a přísluš.</t>
  </si>
  <si>
    <t>184</t>
  </si>
  <si>
    <t>Dod..7</t>
  </si>
  <si>
    <t>Propojení a odpojení plynovodů DN 50 vč.propoj. přesouvacích kusů a přísluš.</t>
  </si>
  <si>
    <t>186</t>
  </si>
  <si>
    <t>Dod..8</t>
  </si>
  <si>
    <t>Propojení a odpojení přípojek do DN 40 vč.propoj. přesouvacích kusů a přísluš.</t>
  </si>
  <si>
    <t>188</t>
  </si>
  <si>
    <t>Dod..9</t>
  </si>
  <si>
    <t>Napojení a zrušení bypasu na PE vč.tvar. (napojení, odpojení - zaslepení)</t>
  </si>
  <si>
    <t>190</t>
  </si>
  <si>
    <t>Dod..10</t>
  </si>
  <si>
    <t>Napojení a zrušení bypasu na OC. vč.tvar. (napojení, odpojení - zaslepení)</t>
  </si>
  <si>
    <t>192</t>
  </si>
  <si>
    <t>230230021S</t>
  </si>
  <si>
    <t>Provedení hlavní tlakové zkoušky vč. bypas,</t>
  </si>
  <si>
    <t>194</t>
  </si>
  <si>
    <t>Dod..11</t>
  </si>
  <si>
    <t>Příprava TZ vč. potřeb. tvarovek a napojení</t>
  </si>
  <si>
    <t>196</t>
  </si>
  <si>
    <t>Proměření vodiče</t>
  </si>
  <si>
    <t>198</t>
  </si>
  <si>
    <t>Geodetické zaměření</t>
  </si>
  <si>
    <t>200</t>
  </si>
  <si>
    <t>Revize zařízení</t>
  </si>
  <si>
    <t>202</t>
  </si>
  <si>
    <t>Technické práce (doklady-přejímka-ostat.)</t>
  </si>
  <si>
    <t>204</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</si>
  <si>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</si>
  <si>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</si>
  <si>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</si>
  <si>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</si>
  <si>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</si>
  <si>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</si>
  <si>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</si>
  <si>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</si>
  <si>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</si>
  <si>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011002000</t>
  </si>
  <si>
    <t>Průzkumné práce</t>
  </si>
  <si>
    <t>Kč</t>
  </si>
  <si>
    <t>1024</t>
  </si>
  <si>
    <t>1401985396</t>
  </si>
  <si>
    <t>- průzkum historické kanalizace</t>
  </si>
  <si>
    <t>- kopané sondy na jednotné kanalizaci (20 ks)</t>
  </si>
  <si>
    <t>- předběžný archeologický průzkum</t>
  </si>
  <si>
    <t>012002000</t>
  </si>
  <si>
    <t>Geodetické práce</t>
  </si>
  <si>
    <t>-1785145116</t>
  </si>
  <si>
    <t>- pasportizace okolních domů - fotodokumentace, zpráva</t>
  </si>
  <si>
    <t>- vytýčení inženýrských sítí</t>
  </si>
  <si>
    <t>- zaměření a vytýčení stavby před, během a po výstavbě</t>
  </si>
  <si>
    <t>013002000</t>
  </si>
  <si>
    <t>Projektové práce</t>
  </si>
  <si>
    <t>-1440516564</t>
  </si>
  <si>
    <t>- RDS - SO 101, SO 201</t>
  </si>
  <si>
    <t>- DSPS - SO 101, SO 201, SO 401, SO 501</t>
  </si>
  <si>
    <t>VRN3</t>
  </si>
  <si>
    <t>Zařízení staveniště</t>
  </si>
  <si>
    <t>030001000</t>
  </si>
  <si>
    <t>-1178736610</t>
  </si>
  <si>
    <t>034002000</t>
  </si>
  <si>
    <t>Zabezpečení staveniště</t>
  </si>
  <si>
    <t>-2094483266</t>
  </si>
  <si>
    <t>- uzavírka a dopravní opatření na staveništi</t>
  </si>
  <si>
    <t>VRN4</t>
  </si>
  <si>
    <t>Inženýrská činnost</t>
  </si>
  <si>
    <t>042002000</t>
  </si>
  <si>
    <t>Posudky</t>
  </si>
  <si>
    <t>1941450812</t>
  </si>
  <si>
    <t>- posudek hodnotící vlivy poddolování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</si>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</sst>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18_195_III</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Jáchymov - Rekonstrukce ulice Palackého - Etapa č.III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Jáchymov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23. 10. 2019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Jáchymov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AZ Consult spol. s 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Lucie Wojčiková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Komunikace 0,450...'!J30</f>
        <v>0</v>
      </c>
      <c r="AH55" s="116"/>
      <c r="AI55" s="116"/>
      <c r="AJ55" s="116"/>
      <c r="AK55" s="116"/>
      <c r="AL55" s="116"/>
      <c r="AM55" s="116"/>
      <c r="AN55" s="117">
        <f>SUM(AG55,AT55)</f>
        <v>0</v>
      </c>
      <c r="AO55" s="116"/>
      <c r="AP55" s="116"/>
      <c r="AQ55" s="118" t="s">
        <v>79</v>
      </c>
      <c r="AR55" s="119"/>
      <c r="AS55" s="120">
        <v>0</v>
      </c>
      <c r="AT55" s="121">
        <f>ROUND(SUM(AV55:AW55),2)</f>
        <v>0</v>
      </c>
      <c r="AU55" s="122">
        <f>'SO 101 - Komunikace 0,450...'!P93</f>
        <v>0</v>
      </c>
      <c r="AV55" s="121">
        <f>'SO 101 - Komunikace 0,450...'!J33</f>
        <v>0</v>
      </c>
      <c r="AW55" s="121">
        <f>'SO 101 - Komunikace 0,450...'!J34</f>
        <v>0</v>
      </c>
      <c r="AX55" s="121">
        <f>'SO 101 - Komunikace 0,450...'!J35</f>
        <v>0</v>
      </c>
      <c r="AY55" s="121">
        <f>'SO 101 - Komunikace 0,450...'!J36</f>
        <v>0</v>
      </c>
      <c r="AZ55" s="121">
        <f>'SO 101 - Komunikace 0,450...'!F33</f>
        <v>0</v>
      </c>
      <c r="BA55" s="121">
        <f>'SO 101 - Komunikace 0,450...'!F34</f>
        <v>0</v>
      </c>
      <c r="BB55" s="121">
        <f>'SO 101 - Komunikace 0,450...'!F35</f>
        <v>0</v>
      </c>
      <c r="BC55" s="121">
        <f>'SO 101 - Komunikace 0,450...'!F36</f>
        <v>0</v>
      </c>
      <c r="BD55" s="123">
        <f>'SO 101 - Komunikace 0,450...'!F37</f>
        <v>0</v>
      </c>
      <c r="BE55" s="7"/>
      <c r="BT55" s="124" t="s">
        <v>80</v>
      </c>
      <c r="BV55" s="124" t="s">
        <v>74</v>
      </c>
      <c r="BW55" s="124" t="s">
        <v>81</v>
      </c>
      <c r="BX55" s="124" t="s">
        <v>5</v>
      </c>
      <c r="CL55" s="124" t="s">
        <v>19</v>
      </c>
      <c r="CM55" s="124" t="s">
        <v>82</v>
      </c>
    </row>
    <row r="56" spans="1:91"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201.A1 - TYP A - km 0,...'!J30</f>
        <v>0</v>
      </c>
      <c r="AH56" s="116"/>
      <c r="AI56" s="116"/>
      <c r="AJ56" s="116"/>
      <c r="AK56" s="116"/>
      <c r="AL56" s="116"/>
      <c r="AM56" s="116"/>
      <c r="AN56" s="117">
        <f>SUM(AG56,AT56)</f>
        <v>0</v>
      </c>
      <c r="AO56" s="116"/>
      <c r="AP56" s="116"/>
      <c r="AQ56" s="118" t="s">
        <v>79</v>
      </c>
      <c r="AR56" s="119"/>
      <c r="AS56" s="120">
        <v>0</v>
      </c>
      <c r="AT56" s="121">
        <f>ROUND(SUM(AV56:AW56),2)</f>
        <v>0</v>
      </c>
      <c r="AU56" s="122">
        <f>'SO 201.A1 - TYP A - km 0,...'!P90</f>
        <v>0</v>
      </c>
      <c r="AV56" s="121">
        <f>'SO 201.A1 - TYP A - km 0,...'!J33</f>
        <v>0</v>
      </c>
      <c r="AW56" s="121">
        <f>'SO 201.A1 - TYP A - km 0,...'!J34</f>
        <v>0</v>
      </c>
      <c r="AX56" s="121">
        <f>'SO 201.A1 - TYP A - km 0,...'!J35</f>
        <v>0</v>
      </c>
      <c r="AY56" s="121">
        <f>'SO 201.A1 - TYP A - km 0,...'!J36</f>
        <v>0</v>
      </c>
      <c r="AZ56" s="121">
        <f>'SO 201.A1 - TYP A - km 0,...'!F33</f>
        <v>0</v>
      </c>
      <c r="BA56" s="121">
        <f>'SO 201.A1 - TYP A - km 0,...'!F34</f>
        <v>0</v>
      </c>
      <c r="BB56" s="121">
        <f>'SO 201.A1 - TYP A - km 0,...'!F35</f>
        <v>0</v>
      </c>
      <c r="BC56" s="121">
        <f>'SO 201.A1 - TYP A - km 0,...'!F36</f>
        <v>0</v>
      </c>
      <c r="BD56" s="123">
        <f>'SO 201.A1 - TYP A - km 0,...'!F37</f>
        <v>0</v>
      </c>
      <c r="BE56" s="7"/>
      <c r="BT56" s="124" t="s">
        <v>80</v>
      </c>
      <c r="BV56" s="124" t="s">
        <v>74</v>
      </c>
      <c r="BW56" s="124" t="s">
        <v>85</v>
      </c>
      <c r="BX56" s="124" t="s">
        <v>5</v>
      </c>
      <c r="CL56" s="124" t="s">
        <v>86</v>
      </c>
      <c r="CM56" s="124" t="s">
        <v>82</v>
      </c>
    </row>
    <row r="57" spans="1:91" s="7" customFormat="1" ht="24.75" customHeight="1">
      <c r="A57" s="112" t="s">
        <v>76</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201.A2 - TYP A - km 0,...'!J30</f>
        <v>0</v>
      </c>
      <c r="AH57" s="116"/>
      <c r="AI57" s="116"/>
      <c r="AJ57" s="116"/>
      <c r="AK57" s="116"/>
      <c r="AL57" s="116"/>
      <c r="AM57" s="116"/>
      <c r="AN57" s="117">
        <f>SUM(AG57,AT57)</f>
        <v>0</v>
      </c>
      <c r="AO57" s="116"/>
      <c r="AP57" s="116"/>
      <c r="AQ57" s="118" t="s">
        <v>79</v>
      </c>
      <c r="AR57" s="119"/>
      <c r="AS57" s="120">
        <v>0</v>
      </c>
      <c r="AT57" s="121">
        <f>ROUND(SUM(AV57:AW57),2)</f>
        <v>0</v>
      </c>
      <c r="AU57" s="122">
        <f>'SO 201.A2 - TYP A - km 0,...'!P90</f>
        <v>0</v>
      </c>
      <c r="AV57" s="121">
        <f>'SO 201.A2 - TYP A - km 0,...'!J33</f>
        <v>0</v>
      </c>
      <c r="AW57" s="121">
        <f>'SO 201.A2 - TYP A - km 0,...'!J34</f>
        <v>0</v>
      </c>
      <c r="AX57" s="121">
        <f>'SO 201.A2 - TYP A - km 0,...'!J35</f>
        <v>0</v>
      </c>
      <c r="AY57" s="121">
        <f>'SO 201.A2 - TYP A - km 0,...'!J36</f>
        <v>0</v>
      </c>
      <c r="AZ57" s="121">
        <f>'SO 201.A2 - TYP A - km 0,...'!F33</f>
        <v>0</v>
      </c>
      <c r="BA57" s="121">
        <f>'SO 201.A2 - TYP A - km 0,...'!F34</f>
        <v>0</v>
      </c>
      <c r="BB57" s="121">
        <f>'SO 201.A2 - TYP A - km 0,...'!F35</f>
        <v>0</v>
      </c>
      <c r="BC57" s="121">
        <f>'SO 201.A2 - TYP A - km 0,...'!F36</f>
        <v>0</v>
      </c>
      <c r="BD57" s="123">
        <f>'SO 201.A2 - TYP A - km 0,...'!F37</f>
        <v>0</v>
      </c>
      <c r="BE57" s="7"/>
      <c r="BT57" s="124" t="s">
        <v>80</v>
      </c>
      <c r="BV57" s="124" t="s">
        <v>74</v>
      </c>
      <c r="BW57" s="124" t="s">
        <v>89</v>
      </c>
      <c r="BX57" s="124" t="s">
        <v>5</v>
      </c>
      <c r="CL57" s="124" t="s">
        <v>86</v>
      </c>
      <c r="CM57" s="124" t="s">
        <v>82</v>
      </c>
    </row>
    <row r="58" spans="1:91" s="7" customFormat="1" ht="24.75" customHeight="1">
      <c r="A58" s="112" t="s">
        <v>76</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201.C - TYP C - km 0,4...'!J30</f>
        <v>0</v>
      </c>
      <c r="AH58" s="116"/>
      <c r="AI58" s="116"/>
      <c r="AJ58" s="116"/>
      <c r="AK58" s="116"/>
      <c r="AL58" s="116"/>
      <c r="AM58" s="116"/>
      <c r="AN58" s="117">
        <f>SUM(AG58,AT58)</f>
        <v>0</v>
      </c>
      <c r="AO58" s="116"/>
      <c r="AP58" s="116"/>
      <c r="AQ58" s="118" t="s">
        <v>79</v>
      </c>
      <c r="AR58" s="119"/>
      <c r="AS58" s="120">
        <v>0</v>
      </c>
      <c r="AT58" s="121">
        <f>ROUND(SUM(AV58:AW58),2)</f>
        <v>0</v>
      </c>
      <c r="AU58" s="122">
        <f>'SO 201.C - TYP C - km 0,4...'!P94</f>
        <v>0</v>
      </c>
      <c r="AV58" s="121">
        <f>'SO 201.C - TYP C - km 0,4...'!J33</f>
        <v>0</v>
      </c>
      <c r="AW58" s="121">
        <f>'SO 201.C - TYP C - km 0,4...'!J34</f>
        <v>0</v>
      </c>
      <c r="AX58" s="121">
        <f>'SO 201.C - TYP C - km 0,4...'!J35</f>
        <v>0</v>
      </c>
      <c r="AY58" s="121">
        <f>'SO 201.C - TYP C - km 0,4...'!J36</f>
        <v>0</v>
      </c>
      <c r="AZ58" s="121">
        <f>'SO 201.C - TYP C - km 0,4...'!F33</f>
        <v>0</v>
      </c>
      <c r="BA58" s="121">
        <f>'SO 201.C - TYP C - km 0,4...'!F34</f>
        <v>0</v>
      </c>
      <c r="BB58" s="121">
        <f>'SO 201.C - TYP C - km 0,4...'!F35</f>
        <v>0</v>
      </c>
      <c r="BC58" s="121">
        <f>'SO 201.C - TYP C - km 0,4...'!F36</f>
        <v>0</v>
      </c>
      <c r="BD58" s="123">
        <f>'SO 201.C - TYP C - km 0,4...'!F37</f>
        <v>0</v>
      </c>
      <c r="BE58" s="7"/>
      <c r="BT58" s="124" t="s">
        <v>80</v>
      </c>
      <c r="BV58" s="124" t="s">
        <v>74</v>
      </c>
      <c r="BW58" s="124" t="s">
        <v>92</v>
      </c>
      <c r="BX58" s="124" t="s">
        <v>5</v>
      </c>
      <c r="CL58" s="124" t="s">
        <v>19</v>
      </c>
      <c r="CM58" s="124" t="s">
        <v>82</v>
      </c>
    </row>
    <row r="59" spans="1:91" s="7" customFormat="1" ht="16.5" customHeight="1">
      <c r="A59" s="112" t="s">
        <v>76</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401 - Veřejné osvětlení'!J30</f>
        <v>0</v>
      </c>
      <c r="AH59" s="116"/>
      <c r="AI59" s="116"/>
      <c r="AJ59" s="116"/>
      <c r="AK59" s="116"/>
      <c r="AL59" s="116"/>
      <c r="AM59" s="116"/>
      <c r="AN59" s="117">
        <f>SUM(AG59,AT59)</f>
        <v>0</v>
      </c>
      <c r="AO59" s="116"/>
      <c r="AP59" s="116"/>
      <c r="AQ59" s="118" t="s">
        <v>79</v>
      </c>
      <c r="AR59" s="119"/>
      <c r="AS59" s="120">
        <v>0</v>
      </c>
      <c r="AT59" s="121">
        <f>ROUND(SUM(AV59:AW59),2)</f>
        <v>0</v>
      </c>
      <c r="AU59" s="122">
        <f>'SO 401 - Veřejné osvětlení'!P84</f>
        <v>0</v>
      </c>
      <c r="AV59" s="121">
        <f>'SO 401 - Veřejné osvětlení'!J33</f>
        <v>0</v>
      </c>
      <c r="AW59" s="121">
        <f>'SO 401 - Veřejné osvětlení'!J34</f>
        <v>0</v>
      </c>
      <c r="AX59" s="121">
        <f>'SO 401 - Veřejné osvětlení'!J35</f>
        <v>0</v>
      </c>
      <c r="AY59" s="121">
        <f>'SO 401 - Veřejné osvětlení'!J36</f>
        <v>0</v>
      </c>
      <c r="AZ59" s="121">
        <f>'SO 401 - Veřejné osvětlení'!F33</f>
        <v>0</v>
      </c>
      <c r="BA59" s="121">
        <f>'SO 401 - Veřejné osvětlení'!F34</f>
        <v>0</v>
      </c>
      <c r="BB59" s="121">
        <f>'SO 401 - Veřejné osvětlení'!F35</f>
        <v>0</v>
      </c>
      <c r="BC59" s="121">
        <f>'SO 401 - Veřejné osvětlení'!F36</f>
        <v>0</v>
      </c>
      <c r="BD59" s="123">
        <f>'SO 401 - Veřejné osvětlení'!F37</f>
        <v>0</v>
      </c>
      <c r="BE59" s="7"/>
      <c r="BT59" s="124" t="s">
        <v>80</v>
      </c>
      <c r="BV59" s="124" t="s">
        <v>74</v>
      </c>
      <c r="BW59" s="124" t="s">
        <v>95</v>
      </c>
      <c r="BX59" s="124" t="s">
        <v>5</v>
      </c>
      <c r="CL59" s="124" t="s">
        <v>19</v>
      </c>
      <c r="CM59" s="124" t="s">
        <v>82</v>
      </c>
    </row>
    <row r="60" spans="1:91" s="7" customFormat="1" ht="16.5" customHeight="1">
      <c r="A60" s="112" t="s">
        <v>76</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501 - Přeložky STL ply...'!J30</f>
        <v>0</v>
      </c>
      <c r="AH60" s="116"/>
      <c r="AI60" s="116"/>
      <c r="AJ60" s="116"/>
      <c r="AK60" s="116"/>
      <c r="AL60" s="116"/>
      <c r="AM60" s="116"/>
      <c r="AN60" s="117">
        <f>SUM(AG60,AT60)</f>
        <v>0</v>
      </c>
      <c r="AO60" s="116"/>
      <c r="AP60" s="116"/>
      <c r="AQ60" s="118" t="s">
        <v>79</v>
      </c>
      <c r="AR60" s="119"/>
      <c r="AS60" s="120">
        <v>0</v>
      </c>
      <c r="AT60" s="121">
        <f>ROUND(SUM(AV60:AW60),2)</f>
        <v>0</v>
      </c>
      <c r="AU60" s="122">
        <f>'SO 501 - Přeložky STL ply...'!P82</f>
        <v>0</v>
      </c>
      <c r="AV60" s="121">
        <f>'SO 501 - Přeložky STL ply...'!J33</f>
        <v>0</v>
      </c>
      <c r="AW60" s="121">
        <f>'SO 501 - Přeložky STL ply...'!J34</f>
        <v>0</v>
      </c>
      <c r="AX60" s="121">
        <f>'SO 501 - Přeložky STL ply...'!J35</f>
        <v>0</v>
      </c>
      <c r="AY60" s="121">
        <f>'SO 501 - Přeložky STL ply...'!J36</f>
        <v>0</v>
      </c>
      <c r="AZ60" s="121">
        <f>'SO 501 - Přeložky STL ply...'!F33</f>
        <v>0</v>
      </c>
      <c r="BA60" s="121">
        <f>'SO 501 - Přeložky STL ply...'!F34</f>
        <v>0</v>
      </c>
      <c r="BB60" s="121">
        <f>'SO 501 - Přeložky STL ply...'!F35</f>
        <v>0</v>
      </c>
      <c r="BC60" s="121">
        <f>'SO 501 - Přeložky STL ply...'!F36</f>
        <v>0</v>
      </c>
      <c r="BD60" s="123">
        <f>'SO 501 - Přeložky STL ply...'!F37</f>
        <v>0</v>
      </c>
      <c r="BE60" s="7"/>
      <c r="BT60" s="124" t="s">
        <v>80</v>
      </c>
      <c r="BV60" s="124" t="s">
        <v>74</v>
      </c>
      <c r="BW60" s="124" t="s">
        <v>98</v>
      </c>
      <c r="BX60" s="124" t="s">
        <v>5</v>
      </c>
      <c r="CL60" s="124" t="s">
        <v>19</v>
      </c>
      <c r="CM60" s="124" t="s">
        <v>82</v>
      </c>
    </row>
    <row r="61" spans="1:91" s="7" customFormat="1" ht="16.5" customHeight="1">
      <c r="A61" s="112" t="s">
        <v>76</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'VON - Vedlejší a ostatní ...'!J30</f>
        <v>0</v>
      </c>
      <c r="AH61" s="116"/>
      <c r="AI61" s="116"/>
      <c r="AJ61" s="116"/>
      <c r="AK61" s="116"/>
      <c r="AL61" s="116"/>
      <c r="AM61" s="116"/>
      <c r="AN61" s="117">
        <f>SUM(AG61,AT61)</f>
        <v>0</v>
      </c>
      <c r="AO61" s="116"/>
      <c r="AP61" s="116"/>
      <c r="AQ61" s="118" t="s">
        <v>99</v>
      </c>
      <c r="AR61" s="119"/>
      <c r="AS61" s="125">
        <v>0</v>
      </c>
      <c r="AT61" s="126">
        <f>ROUND(SUM(AV61:AW61),2)</f>
        <v>0</v>
      </c>
      <c r="AU61" s="127">
        <f>'VON - Vedlejší a ostatní ...'!P83</f>
        <v>0</v>
      </c>
      <c r="AV61" s="126">
        <f>'VON - Vedlejší a ostatní ...'!J33</f>
        <v>0</v>
      </c>
      <c r="AW61" s="126">
        <f>'VON - Vedlejší a ostatní ...'!J34</f>
        <v>0</v>
      </c>
      <c r="AX61" s="126">
        <f>'VON - Vedlejší a ostatní ...'!J35</f>
        <v>0</v>
      </c>
      <c r="AY61" s="126">
        <f>'VON - Vedlejší a ostatní ...'!J36</f>
        <v>0</v>
      </c>
      <c r="AZ61" s="126">
        <f>'VON - Vedlejší a ostatní ...'!F33</f>
        <v>0</v>
      </c>
      <c r="BA61" s="126">
        <f>'VON - Vedlejší a ostatní ...'!F34</f>
        <v>0</v>
      </c>
      <c r="BB61" s="126">
        <f>'VON - Vedlejší a ostatní ...'!F35</f>
        <v>0</v>
      </c>
      <c r="BC61" s="126">
        <f>'VON - Vedlejší a ostatní ...'!F36</f>
        <v>0</v>
      </c>
      <c r="BD61" s="128">
        <f>'VON - Vedlejší a ostatní ...'!F37</f>
        <v>0</v>
      </c>
      <c r="BE61" s="7"/>
      <c r="BT61" s="124" t="s">
        <v>80</v>
      </c>
      <c r="BV61" s="124" t="s">
        <v>74</v>
      </c>
      <c r="BW61" s="124" t="s">
        <v>101</v>
      </c>
      <c r="BX61" s="124" t="s">
        <v>5</v>
      </c>
      <c r="CL61" s="124" t="s">
        <v>86</v>
      </c>
      <c r="CM61" s="124" t="s">
        <v>82</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101 - Komunikace 0,450...'!C2" display="/"/>
    <hyperlink ref="A56" location="'SO 201.A1 - TYP A - km 0,...'!C2" display="/"/>
    <hyperlink ref="A57" location="'SO 201.A2 - TYP A - km 0,...'!C2" display="/"/>
    <hyperlink ref="A58" location="'SO 201.C - TYP C - km 0,4...'!C2" display="/"/>
    <hyperlink ref="A59" location="'SO 401 - Veřejné osvětlení'!C2" display="/"/>
    <hyperlink ref="A60" location="'SO 501 - Přeložky STL ply...'!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ROUND((SUM(BE93:BE427)),2)</f>
        <v>0</v>
      </c>
      <c r="G33" s="39"/>
      <c r="H33" s="39"/>
      <c r="I33" s="149">
        <v>0.21</v>
      </c>
      <c r="J33" s="148">
        <f>ROUND(((SUM(BE93:BE427))*I33),2)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ROUND((SUM(BF93:BF427)),2)</f>
        <v>0</v>
      </c>
      <c r="G34" s="39"/>
      <c r="H34" s="39"/>
      <c r="I34" s="149">
        <v>0.15</v>
      </c>
      <c r="J34" s="148">
        <f>ROUND(((SUM(BF93:BF427))*I34),2)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ROUND((SUM(BG93:BG427)),2)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ROUND((SUM(BH93:BH427)),2)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ROUND((SUM(BI93:BI427)),2)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Komunikace 0,450 - 0,582</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J94</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v>
      </c>
      <c r="E61" s="175"/>
      <c r="F61" s="175"/>
      <c r="G61" s="175"/>
      <c r="H61" s="175"/>
      <c r="I61" s="175"/>
      <c r="J61" s="176">
        <f>J95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v>
      </c>
      <c r="E62" s="175"/>
      <c r="F62" s="175"/>
      <c r="G62" s="175"/>
      <c r="H62" s="175"/>
      <c r="I62" s="175"/>
      <c r="J62" s="176">
        <f>J229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112</v>
      </c>
      <c r="E63" s="175"/>
      <c r="F63" s="175"/>
      <c r="G63" s="175"/>
      <c r="H63" s="175"/>
      <c r="I63" s="175"/>
      <c r="J63" s="176">
        <f>J241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113</v>
      </c>
      <c r="E64" s="175"/>
      <c r="F64" s="175"/>
      <c r="G64" s="175"/>
      <c r="H64" s="175"/>
      <c r="I64" s="175"/>
      <c r="J64" s="176">
        <f>J252</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114</v>
      </c>
      <c r="E65" s="175"/>
      <c r="F65" s="175"/>
      <c r="G65" s="175"/>
      <c r="H65" s="175"/>
      <c r="I65" s="175"/>
      <c r="J65" s="176">
        <f>J282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115</v>
      </c>
      <c r="E66" s="175"/>
      <c r="F66" s="175"/>
      <c r="G66" s="175"/>
      <c r="H66" s="175"/>
      <c r="I66" s="175"/>
      <c r="J66" s="176">
        <f>J329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116</v>
      </c>
      <c r="E67" s="175"/>
      <c r="F67" s="175"/>
      <c r="G67" s="175"/>
      <c r="H67" s="175"/>
      <c r="I67" s="175"/>
      <c r="J67" s="176">
        <f>J360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117</v>
      </c>
      <c r="E68" s="175"/>
      <c r="F68" s="175"/>
      <c r="G68" s="175"/>
      <c r="H68" s="175"/>
      <c r="I68" s="175"/>
      <c r="J68" s="176">
        <f>J389</f>
        <v>0</v>
      </c>
      <c r="K68" s="173"/>
      <c r="L68" s="177"/>
      <c r="S68" s="10"/>
      <c r="T68" s="10"/>
      <c r="U68" s="10"/>
      <c r="V68" s="10"/>
      <c r="W68" s="10"/>
      <c r="X68" s="10"/>
      <c r="Y68" s="10"/>
      <c r="Z68" s="10"/>
      <c r="AA68" s="10"/>
      <c r="AB68" s="10"/>
      <c r="AC68" s="10"/>
      <c r="AD68" s="10"/>
      <c r="AE68" s="10"/>
    </row>
    <row r="69" spans="1:31" s="9" customFormat="1" ht="24.95" customHeight="1">
      <c r="A69" s="9"/>
      <c r="B69" s="166"/>
      <c r="C69" s="167"/>
      <c r="D69" s="168" t="s">
        <v>118</v>
      </c>
      <c r="E69" s="169"/>
      <c r="F69" s="169"/>
      <c r="G69" s="169"/>
      <c r="H69" s="169"/>
      <c r="I69" s="169"/>
      <c r="J69" s="170">
        <f>J392</f>
        <v>0</v>
      </c>
      <c r="K69" s="167"/>
      <c r="L69" s="171"/>
      <c r="S69" s="9"/>
      <c r="T69" s="9"/>
      <c r="U69" s="9"/>
      <c r="V69" s="9"/>
      <c r="W69" s="9"/>
      <c r="X69" s="9"/>
      <c r="Y69" s="9"/>
      <c r="Z69" s="9"/>
      <c r="AA69" s="9"/>
      <c r="AB69" s="9"/>
      <c r="AC69" s="9"/>
      <c r="AD69" s="9"/>
      <c r="AE69" s="9"/>
    </row>
    <row r="70" spans="1:31" s="10" customFormat="1" ht="19.9" customHeight="1">
      <c r="A70" s="10"/>
      <c r="B70" s="172"/>
      <c r="C70" s="173"/>
      <c r="D70" s="174" t="s">
        <v>119</v>
      </c>
      <c r="E70" s="175"/>
      <c r="F70" s="175"/>
      <c r="G70" s="175"/>
      <c r="H70" s="175"/>
      <c r="I70" s="175"/>
      <c r="J70" s="176">
        <f>J393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120</v>
      </c>
      <c r="E71" s="175"/>
      <c r="F71" s="175"/>
      <c r="G71" s="175"/>
      <c r="H71" s="175"/>
      <c r="I71" s="175"/>
      <c r="J71" s="176">
        <f>J401</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121</v>
      </c>
      <c r="E72" s="175"/>
      <c r="F72" s="175"/>
      <c r="G72" s="175"/>
      <c r="H72" s="175"/>
      <c r="I72" s="175"/>
      <c r="J72" s="176">
        <f>J405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122</v>
      </c>
      <c r="E73" s="175"/>
      <c r="F73" s="175"/>
      <c r="G73" s="175"/>
      <c r="H73" s="175"/>
      <c r="I73" s="175"/>
      <c r="J73" s="176">
        <f>J414</f>
        <v>0</v>
      </c>
      <c r="K73" s="173"/>
      <c r="L73" s="177"/>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123</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6.5" customHeight="1">
      <c r="A83" s="39"/>
      <c r="B83" s="40"/>
      <c r="C83" s="41"/>
      <c r="D83" s="41"/>
      <c r="E83" s="161" t="str">
        <f>E7</f>
        <v>Jáchymov - Rekonstrukce ulice Palackého - Etapa č.III</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103</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SO 101 - Komunikace 0,450 - 0,582</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Jáchymov</v>
      </c>
      <c r="G87" s="41"/>
      <c r="H87" s="41"/>
      <c r="I87" s="33" t="s">
        <v>23</v>
      </c>
      <c r="J87" s="73" t="str">
        <f>IF(J12="","",J12)</f>
        <v>23. 10. 2019</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25.65" customHeight="1">
      <c r="A89" s="39"/>
      <c r="B89" s="40"/>
      <c r="C89" s="33" t="s">
        <v>25</v>
      </c>
      <c r="D89" s="41"/>
      <c r="E89" s="41"/>
      <c r="F89" s="28" t="str">
        <f>E15</f>
        <v>Město Jáchymov</v>
      </c>
      <c r="G89" s="41"/>
      <c r="H89" s="41"/>
      <c r="I89" s="33" t="s">
        <v>31</v>
      </c>
      <c r="J89" s="37" t="str">
        <f>E21</f>
        <v>AZ Consult spol. s r.o.</v>
      </c>
      <c r="K89" s="41"/>
      <c r="L89" s="13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IF(E18="","",E18)</f>
        <v>Vyplň údaj</v>
      </c>
      <c r="G90" s="41"/>
      <c r="H90" s="41"/>
      <c r="I90" s="33" t="s">
        <v>34</v>
      </c>
      <c r="J90" s="37" t="str">
        <f>E24</f>
        <v>Lucie Wojčiková</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124</v>
      </c>
      <c r="D92" s="181" t="s">
        <v>57</v>
      </c>
      <c r="E92" s="181" t="s">
        <v>53</v>
      </c>
      <c r="F92" s="181" t="s">
        <v>54</v>
      </c>
      <c r="G92" s="181" t="s">
        <v>125</v>
      </c>
      <c r="H92" s="181" t="s">
        <v>126</v>
      </c>
      <c r="I92" s="181" t="s">
        <v>127</v>
      </c>
      <c r="J92" s="181" t="s">
        <v>107</v>
      </c>
      <c r="K92" s="182" t="s">
        <v>128</v>
      </c>
      <c r="L92" s="183"/>
      <c r="M92" s="93" t="s">
        <v>19</v>
      </c>
      <c r="N92" s="94" t="s">
        <v>42</v>
      </c>
      <c r="O92" s="94" t="s">
        <v>129</v>
      </c>
      <c r="P92" s="94" t="s">
        <v>130</v>
      </c>
      <c r="Q92" s="94" t="s">
        <v>131</v>
      </c>
      <c r="R92" s="94" t="s">
        <v>132</v>
      </c>
      <c r="S92" s="94" t="s">
        <v>133</v>
      </c>
      <c r="T92" s="95" t="s">
        <v>134</v>
      </c>
      <c r="U92" s="178"/>
      <c r="V92" s="178"/>
      <c r="W92" s="178"/>
      <c r="X92" s="178"/>
      <c r="Y92" s="178"/>
      <c r="Z92" s="178"/>
      <c r="AA92" s="178"/>
      <c r="AB92" s="178"/>
      <c r="AC92" s="178"/>
      <c r="AD92" s="178"/>
      <c r="AE92" s="178"/>
    </row>
    <row r="93" spans="1:63" s="2" customFormat="1" ht="22.8" customHeight="1">
      <c r="A93" s="39"/>
      <c r="B93" s="40"/>
      <c r="C93" s="100" t="s">
        <v>135</v>
      </c>
      <c r="D93" s="41"/>
      <c r="E93" s="41"/>
      <c r="F93" s="41"/>
      <c r="G93" s="41"/>
      <c r="H93" s="41"/>
      <c r="I93" s="41"/>
      <c r="J93" s="184">
        <f>BK93</f>
        <v>0</v>
      </c>
      <c r="K93" s="41"/>
      <c r="L93" s="45"/>
      <c r="M93" s="96"/>
      <c r="N93" s="185"/>
      <c r="O93" s="97"/>
      <c r="P93" s="186">
        <f>P94+P392</f>
        <v>0</v>
      </c>
      <c r="Q93" s="97"/>
      <c r="R93" s="186">
        <f>R94+R392</f>
        <v>577.2750307599999</v>
      </c>
      <c r="S93" s="97"/>
      <c r="T93" s="187">
        <f>T94+T392</f>
        <v>633.525</v>
      </c>
      <c r="U93" s="39"/>
      <c r="V93" s="39"/>
      <c r="W93" s="39"/>
      <c r="X93" s="39"/>
      <c r="Y93" s="39"/>
      <c r="Z93" s="39"/>
      <c r="AA93" s="39"/>
      <c r="AB93" s="39"/>
      <c r="AC93" s="39"/>
      <c r="AD93" s="39"/>
      <c r="AE93" s="39"/>
      <c r="AT93" s="18" t="s">
        <v>71</v>
      </c>
      <c r="AU93" s="18" t="s">
        <v>108</v>
      </c>
      <c r="BK93" s="188">
        <f>BK94+BK392</f>
        <v>0</v>
      </c>
    </row>
    <row r="94" spans="1:63" s="12" customFormat="1" ht="25.9" customHeight="1">
      <c r="A94" s="12"/>
      <c r="B94" s="189"/>
      <c r="C94" s="190"/>
      <c r="D94" s="191" t="s">
        <v>71</v>
      </c>
      <c r="E94" s="192" t="s">
        <v>136</v>
      </c>
      <c r="F94" s="192" t="s">
        <v>137</v>
      </c>
      <c r="G94" s="190"/>
      <c r="H94" s="190"/>
      <c r="I94" s="193"/>
      <c r="J94" s="194">
        <f>BK94</f>
        <v>0</v>
      </c>
      <c r="K94" s="190"/>
      <c r="L94" s="195"/>
      <c r="M94" s="196"/>
      <c r="N94" s="197"/>
      <c r="O94" s="197"/>
      <c r="P94" s="198">
        <f>P95+P229+P241+P252+P282+P329+P360+P389</f>
        <v>0</v>
      </c>
      <c r="Q94" s="197"/>
      <c r="R94" s="198">
        <f>R95+R229+R241+R252+R282+R329+R360+R389</f>
        <v>573.59654428</v>
      </c>
      <c r="S94" s="197"/>
      <c r="T94" s="199">
        <f>T95+T229+T241+T252+T282+T329+T360+T389</f>
        <v>633.525</v>
      </c>
      <c r="U94" s="12"/>
      <c r="V94" s="12"/>
      <c r="W94" s="12"/>
      <c r="X94" s="12"/>
      <c r="Y94" s="12"/>
      <c r="Z94" s="12"/>
      <c r="AA94" s="12"/>
      <c r="AB94" s="12"/>
      <c r="AC94" s="12"/>
      <c r="AD94" s="12"/>
      <c r="AE94" s="12"/>
      <c r="AR94" s="200" t="s">
        <v>80</v>
      </c>
      <c r="AT94" s="201" t="s">
        <v>71</v>
      </c>
      <c r="AU94" s="201" t="s">
        <v>72</v>
      </c>
      <c r="AY94" s="200" t="s">
        <v>138</v>
      </c>
      <c r="BK94" s="202">
        <f>BK95+BK229+BK241+BK252+BK282+BK329+BK360+BK389</f>
        <v>0</v>
      </c>
    </row>
    <row r="95" spans="1:63" s="12" customFormat="1" ht="22.8" customHeight="1">
      <c r="A95" s="12"/>
      <c r="B95" s="189"/>
      <c r="C95" s="190"/>
      <c r="D95" s="191" t="s">
        <v>71</v>
      </c>
      <c r="E95" s="203" t="s">
        <v>80</v>
      </c>
      <c r="F95" s="203" t="s">
        <v>139</v>
      </c>
      <c r="G95" s="190"/>
      <c r="H95" s="190"/>
      <c r="I95" s="193"/>
      <c r="J95" s="204">
        <f>BK95</f>
        <v>0</v>
      </c>
      <c r="K95" s="190"/>
      <c r="L95" s="195"/>
      <c r="M95" s="196"/>
      <c r="N95" s="197"/>
      <c r="O95" s="197"/>
      <c r="P95" s="198">
        <f>SUM(P96:P228)</f>
        <v>0</v>
      </c>
      <c r="Q95" s="197"/>
      <c r="R95" s="198">
        <f>SUM(R96:R228)</f>
        <v>369.697229</v>
      </c>
      <c r="S95" s="197"/>
      <c r="T95" s="199">
        <f>SUM(T96:T228)</f>
        <v>572.475</v>
      </c>
      <c r="U95" s="12"/>
      <c r="V95" s="12"/>
      <c r="W95" s="12"/>
      <c r="X95" s="12"/>
      <c r="Y95" s="12"/>
      <c r="Z95" s="12"/>
      <c r="AA95" s="12"/>
      <c r="AB95" s="12"/>
      <c r="AC95" s="12"/>
      <c r="AD95" s="12"/>
      <c r="AE95" s="12"/>
      <c r="AR95" s="200" t="s">
        <v>80</v>
      </c>
      <c r="AT95" s="201" t="s">
        <v>71</v>
      </c>
      <c r="AU95" s="201" t="s">
        <v>80</v>
      </c>
      <c r="AY95" s="200" t="s">
        <v>138</v>
      </c>
      <c r="BK95" s="202">
        <f>SUM(BK96:BK228)</f>
        <v>0</v>
      </c>
    </row>
    <row r="96" spans="1:65" s="2" customFormat="1" ht="21.75" customHeight="1">
      <c r="A96" s="39"/>
      <c r="B96" s="40"/>
      <c r="C96" s="205" t="s">
        <v>80</v>
      </c>
      <c r="D96" s="205" t="s">
        <v>140</v>
      </c>
      <c r="E96" s="206" t="s">
        <v>141</v>
      </c>
      <c r="F96" s="207" t="s">
        <v>142</v>
      </c>
      <c r="G96" s="208" t="s">
        <v>143</v>
      </c>
      <c r="H96" s="209">
        <v>1</v>
      </c>
      <c r="I96" s="210"/>
      <c r="J96" s="211">
        <f>ROUND(I96*H96,2)</f>
        <v>0</v>
      </c>
      <c r="K96" s="207" t="s">
        <v>144</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145</v>
      </c>
      <c r="AT96" s="216" t="s">
        <v>140</v>
      </c>
      <c r="AU96" s="216" t="s">
        <v>82</v>
      </c>
      <c r="AY96" s="18" t="s">
        <v>138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145</v>
      </c>
      <c r="BM96" s="216" t="s">
        <v>146</v>
      </c>
    </row>
    <row r="97" spans="1:47" s="2" customFormat="1" ht="12">
      <c r="A97" s="39"/>
      <c r="B97" s="40"/>
      <c r="C97" s="41"/>
      <c r="D97" s="218" t="s">
        <v>147</v>
      </c>
      <c r="E97" s="41"/>
      <c r="F97" s="219" t="s">
        <v>148</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147</v>
      </c>
      <c r="AU97" s="18" t="s">
        <v>82</v>
      </c>
    </row>
    <row r="98" spans="1:65" s="2" customFormat="1" ht="21.75" customHeight="1">
      <c r="A98" s="39"/>
      <c r="B98" s="40"/>
      <c r="C98" s="205" t="s">
        <v>82</v>
      </c>
      <c r="D98" s="205" t="s">
        <v>140</v>
      </c>
      <c r="E98" s="206" t="s">
        <v>149</v>
      </c>
      <c r="F98" s="207" t="s">
        <v>150</v>
      </c>
      <c r="G98" s="208" t="s">
        <v>143</v>
      </c>
      <c r="H98" s="209">
        <v>1</v>
      </c>
      <c r="I98" s="210"/>
      <c r="J98" s="211">
        <f>ROUND(I98*H98,2)</f>
        <v>0</v>
      </c>
      <c r="K98" s="207" t="s">
        <v>144</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145</v>
      </c>
      <c r="AT98" s="216" t="s">
        <v>140</v>
      </c>
      <c r="AU98" s="216" t="s">
        <v>82</v>
      </c>
      <c r="AY98" s="18" t="s">
        <v>138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145</v>
      </c>
      <c r="BM98" s="216" t="s">
        <v>151</v>
      </c>
    </row>
    <row r="99" spans="1:47" s="2" customFormat="1" ht="12">
      <c r="A99" s="39"/>
      <c r="B99" s="40"/>
      <c r="C99" s="41"/>
      <c r="D99" s="218" t="s">
        <v>147</v>
      </c>
      <c r="E99" s="41"/>
      <c r="F99" s="219" t="s">
        <v>152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147</v>
      </c>
      <c r="AU99" s="18" t="s">
        <v>82</v>
      </c>
    </row>
    <row r="100" spans="1:65" s="2" customFormat="1" ht="21.75" customHeight="1">
      <c r="A100" s="39"/>
      <c r="B100" s="40"/>
      <c r="C100" s="205" t="s">
        <v>153</v>
      </c>
      <c r="D100" s="205" t="s">
        <v>140</v>
      </c>
      <c r="E100" s="206" t="s">
        <v>154</v>
      </c>
      <c r="F100" s="207" t="s">
        <v>155</v>
      </c>
      <c r="G100" s="208" t="s">
        <v>143</v>
      </c>
      <c r="H100" s="209">
        <v>1</v>
      </c>
      <c r="I100" s="210"/>
      <c r="J100" s="211">
        <f>ROUND(I100*H100,2)</f>
        <v>0</v>
      </c>
      <c r="K100" s="207" t="s">
        <v>144</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145</v>
      </c>
      <c r="AT100" s="216" t="s">
        <v>140</v>
      </c>
      <c r="AU100" s="216" t="s">
        <v>82</v>
      </c>
      <c r="AY100" s="18" t="s">
        <v>138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145</v>
      </c>
      <c r="BM100" s="216" t="s">
        <v>156</v>
      </c>
    </row>
    <row r="101" spans="1:47" s="2" customFormat="1" ht="12">
      <c r="A101" s="39"/>
      <c r="B101" s="40"/>
      <c r="C101" s="41"/>
      <c r="D101" s="218" t="s">
        <v>147</v>
      </c>
      <c r="E101" s="41"/>
      <c r="F101" s="219" t="s">
        <v>152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147</v>
      </c>
      <c r="AU101" s="18" t="s">
        <v>82</v>
      </c>
    </row>
    <row r="102" spans="1:51" s="13" customFormat="1" ht="12">
      <c r="A102" s="13"/>
      <c r="B102" s="223"/>
      <c r="C102" s="224"/>
      <c r="D102" s="218" t="s">
        <v>157</v>
      </c>
      <c r="E102" s="225" t="s">
        <v>19</v>
      </c>
      <c r="F102" s="226" t="s">
        <v>158</v>
      </c>
      <c r="G102" s="224"/>
      <c r="H102" s="227">
        <v>1</v>
      </c>
      <c r="I102" s="228"/>
      <c r="J102" s="224"/>
      <c r="K102" s="224"/>
      <c r="L102" s="229"/>
      <c r="M102" s="230"/>
      <c r="N102" s="231"/>
      <c r="O102" s="231"/>
      <c r="P102" s="231"/>
      <c r="Q102" s="231"/>
      <c r="R102" s="231"/>
      <c r="S102" s="231"/>
      <c r="T102" s="232"/>
      <c r="U102" s="13"/>
      <c r="V102" s="13"/>
      <c r="W102" s="13"/>
      <c r="X102" s="13"/>
      <c r="Y102" s="13"/>
      <c r="Z102" s="13"/>
      <c r="AA102" s="13"/>
      <c r="AB102" s="13"/>
      <c r="AC102" s="13"/>
      <c r="AD102" s="13"/>
      <c r="AE102" s="13"/>
      <c r="AT102" s="233" t="s">
        <v>157</v>
      </c>
      <c r="AU102" s="233" t="s">
        <v>82</v>
      </c>
      <c r="AV102" s="13" t="s">
        <v>82</v>
      </c>
      <c r="AW102" s="13" t="s">
        <v>33</v>
      </c>
      <c r="AX102" s="13" t="s">
        <v>80</v>
      </c>
      <c r="AY102" s="233" t="s">
        <v>138</v>
      </c>
    </row>
    <row r="103" spans="1:65" s="2" customFormat="1" ht="33" customHeight="1">
      <c r="A103" s="39"/>
      <c r="B103" s="40"/>
      <c r="C103" s="205" t="s">
        <v>159</v>
      </c>
      <c r="D103" s="205" t="s">
        <v>140</v>
      </c>
      <c r="E103" s="206" t="s">
        <v>160</v>
      </c>
      <c r="F103" s="207" t="s">
        <v>161</v>
      </c>
      <c r="G103" s="208" t="s">
        <v>162</v>
      </c>
      <c r="H103" s="209">
        <v>5</v>
      </c>
      <c r="I103" s="210"/>
      <c r="J103" s="211">
        <f>ROUND(I103*H103,2)</f>
        <v>0</v>
      </c>
      <c r="K103" s="207" t="s">
        <v>144</v>
      </c>
      <c r="L103" s="45"/>
      <c r="M103" s="212" t="s">
        <v>19</v>
      </c>
      <c r="N103" s="213" t="s">
        <v>43</v>
      </c>
      <c r="O103" s="85"/>
      <c r="P103" s="214">
        <f>O103*H103</f>
        <v>0</v>
      </c>
      <c r="Q103" s="214">
        <v>0</v>
      </c>
      <c r="R103" s="214">
        <f>Q103*H103</f>
        <v>0</v>
      </c>
      <c r="S103" s="214">
        <v>0.295</v>
      </c>
      <c r="T103" s="215">
        <f>S103*H103</f>
        <v>1.4749999999999999</v>
      </c>
      <c r="U103" s="39"/>
      <c r="V103" s="39"/>
      <c r="W103" s="39"/>
      <c r="X103" s="39"/>
      <c r="Y103" s="39"/>
      <c r="Z103" s="39"/>
      <c r="AA103" s="39"/>
      <c r="AB103" s="39"/>
      <c r="AC103" s="39"/>
      <c r="AD103" s="39"/>
      <c r="AE103" s="39"/>
      <c r="AR103" s="216" t="s">
        <v>145</v>
      </c>
      <c r="AT103" s="216" t="s">
        <v>140</v>
      </c>
      <c r="AU103" s="216" t="s">
        <v>82</v>
      </c>
      <c r="AY103" s="18" t="s">
        <v>138</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145</v>
      </c>
      <c r="BM103" s="216" t="s">
        <v>163</v>
      </c>
    </row>
    <row r="104" spans="1:47" s="2" customFormat="1" ht="12">
      <c r="A104" s="39"/>
      <c r="B104" s="40"/>
      <c r="C104" s="41"/>
      <c r="D104" s="218" t="s">
        <v>147</v>
      </c>
      <c r="E104" s="41"/>
      <c r="F104" s="219" t="s">
        <v>164</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147</v>
      </c>
      <c r="AU104" s="18" t="s">
        <v>82</v>
      </c>
    </row>
    <row r="105" spans="1:65" s="2" customFormat="1" ht="37.8" customHeight="1">
      <c r="A105" s="39"/>
      <c r="B105" s="40"/>
      <c r="C105" s="205" t="s">
        <v>145</v>
      </c>
      <c r="D105" s="205" t="s">
        <v>140</v>
      </c>
      <c r="E105" s="206" t="s">
        <v>165</v>
      </c>
      <c r="F105" s="207" t="s">
        <v>166</v>
      </c>
      <c r="G105" s="208" t="s">
        <v>162</v>
      </c>
      <c r="H105" s="209">
        <v>571</v>
      </c>
      <c r="I105" s="210"/>
      <c r="J105" s="211">
        <f>ROUND(I105*H105,2)</f>
        <v>0</v>
      </c>
      <c r="K105" s="207" t="s">
        <v>144</v>
      </c>
      <c r="L105" s="45"/>
      <c r="M105" s="212" t="s">
        <v>19</v>
      </c>
      <c r="N105" s="213" t="s">
        <v>43</v>
      </c>
      <c r="O105" s="85"/>
      <c r="P105" s="214">
        <f>O105*H105</f>
        <v>0</v>
      </c>
      <c r="Q105" s="214">
        <v>0</v>
      </c>
      <c r="R105" s="214">
        <f>Q105*H105</f>
        <v>0</v>
      </c>
      <c r="S105" s="214">
        <v>0.29</v>
      </c>
      <c r="T105" s="215">
        <f>S105*H105</f>
        <v>165.58999999999997</v>
      </c>
      <c r="U105" s="39"/>
      <c r="V105" s="39"/>
      <c r="W105" s="39"/>
      <c r="X105" s="39"/>
      <c r="Y105" s="39"/>
      <c r="Z105" s="39"/>
      <c r="AA105" s="39"/>
      <c r="AB105" s="39"/>
      <c r="AC105" s="39"/>
      <c r="AD105" s="39"/>
      <c r="AE105" s="39"/>
      <c r="AR105" s="216" t="s">
        <v>145</v>
      </c>
      <c r="AT105" s="216" t="s">
        <v>140</v>
      </c>
      <c r="AU105" s="216" t="s">
        <v>82</v>
      </c>
      <c r="AY105" s="18" t="s">
        <v>138</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145</v>
      </c>
      <c r="BM105" s="216" t="s">
        <v>167</v>
      </c>
    </row>
    <row r="106" spans="1:47" s="2" customFormat="1" ht="12">
      <c r="A106" s="39"/>
      <c r="B106" s="40"/>
      <c r="C106" s="41"/>
      <c r="D106" s="218" t="s">
        <v>147</v>
      </c>
      <c r="E106" s="41"/>
      <c r="F106" s="219" t="s">
        <v>168</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147</v>
      </c>
      <c r="AU106" s="18" t="s">
        <v>82</v>
      </c>
    </row>
    <row r="107" spans="1:51" s="13" customFormat="1" ht="12">
      <c r="A107" s="13"/>
      <c r="B107" s="223"/>
      <c r="C107" s="224"/>
      <c r="D107" s="218" t="s">
        <v>157</v>
      </c>
      <c r="E107" s="225" t="s">
        <v>19</v>
      </c>
      <c r="F107" s="226" t="s">
        <v>169</v>
      </c>
      <c r="G107" s="224"/>
      <c r="H107" s="227">
        <v>571</v>
      </c>
      <c r="I107" s="228"/>
      <c r="J107" s="224"/>
      <c r="K107" s="224"/>
      <c r="L107" s="229"/>
      <c r="M107" s="230"/>
      <c r="N107" s="231"/>
      <c r="O107" s="231"/>
      <c r="P107" s="231"/>
      <c r="Q107" s="231"/>
      <c r="R107" s="231"/>
      <c r="S107" s="231"/>
      <c r="T107" s="232"/>
      <c r="U107" s="13"/>
      <c r="V107" s="13"/>
      <c r="W107" s="13"/>
      <c r="X107" s="13"/>
      <c r="Y107" s="13"/>
      <c r="Z107" s="13"/>
      <c r="AA107" s="13"/>
      <c r="AB107" s="13"/>
      <c r="AC107" s="13"/>
      <c r="AD107" s="13"/>
      <c r="AE107" s="13"/>
      <c r="AT107" s="233" t="s">
        <v>157</v>
      </c>
      <c r="AU107" s="233" t="s">
        <v>82</v>
      </c>
      <c r="AV107" s="13" t="s">
        <v>82</v>
      </c>
      <c r="AW107" s="13" t="s">
        <v>33</v>
      </c>
      <c r="AX107" s="13" t="s">
        <v>80</v>
      </c>
      <c r="AY107" s="233" t="s">
        <v>138</v>
      </c>
    </row>
    <row r="108" spans="1:65" s="2" customFormat="1" ht="33" customHeight="1">
      <c r="A108" s="39"/>
      <c r="B108" s="40"/>
      <c r="C108" s="205" t="s">
        <v>170</v>
      </c>
      <c r="D108" s="205" t="s">
        <v>140</v>
      </c>
      <c r="E108" s="206" t="s">
        <v>171</v>
      </c>
      <c r="F108" s="207" t="s">
        <v>172</v>
      </c>
      <c r="G108" s="208" t="s">
        <v>162</v>
      </c>
      <c r="H108" s="209">
        <v>571</v>
      </c>
      <c r="I108" s="210"/>
      <c r="J108" s="211">
        <f>ROUND(I108*H108,2)</f>
        <v>0</v>
      </c>
      <c r="K108" s="207" t="s">
        <v>144</v>
      </c>
      <c r="L108" s="45"/>
      <c r="M108" s="212" t="s">
        <v>19</v>
      </c>
      <c r="N108" s="213" t="s">
        <v>43</v>
      </c>
      <c r="O108" s="85"/>
      <c r="P108" s="214">
        <f>O108*H108</f>
        <v>0</v>
      </c>
      <c r="Q108" s="214">
        <v>0</v>
      </c>
      <c r="R108" s="214">
        <f>Q108*H108</f>
        <v>0</v>
      </c>
      <c r="S108" s="214">
        <v>0.582</v>
      </c>
      <c r="T108" s="215">
        <f>S108*H108</f>
        <v>332.322</v>
      </c>
      <c r="U108" s="39"/>
      <c r="V108" s="39"/>
      <c r="W108" s="39"/>
      <c r="X108" s="39"/>
      <c r="Y108" s="39"/>
      <c r="Z108" s="39"/>
      <c r="AA108" s="39"/>
      <c r="AB108" s="39"/>
      <c r="AC108" s="39"/>
      <c r="AD108" s="39"/>
      <c r="AE108" s="39"/>
      <c r="AR108" s="216" t="s">
        <v>145</v>
      </c>
      <c r="AT108" s="216" t="s">
        <v>140</v>
      </c>
      <c r="AU108" s="216" t="s">
        <v>82</v>
      </c>
      <c r="AY108" s="18" t="s">
        <v>138</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145</v>
      </c>
      <c r="BM108" s="216" t="s">
        <v>173</v>
      </c>
    </row>
    <row r="109" spans="1:47" s="2" customFormat="1" ht="12">
      <c r="A109" s="39"/>
      <c r="B109" s="40"/>
      <c r="C109" s="41"/>
      <c r="D109" s="218" t="s">
        <v>147</v>
      </c>
      <c r="E109" s="41"/>
      <c r="F109" s="219" t="s">
        <v>168</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147</v>
      </c>
      <c r="AU109" s="18" t="s">
        <v>82</v>
      </c>
    </row>
    <row r="110" spans="1:51" s="13" customFormat="1" ht="12">
      <c r="A110" s="13"/>
      <c r="B110" s="223"/>
      <c r="C110" s="224"/>
      <c r="D110" s="218" t="s">
        <v>157</v>
      </c>
      <c r="E110" s="225" t="s">
        <v>19</v>
      </c>
      <c r="F110" s="226" t="s">
        <v>169</v>
      </c>
      <c r="G110" s="224"/>
      <c r="H110" s="227">
        <v>571</v>
      </c>
      <c r="I110" s="228"/>
      <c r="J110" s="224"/>
      <c r="K110" s="224"/>
      <c r="L110" s="229"/>
      <c r="M110" s="230"/>
      <c r="N110" s="231"/>
      <c r="O110" s="231"/>
      <c r="P110" s="231"/>
      <c r="Q110" s="231"/>
      <c r="R110" s="231"/>
      <c r="S110" s="231"/>
      <c r="T110" s="232"/>
      <c r="U110" s="13"/>
      <c r="V110" s="13"/>
      <c r="W110" s="13"/>
      <c r="X110" s="13"/>
      <c r="Y110" s="13"/>
      <c r="Z110" s="13"/>
      <c r="AA110" s="13"/>
      <c r="AB110" s="13"/>
      <c r="AC110" s="13"/>
      <c r="AD110" s="13"/>
      <c r="AE110" s="13"/>
      <c r="AT110" s="233" t="s">
        <v>157</v>
      </c>
      <c r="AU110" s="233" t="s">
        <v>82</v>
      </c>
      <c r="AV110" s="13" t="s">
        <v>82</v>
      </c>
      <c r="AW110" s="13" t="s">
        <v>33</v>
      </c>
      <c r="AX110" s="13" t="s">
        <v>80</v>
      </c>
      <c r="AY110" s="233" t="s">
        <v>138</v>
      </c>
    </row>
    <row r="111" spans="1:65" s="2" customFormat="1" ht="24.15" customHeight="1">
      <c r="A111" s="39"/>
      <c r="B111" s="40"/>
      <c r="C111" s="205" t="s">
        <v>174</v>
      </c>
      <c r="D111" s="205" t="s">
        <v>140</v>
      </c>
      <c r="E111" s="206" t="s">
        <v>175</v>
      </c>
      <c r="F111" s="207" t="s">
        <v>176</v>
      </c>
      <c r="G111" s="208" t="s">
        <v>162</v>
      </c>
      <c r="H111" s="209">
        <v>571</v>
      </c>
      <c r="I111" s="210"/>
      <c r="J111" s="211">
        <f>ROUND(I111*H111,2)</f>
        <v>0</v>
      </c>
      <c r="K111" s="207" t="s">
        <v>144</v>
      </c>
      <c r="L111" s="45"/>
      <c r="M111" s="212" t="s">
        <v>19</v>
      </c>
      <c r="N111" s="213" t="s">
        <v>43</v>
      </c>
      <c r="O111" s="85"/>
      <c r="P111" s="214">
        <f>O111*H111</f>
        <v>0</v>
      </c>
      <c r="Q111" s="214">
        <v>6E-05</v>
      </c>
      <c r="R111" s="214">
        <f>Q111*H111</f>
        <v>0.03426</v>
      </c>
      <c r="S111" s="214">
        <v>0.128</v>
      </c>
      <c r="T111" s="215">
        <f>S111*H111</f>
        <v>73.08800000000001</v>
      </c>
      <c r="U111" s="39"/>
      <c r="V111" s="39"/>
      <c r="W111" s="39"/>
      <c r="X111" s="39"/>
      <c r="Y111" s="39"/>
      <c r="Z111" s="39"/>
      <c r="AA111" s="39"/>
      <c r="AB111" s="39"/>
      <c r="AC111" s="39"/>
      <c r="AD111" s="39"/>
      <c r="AE111" s="39"/>
      <c r="AR111" s="216" t="s">
        <v>145</v>
      </c>
      <c r="AT111" s="216" t="s">
        <v>140</v>
      </c>
      <c r="AU111" s="216" t="s">
        <v>82</v>
      </c>
      <c r="AY111" s="18" t="s">
        <v>138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145</v>
      </c>
      <c r="BM111" s="216" t="s">
        <v>177</v>
      </c>
    </row>
    <row r="112" spans="1:47" s="2" customFormat="1" ht="12">
      <c r="A112" s="39"/>
      <c r="B112" s="40"/>
      <c r="C112" s="41"/>
      <c r="D112" s="218" t="s">
        <v>147</v>
      </c>
      <c r="E112" s="41"/>
      <c r="F112" s="219" t="s">
        <v>178</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147</v>
      </c>
      <c r="AU112" s="18" t="s">
        <v>82</v>
      </c>
    </row>
    <row r="113" spans="1:51" s="13" customFormat="1" ht="12">
      <c r="A113" s="13"/>
      <c r="B113" s="223"/>
      <c r="C113" s="224"/>
      <c r="D113" s="218" t="s">
        <v>157</v>
      </c>
      <c r="E113" s="225" t="s">
        <v>19</v>
      </c>
      <c r="F113" s="226" t="s">
        <v>169</v>
      </c>
      <c r="G113" s="224"/>
      <c r="H113" s="227">
        <v>571</v>
      </c>
      <c r="I113" s="228"/>
      <c r="J113" s="224"/>
      <c r="K113" s="224"/>
      <c r="L113" s="229"/>
      <c r="M113" s="230"/>
      <c r="N113" s="231"/>
      <c r="O113" s="231"/>
      <c r="P113" s="231"/>
      <c r="Q113" s="231"/>
      <c r="R113" s="231"/>
      <c r="S113" s="231"/>
      <c r="T113" s="232"/>
      <c r="U113" s="13"/>
      <c r="V113" s="13"/>
      <c r="W113" s="13"/>
      <c r="X113" s="13"/>
      <c r="Y113" s="13"/>
      <c r="Z113" s="13"/>
      <c r="AA113" s="13"/>
      <c r="AB113" s="13"/>
      <c r="AC113" s="13"/>
      <c r="AD113" s="13"/>
      <c r="AE113" s="13"/>
      <c r="AT113" s="233" t="s">
        <v>157</v>
      </c>
      <c r="AU113" s="233" t="s">
        <v>82</v>
      </c>
      <c r="AV113" s="13" t="s">
        <v>82</v>
      </c>
      <c r="AW113" s="13" t="s">
        <v>33</v>
      </c>
      <c r="AX113" s="13" t="s">
        <v>80</v>
      </c>
      <c r="AY113" s="233" t="s">
        <v>138</v>
      </c>
    </row>
    <row r="114" spans="1:65" s="2" customFormat="1" ht="24.15" customHeight="1">
      <c r="A114" s="39"/>
      <c r="B114" s="40"/>
      <c r="C114" s="205" t="s">
        <v>179</v>
      </c>
      <c r="D114" s="205" t="s">
        <v>140</v>
      </c>
      <c r="E114" s="206" t="s">
        <v>180</v>
      </c>
      <c r="F114" s="207" t="s">
        <v>181</v>
      </c>
      <c r="G114" s="208" t="s">
        <v>182</v>
      </c>
      <c r="H114" s="209">
        <v>29.25</v>
      </c>
      <c r="I114" s="210"/>
      <c r="J114" s="211">
        <f>ROUND(I114*H114,2)</f>
        <v>0</v>
      </c>
      <c r="K114" s="207" t="s">
        <v>144</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145</v>
      </c>
      <c r="AT114" s="216" t="s">
        <v>140</v>
      </c>
      <c r="AU114" s="216" t="s">
        <v>82</v>
      </c>
      <c r="AY114" s="18" t="s">
        <v>138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145</v>
      </c>
      <c r="BM114" s="216" t="s">
        <v>183</v>
      </c>
    </row>
    <row r="115" spans="1:47" s="2" customFormat="1" ht="12">
      <c r="A115" s="39"/>
      <c r="B115" s="40"/>
      <c r="C115" s="41"/>
      <c r="D115" s="218" t="s">
        <v>147</v>
      </c>
      <c r="E115" s="41"/>
      <c r="F115" s="219" t="s">
        <v>184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147</v>
      </c>
      <c r="AU115" s="18" t="s">
        <v>82</v>
      </c>
    </row>
    <row r="116" spans="1:51" s="13" customFormat="1" ht="12">
      <c r="A116" s="13"/>
      <c r="B116" s="223"/>
      <c r="C116" s="224"/>
      <c r="D116" s="218" t="s">
        <v>157</v>
      </c>
      <c r="E116" s="225" t="s">
        <v>19</v>
      </c>
      <c r="F116" s="226" t="s">
        <v>185</v>
      </c>
      <c r="G116" s="224"/>
      <c r="H116" s="227">
        <v>29.25</v>
      </c>
      <c r="I116" s="228"/>
      <c r="J116" s="224"/>
      <c r="K116" s="224"/>
      <c r="L116" s="229"/>
      <c r="M116" s="230"/>
      <c r="N116" s="231"/>
      <c r="O116" s="231"/>
      <c r="P116" s="231"/>
      <c r="Q116" s="231"/>
      <c r="R116" s="231"/>
      <c r="S116" s="231"/>
      <c r="T116" s="232"/>
      <c r="U116" s="13"/>
      <c r="V116" s="13"/>
      <c r="W116" s="13"/>
      <c r="X116" s="13"/>
      <c r="Y116" s="13"/>
      <c r="Z116" s="13"/>
      <c r="AA116" s="13"/>
      <c r="AB116" s="13"/>
      <c r="AC116" s="13"/>
      <c r="AD116" s="13"/>
      <c r="AE116" s="13"/>
      <c r="AT116" s="233" t="s">
        <v>157</v>
      </c>
      <c r="AU116" s="233" t="s">
        <v>82</v>
      </c>
      <c r="AV116" s="13" t="s">
        <v>82</v>
      </c>
      <c r="AW116" s="13" t="s">
        <v>33</v>
      </c>
      <c r="AX116" s="13" t="s">
        <v>80</v>
      </c>
      <c r="AY116" s="233" t="s">
        <v>138</v>
      </c>
    </row>
    <row r="117" spans="1:65" s="2" customFormat="1" ht="24.15" customHeight="1">
      <c r="A117" s="39"/>
      <c r="B117" s="40"/>
      <c r="C117" s="205" t="s">
        <v>186</v>
      </c>
      <c r="D117" s="205" t="s">
        <v>140</v>
      </c>
      <c r="E117" s="206" t="s">
        <v>187</v>
      </c>
      <c r="F117" s="207" t="s">
        <v>188</v>
      </c>
      <c r="G117" s="208" t="s">
        <v>182</v>
      </c>
      <c r="H117" s="209">
        <v>268.588</v>
      </c>
      <c r="I117" s="210"/>
      <c r="J117" s="211">
        <f>ROUND(I117*H117,2)</f>
        <v>0</v>
      </c>
      <c r="K117" s="207" t="s">
        <v>144</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145</v>
      </c>
      <c r="AT117" s="216" t="s">
        <v>140</v>
      </c>
      <c r="AU117" s="216" t="s">
        <v>82</v>
      </c>
      <c r="AY117" s="18" t="s">
        <v>138</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145</v>
      </c>
      <c r="BM117" s="216" t="s">
        <v>189</v>
      </c>
    </row>
    <row r="118" spans="1:47" s="2" customFormat="1" ht="12">
      <c r="A118" s="39"/>
      <c r="B118" s="40"/>
      <c r="C118" s="41"/>
      <c r="D118" s="218" t="s">
        <v>147</v>
      </c>
      <c r="E118" s="41"/>
      <c r="F118" s="219" t="s">
        <v>190</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147</v>
      </c>
      <c r="AU118" s="18" t="s">
        <v>82</v>
      </c>
    </row>
    <row r="119" spans="1:51" s="13" customFormat="1" ht="12">
      <c r="A119" s="13"/>
      <c r="B119" s="223"/>
      <c r="C119" s="224"/>
      <c r="D119" s="218" t="s">
        <v>157</v>
      </c>
      <c r="E119" s="225" t="s">
        <v>19</v>
      </c>
      <c r="F119" s="226" t="s">
        <v>191</v>
      </c>
      <c r="G119" s="224"/>
      <c r="H119" s="227">
        <v>86.4</v>
      </c>
      <c r="I119" s="228"/>
      <c r="J119" s="224"/>
      <c r="K119" s="224"/>
      <c r="L119" s="229"/>
      <c r="M119" s="230"/>
      <c r="N119" s="231"/>
      <c r="O119" s="231"/>
      <c r="P119" s="231"/>
      <c r="Q119" s="231"/>
      <c r="R119" s="231"/>
      <c r="S119" s="231"/>
      <c r="T119" s="232"/>
      <c r="U119" s="13"/>
      <c r="V119" s="13"/>
      <c r="W119" s="13"/>
      <c r="X119" s="13"/>
      <c r="Y119" s="13"/>
      <c r="Z119" s="13"/>
      <c r="AA119" s="13"/>
      <c r="AB119" s="13"/>
      <c r="AC119" s="13"/>
      <c r="AD119" s="13"/>
      <c r="AE119" s="13"/>
      <c r="AT119" s="233" t="s">
        <v>157</v>
      </c>
      <c r="AU119" s="233" t="s">
        <v>82</v>
      </c>
      <c r="AV119" s="13" t="s">
        <v>82</v>
      </c>
      <c r="AW119" s="13" t="s">
        <v>33</v>
      </c>
      <c r="AX119" s="13" t="s">
        <v>72</v>
      </c>
      <c r="AY119" s="233" t="s">
        <v>138</v>
      </c>
    </row>
    <row r="120" spans="1:51" s="13" customFormat="1" ht="12">
      <c r="A120" s="13"/>
      <c r="B120" s="223"/>
      <c r="C120" s="224"/>
      <c r="D120" s="218" t="s">
        <v>157</v>
      </c>
      <c r="E120" s="225" t="s">
        <v>19</v>
      </c>
      <c r="F120" s="226" t="s">
        <v>192</v>
      </c>
      <c r="G120" s="224"/>
      <c r="H120" s="227">
        <v>181.25</v>
      </c>
      <c r="I120" s="228"/>
      <c r="J120" s="224"/>
      <c r="K120" s="224"/>
      <c r="L120" s="229"/>
      <c r="M120" s="230"/>
      <c r="N120" s="231"/>
      <c r="O120" s="231"/>
      <c r="P120" s="231"/>
      <c r="Q120" s="231"/>
      <c r="R120" s="231"/>
      <c r="S120" s="231"/>
      <c r="T120" s="232"/>
      <c r="U120" s="13"/>
      <c r="V120" s="13"/>
      <c r="W120" s="13"/>
      <c r="X120" s="13"/>
      <c r="Y120" s="13"/>
      <c r="Z120" s="13"/>
      <c r="AA120" s="13"/>
      <c r="AB120" s="13"/>
      <c r="AC120" s="13"/>
      <c r="AD120" s="13"/>
      <c r="AE120" s="13"/>
      <c r="AT120" s="233" t="s">
        <v>157</v>
      </c>
      <c r="AU120" s="233" t="s">
        <v>82</v>
      </c>
      <c r="AV120" s="13" t="s">
        <v>82</v>
      </c>
      <c r="AW120" s="13" t="s">
        <v>33</v>
      </c>
      <c r="AX120" s="13" t="s">
        <v>72</v>
      </c>
      <c r="AY120" s="233" t="s">
        <v>138</v>
      </c>
    </row>
    <row r="121" spans="1:51" s="13" customFormat="1" ht="12">
      <c r="A121" s="13"/>
      <c r="B121" s="223"/>
      <c r="C121" s="224"/>
      <c r="D121" s="218" t="s">
        <v>157</v>
      </c>
      <c r="E121" s="225" t="s">
        <v>19</v>
      </c>
      <c r="F121" s="226" t="s">
        <v>193</v>
      </c>
      <c r="G121" s="224"/>
      <c r="H121" s="227">
        <v>0.938</v>
      </c>
      <c r="I121" s="228"/>
      <c r="J121" s="224"/>
      <c r="K121" s="224"/>
      <c r="L121" s="229"/>
      <c r="M121" s="230"/>
      <c r="N121" s="231"/>
      <c r="O121" s="231"/>
      <c r="P121" s="231"/>
      <c r="Q121" s="231"/>
      <c r="R121" s="231"/>
      <c r="S121" s="231"/>
      <c r="T121" s="232"/>
      <c r="U121" s="13"/>
      <c r="V121" s="13"/>
      <c r="W121" s="13"/>
      <c r="X121" s="13"/>
      <c r="Y121" s="13"/>
      <c r="Z121" s="13"/>
      <c r="AA121" s="13"/>
      <c r="AB121" s="13"/>
      <c r="AC121" s="13"/>
      <c r="AD121" s="13"/>
      <c r="AE121" s="13"/>
      <c r="AT121" s="233" t="s">
        <v>157</v>
      </c>
      <c r="AU121" s="233" t="s">
        <v>82</v>
      </c>
      <c r="AV121" s="13" t="s">
        <v>82</v>
      </c>
      <c r="AW121" s="13" t="s">
        <v>33</v>
      </c>
      <c r="AX121" s="13" t="s">
        <v>72</v>
      </c>
      <c r="AY121" s="233" t="s">
        <v>138</v>
      </c>
    </row>
    <row r="122" spans="1:51" s="14" customFormat="1" ht="12">
      <c r="A122" s="14"/>
      <c r="B122" s="234"/>
      <c r="C122" s="235"/>
      <c r="D122" s="218" t="s">
        <v>157</v>
      </c>
      <c r="E122" s="236" t="s">
        <v>19</v>
      </c>
      <c r="F122" s="237" t="s">
        <v>194</v>
      </c>
      <c r="G122" s="235"/>
      <c r="H122" s="238">
        <v>268.588</v>
      </c>
      <c r="I122" s="239"/>
      <c r="J122" s="235"/>
      <c r="K122" s="235"/>
      <c r="L122" s="240"/>
      <c r="M122" s="241"/>
      <c r="N122" s="242"/>
      <c r="O122" s="242"/>
      <c r="P122" s="242"/>
      <c r="Q122" s="242"/>
      <c r="R122" s="242"/>
      <c r="S122" s="242"/>
      <c r="T122" s="243"/>
      <c r="U122" s="14"/>
      <c r="V122" s="14"/>
      <c r="W122" s="14"/>
      <c r="X122" s="14"/>
      <c r="Y122" s="14"/>
      <c r="Z122" s="14"/>
      <c r="AA122" s="14"/>
      <c r="AB122" s="14"/>
      <c r="AC122" s="14"/>
      <c r="AD122" s="14"/>
      <c r="AE122" s="14"/>
      <c r="AT122" s="244" t="s">
        <v>157</v>
      </c>
      <c r="AU122" s="244" t="s">
        <v>82</v>
      </c>
      <c r="AV122" s="14" t="s">
        <v>145</v>
      </c>
      <c r="AW122" s="14" t="s">
        <v>33</v>
      </c>
      <c r="AX122" s="14" t="s">
        <v>80</v>
      </c>
      <c r="AY122" s="244" t="s">
        <v>138</v>
      </c>
    </row>
    <row r="123" spans="1:65" s="2" customFormat="1" ht="24.15" customHeight="1">
      <c r="A123" s="39"/>
      <c r="B123" s="40"/>
      <c r="C123" s="205" t="s">
        <v>195</v>
      </c>
      <c r="D123" s="205" t="s">
        <v>140</v>
      </c>
      <c r="E123" s="206" t="s">
        <v>196</v>
      </c>
      <c r="F123" s="207" t="s">
        <v>197</v>
      </c>
      <c r="G123" s="208" t="s">
        <v>182</v>
      </c>
      <c r="H123" s="209">
        <v>7.277</v>
      </c>
      <c r="I123" s="210"/>
      <c r="J123" s="211">
        <f>ROUND(I123*H123,2)</f>
        <v>0</v>
      </c>
      <c r="K123" s="207" t="s">
        <v>144</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145</v>
      </c>
      <c r="AT123" s="216" t="s">
        <v>140</v>
      </c>
      <c r="AU123" s="216" t="s">
        <v>82</v>
      </c>
      <c r="AY123" s="18" t="s">
        <v>138</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145</v>
      </c>
      <c r="BM123" s="216" t="s">
        <v>198</v>
      </c>
    </row>
    <row r="124" spans="1:47" s="2" customFormat="1" ht="12">
      <c r="A124" s="39"/>
      <c r="B124" s="40"/>
      <c r="C124" s="41"/>
      <c r="D124" s="218" t="s">
        <v>147</v>
      </c>
      <c r="E124" s="41"/>
      <c r="F124" s="219" t="s">
        <v>199</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147</v>
      </c>
      <c r="AU124" s="18" t="s">
        <v>82</v>
      </c>
    </row>
    <row r="125" spans="1:51" s="13" customFormat="1" ht="12">
      <c r="A125" s="13"/>
      <c r="B125" s="223"/>
      <c r="C125" s="224"/>
      <c r="D125" s="218" t="s">
        <v>157</v>
      </c>
      <c r="E125" s="225" t="s">
        <v>19</v>
      </c>
      <c r="F125" s="226" t="s">
        <v>200</v>
      </c>
      <c r="G125" s="224"/>
      <c r="H125" s="227">
        <v>5.792</v>
      </c>
      <c r="I125" s="228"/>
      <c r="J125" s="224"/>
      <c r="K125" s="224"/>
      <c r="L125" s="229"/>
      <c r="M125" s="230"/>
      <c r="N125" s="231"/>
      <c r="O125" s="231"/>
      <c r="P125" s="231"/>
      <c r="Q125" s="231"/>
      <c r="R125" s="231"/>
      <c r="S125" s="231"/>
      <c r="T125" s="232"/>
      <c r="U125" s="13"/>
      <c r="V125" s="13"/>
      <c r="W125" s="13"/>
      <c r="X125" s="13"/>
      <c r="Y125" s="13"/>
      <c r="Z125" s="13"/>
      <c r="AA125" s="13"/>
      <c r="AB125" s="13"/>
      <c r="AC125" s="13"/>
      <c r="AD125" s="13"/>
      <c r="AE125" s="13"/>
      <c r="AT125" s="233" t="s">
        <v>157</v>
      </c>
      <c r="AU125" s="233" t="s">
        <v>82</v>
      </c>
      <c r="AV125" s="13" t="s">
        <v>82</v>
      </c>
      <c r="AW125" s="13" t="s">
        <v>33</v>
      </c>
      <c r="AX125" s="13" t="s">
        <v>72</v>
      </c>
      <c r="AY125" s="233" t="s">
        <v>138</v>
      </c>
    </row>
    <row r="126" spans="1:51" s="13" customFormat="1" ht="12">
      <c r="A126" s="13"/>
      <c r="B126" s="223"/>
      <c r="C126" s="224"/>
      <c r="D126" s="218" t="s">
        <v>157</v>
      </c>
      <c r="E126" s="225" t="s">
        <v>19</v>
      </c>
      <c r="F126" s="226" t="s">
        <v>201</v>
      </c>
      <c r="G126" s="224"/>
      <c r="H126" s="227">
        <v>1.485</v>
      </c>
      <c r="I126" s="228"/>
      <c r="J126" s="224"/>
      <c r="K126" s="224"/>
      <c r="L126" s="229"/>
      <c r="M126" s="230"/>
      <c r="N126" s="231"/>
      <c r="O126" s="231"/>
      <c r="P126" s="231"/>
      <c r="Q126" s="231"/>
      <c r="R126" s="231"/>
      <c r="S126" s="231"/>
      <c r="T126" s="232"/>
      <c r="U126" s="13"/>
      <c r="V126" s="13"/>
      <c r="W126" s="13"/>
      <c r="X126" s="13"/>
      <c r="Y126" s="13"/>
      <c r="Z126" s="13"/>
      <c r="AA126" s="13"/>
      <c r="AB126" s="13"/>
      <c r="AC126" s="13"/>
      <c r="AD126" s="13"/>
      <c r="AE126" s="13"/>
      <c r="AT126" s="233" t="s">
        <v>157</v>
      </c>
      <c r="AU126" s="233" t="s">
        <v>82</v>
      </c>
      <c r="AV126" s="13" t="s">
        <v>82</v>
      </c>
      <c r="AW126" s="13" t="s">
        <v>33</v>
      </c>
      <c r="AX126" s="13" t="s">
        <v>72</v>
      </c>
      <c r="AY126" s="233" t="s">
        <v>138</v>
      </c>
    </row>
    <row r="127" spans="1:51" s="14" customFormat="1" ht="12">
      <c r="A127" s="14"/>
      <c r="B127" s="234"/>
      <c r="C127" s="235"/>
      <c r="D127" s="218" t="s">
        <v>157</v>
      </c>
      <c r="E127" s="236" t="s">
        <v>19</v>
      </c>
      <c r="F127" s="237" t="s">
        <v>194</v>
      </c>
      <c r="G127" s="235"/>
      <c r="H127" s="238">
        <v>7.277</v>
      </c>
      <c r="I127" s="239"/>
      <c r="J127" s="235"/>
      <c r="K127" s="235"/>
      <c r="L127" s="240"/>
      <c r="M127" s="241"/>
      <c r="N127" s="242"/>
      <c r="O127" s="242"/>
      <c r="P127" s="242"/>
      <c r="Q127" s="242"/>
      <c r="R127" s="242"/>
      <c r="S127" s="242"/>
      <c r="T127" s="243"/>
      <c r="U127" s="14"/>
      <c r="V127" s="14"/>
      <c r="W127" s="14"/>
      <c r="X127" s="14"/>
      <c r="Y127" s="14"/>
      <c r="Z127" s="14"/>
      <c r="AA127" s="14"/>
      <c r="AB127" s="14"/>
      <c r="AC127" s="14"/>
      <c r="AD127" s="14"/>
      <c r="AE127" s="14"/>
      <c r="AT127" s="244" t="s">
        <v>157</v>
      </c>
      <c r="AU127" s="244" t="s">
        <v>82</v>
      </c>
      <c r="AV127" s="14" t="s">
        <v>145</v>
      </c>
      <c r="AW127" s="14" t="s">
        <v>33</v>
      </c>
      <c r="AX127" s="14" t="s">
        <v>80</v>
      </c>
      <c r="AY127" s="244" t="s">
        <v>138</v>
      </c>
    </row>
    <row r="128" spans="1:65" s="2" customFormat="1" ht="24.15" customHeight="1">
      <c r="A128" s="39"/>
      <c r="B128" s="40"/>
      <c r="C128" s="205" t="s">
        <v>202</v>
      </c>
      <c r="D128" s="205" t="s">
        <v>140</v>
      </c>
      <c r="E128" s="206" t="s">
        <v>203</v>
      </c>
      <c r="F128" s="207" t="s">
        <v>204</v>
      </c>
      <c r="G128" s="208" t="s">
        <v>182</v>
      </c>
      <c r="H128" s="209">
        <v>3.639</v>
      </c>
      <c r="I128" s="210"/>
      <c r="J128" s="211">
        <f>ROUND(I128*H128,2)</f>
        <v>0</v>
      </c>
      <c r="K128" s="207" t="s">
        <v>144</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145</v>
      </c>
      <c r="AT128" s="216" t="s">
        <v>140</v>
      </c>
      <c r="AU128" s="216" t="s">
        <v>82</v>
      </c>
      <c r="AY128" s="18" t="s">
        <v>138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145</v>
      </c>
      <c r="BM128" s="216" t="s">
        <v>205</v>
      </c>
    </row>
    <row r="129" spans="1:47" s="2" customFormat="1" ht="12">
      <c r="A129" s="39"/>
      <c r="B129" s="40"/>
      <c r="C129" s="41"/>
      <c r="D129" s="218" t="s">
        <v>147</v>
      </c>
      <c r="E129" s="41"/>
      <c r="F129" s="219" t="s">
        <v>199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147</v>
      </c>
      <c r="AU129" s="18" t="s">
        <v>82</v>
      </c>
    </row>
    <row r="130" spans="1:51" s="13" customFormat="1" ht="12">
      <c r="A130" s="13"/>
      <c r="B130" s="223"/>
      <c r="C130" s="224"/>
      <c r="D130" s="218" t="s">
        <v>157</v>
      </c>
      <c r="E130" s="224"/>
      <c r="F130" s="226" t="s">
        <v>206</v>
      </c>
      <c r="G130" s="224"/>
      <c r="H130" s="227">
        <v>3.639</v>
      </c>
      <c r="I130" s="228"/>
      <c r="J130" s="224"/>
      <c r="K130" s="224"/>
      <c r="L130" s="229"/>
      <c r="M130" s="230"/>
      <c r="N130" s="231"/>
      <c r="O130" s="231"/>
      <c r="P130" s="231"/>
      <c r="Q130" s="231"/>
      <c r="R130" s="231"/>
      <c r="S130" s="231"/>
      <c r="T130" s="232"/>
      <c r="U130" s="13"/>
      <c r="V130" s="13"/>
      <c r="W130" s="13"/>
      <c r="X130" s="13"/>
      <c r="Y130" s="13"/>
      <c r="Z130" s="13"/>
      <c r="AA130" s="13"/>
      <c r="AB130" s="13"/>
      <c r="AC130" s="13"/>
      <c r="AD130" s="13"/>
      <c r="AE130" s="13"/>
      <c r="AT130" s="233" t="s">
        <v>157</v>
      </c>
      <c r="AU130" s="233" t="s">
        <v>82</v>
      </c>
      <c r="AV130" s="13" t="s">
        <v>82</v>
      </c>
      <c r="AW130" s="13" t="s">
        <v>4</v>
      </c>
      <c r="AX130" s="13" t="s">
        <v>80</v>
      </c>
      <c r="AY130" s="233" t="s">
        <v>138</v>
      </c>
    </row>
    <row r="131" spans="1:65" s="2" customFormat="1" ht="24.15" customHeight="1">
      <c r="A131" s="39"/>
      <c r="B131" s="40"/>
      <c r="C131" s="205" t="s">
        <v>207</v>
      </c>
      <c r="D131" s="205" t="s">
        <v>140</v>
      </c>
      <c r="E131" s="206" t="s">
        <v>208</v>
      </c>
      <c r="F131" s="207" t="s">
        <v>209</v>
      </c>
      <c r="G131" s="208" t="s">
        <v>182</v>
      </c>
      <c r="H131" s="209">
        <v>16.979</v>
      </c>
      <c r="I131" s="210"/>
      <c r="J131" s="211">
        <f>ROUND(I131*H131,2)</f>
        <v>0</v>
      </c>
      <c r="K131" s="207" t="s">
        <v>144</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145</v>
      </c>
      <c r="AT131" s="216" t="s">
        <v>140</v>
      </c>
      <c r="AU131" s="216" t="s">
        <v>82</v>
      </c>
      <c r="AY131" s="18" t="s">
        <v>138</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145</v>
      </c>
      <c r="BM131" s="216" t="s">
        <v>210</v>
      </c>
    </row>
    <row r="132" spans="1:47" s="2" customFormat="1" ht="12">
      <c r="A132" s="39"/>
      <c r="B132" s="40"/>
      <c r="C132" s="41"/>
      <c r="D132" s="218" t="s">
        <v>147</v>
      </c>
      <c r="E132" s="41"/>
      <c r="F132" s="219" t="s">
        <v>199</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147</v>
      </c>
      <c r="AU132" s="18" t="s">
        <v>82</v>
      </c>
    </row>
    <row r="133" spans="1:51" s="13" customFormat="1" ht="12">
      <c r="A133" s="13"/>
      <c r="B133" s="223"/>
      <c r="C133" s="224"/>
      <c r="D133" s="218" t="s">
        <v>157</v>
      </c>
      <c r="E133" s="225" t="s">
        <v>19</v>
      </c>
      <c r="F133" s="226" t="s">
        <v>211</v>
      </c>
      <c r="G133" s="224"/>
      <c r="H133" s="227">
        <v>13.514</v>
      </c>
      <c r="I133" s="228"/>
      <c r="J133" s="224"/>
      <c r="K133" s="224"/>
      <c r="L133" s="229"/>
      <c r="M133" s="230"/>
      <c r="N133" s="231"/>
      <c r="O133" s="231"/>
      <c r="P133" s="231"/>
      <c r="Q133" s="231"/>
      <c r="R133" s="231"/>
      <c r="S133" s="231"/>
      <c r="T133" s="232"/>
      <c r="U133" s="13"/>
      <c r="V133" s="13"/>
      <c r="W133" s="13"/>
      <c r="X133" s="13"/>
      <c r="Y133" s="13"/>
      <c r="Z133" s="13"/>
      <c r="AA133" s="13"/>
      <c r="AB133" s="13"/>
      <c r="AC133" s="13"/>
      <c r="AD133" s="13"/>
      <c r="AE133" s="13"/>
      <c r="AT133" s="233" t="s">
        <v>157</v>
      </c>
      <c r="AU133" s="233" t="s">
        <v>82</v>
      </c>
      <c r="AV133" s="13" t="s">
        <v>82</v>
      </c>
      <c r="AW133" s="13" t="s">
        <v>33</v>
      </c>
      <c r="AX133" s="13" t="s">
        <v>72</v>
      </c>
      <c r="AY133" s="233" t="s">
        <v>138</v>
      </c>
    </row>
    <row r="134" spans="1:51" s="13" customFormat="1" ht="12">
      <c r="A134" s="13"/>
      <c r="B134" s="223"/>
      <c r="C134" s="224"/>
      <c r="D134" s="218" t="s">
        <v>157</v>
      </c>
      <c r="E134" s="225" t="s">
        <v>19</v>
      </c>
      <c r="F134" s="226" t="s">
        <v>212</v>
      </c>
      <c r="G134" s="224"/>
      <c r="H134" s="227">
        <v>3.465</v>
      </c>
      <c r="I134" s="228"/>
      <c r="J134" s="224"/>
      <c r="K134" s="224"/>
      <c r="L134" s="229"/>
      <c r="M134" s="230"/>
      <c r="N134" s="231"/>
      <c r="O134" s="231"/>
      <c r="P134" s="231"/>
      <c r="Q134" s="231"/>
      <c r="R134" s="231"/>
      <c r="S134" s="231"/>
      <c r="T134" s="232"/>
      <c r="U134" s="13"/>
      <c r="V134" s="13"/>
      <c r="W134" s="13"/>
      <c r="X134" s="13"/>
      <c r="Y134" s="13"/>
      <c r="Z134" s="13"/>
      <c r="AA134" s="13"/>
      <c r="AB134" s="13"/>
      <c r="AC134" s="13"/>
      <c r="AD134" s="13"/>
      <c r="AE134" s="13"/>
      <c r="AT134" s="233" t="s">
        <v>157</v>
      </c>
      <c r="AU134" s="233" t="s">
        <v>82</v>
      </c>
      <c r="AV134" s="13" t="s">
        <v>82</v>
      </c>
      <c r="AW134" s="13" t="s">
        <v>33</v>
      </c>
      <c r="AX134" s="13" t="s">
        <v>72</v>
      </c>
      <c r="AY134" s="233" t="s">
        <v>138</v>
      </c>
    </row>
    <row r="135" spans="1:51" s="14" customFormat="1" ht="12">
      <c r="A135" s="14"/>
      <c r="B135" s="234"/>
      <c r="C135" s="235"/>
      <c r="D135" s="218" t="s">
        <v>157</v>
      </c>
      <c r="E135" s="236" t="s">
        <v>19</v>
      </c>
      <c r="F135" s="237" t="s">
        <v>194</v>
      </c>
      <c r="G135" s="235"/>
      <c r="H135" s="238">
        <v>16.979</v>
      </c>
      <c r="I135" s="239"/>
      <c r="J135" s="235"/>
      <c r="K135" s="235"/>
      <c r="L135" s="240"/>
      <c r="M135" s="241"/>
      <c r="N135" s="242"/>
      <c r="O135" s="242"/>
      <c r="P135" s="242"/>
      <c r="Q135" s="242"/>
      <c r="R135" s="242"/>
      <c r="S135" s="242"/>
      <c r="T135" s="243"/>
      <c r="U135" s="14"/>
      <c r="V135" s="14"/>
      <c r="W135" s="14"/>
      <c r="X135" s="14"/>
      <c r="Y135" s="14"/>
      <c r="Z135" s="14"/>
      <c r="AA135" s="14"/>
      <c r="AB135" s="14"/>
      <c r="AC135" s="14"/>
      <c r="AD135" s="14"/>
      <c r="AE135" s="14"/>
      <c r="AT135" s="244" t="s">
        <v>157</v>
      </c>
      <c r="AU135" s="244" t="s">
        <v>82</v>
      </c>
      <c r="AV135" s="14" t="s">
        <v>145</v>
      </c>
      <c r="AW135" s="14" t="s">
        <v>33</v>
      </c>
      <c r="AX135" s="14" t="s">
        <v>80</v>
      </c>
      <c r="AY135" s="244" t="s">
        <v>138</v>
      </c>
    </row>
    <row r="136" spans="1:65" s="2" customFormat="1" ht="24.15" customHeight="1">
      <c r="A136" s="39"/>
      <c r="B136" s="40"/>
      <c r="C136" s="205" t="s">
        <v>213</v>
      </c>
      <c r="D136" s="205" t="s">
        <v>140</v>
      </c>
      <c r="E136" s="206" t="s">
        <v>214</v>
      </c>
      <c r="F136" s="207" t="s">
        <v>215</v>
      </c>
      <c r="G136" s="208" t="s">
        <v>182</v>
      </c>
      <c r="H136" s="209">
        <v>8.49</v>
      </c>
      <c r="I136" s="210"/>
      <c r="J136" s="211">
        <f>ROUND(I136*H136,2)</f>
        <v>0</v>
      </c>
      <c r="K136" s="207" t="s">
        <v>144</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145</v>
      </c>
      <c r="AT136" s="216" t="s">
        <v>140</v>
      </c>
      <c r="AU136" s="216" t="s">
        <v>82</v>
      </c>
      <c r="AY136" s="18" t="s">
        <v>138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145</v>
      </c>
      <c r="BM136" s="216" t="s">
        <v>216</v>
      </c>
    </row>
    <row r="137" spans="1:47" s="2" customFormat="1" ht="12">
      <c r="A137" s="39"/>
      <c r="B137" s="40"/>
      <c r="C137" s="41"/>
      <c r="D137" s="218" t="s">
        <v>147</v>
      </c>
      <c r="E137" s="41"/>
      <c r="F137" s="219" t="s">
        <v>199</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147</v>
      </c>
      <c r="AU137" s="18" t="s">
        <v>82</v>
      </c>
    </row>
    <row r="138" spans="1:51" s="13" customFormat="1" ht="12">
      <c r="A138" s="13"/>
      <c r="B138" s="223"/>
      <c r="C138" s="224"/>
      <c r="D138" s="218" t="s">
        <v>157</v>
      </c>
      <c r="E138" s="224"/>
      <c r="F138" s="226" t="s">
        <v>217</v>
      </c>
      <c r="G138" s="224"/>
      <c r="H138" s="227">
        <v>8.49</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157</v>
      </c>
      <c r="AU138" s="233" t="s">
        <v>82</v>
      </c>
      <c r="AV138" s="13" t="s">
        <v>82</v>
      </c>
      <c r="AW138" s="13" t="s">
        <v>4</v>
      </c>
      <c r="AX138" s="13" t="s">
        <v>80</v>
      </c>
      <c r="AY138" s="233" t="s">
        <v>138</v>
      </c>
    </row>
    <row r="139" spans="1:65" s="2" customFormat="1" ht="24.15" customHeight="1">
      <c r="A139" s="39"/>
      <c r="B139" s="40"/>
      <c r="C139" s="205" t="s">
        <v>218</v>
      </c>
      <c r="D139" s="205" t="s">
        <v>140</v>
      </c>
      <c r="E139" s="206" t="s">
        <v>219</v>
      </c>
      <c r="F139" s="207" t="s">
        <v>220</v>
      </c>
      <c r="G139" s="208" t="s">
        <v>162</v>
      </c>
      <c r="H139" s="209">
        <v>44.1</v>
      </c>
      <c r="I139" s="210"/>
      <c r="J139" s="211">
        <f>ROUND(I139*H139,2)</f>
        <v>0</v>
      </c>
      <c r="K139" s="207" t="s">
        <v>144</v>
      </c>
      <c r="L139" s="45"/>
      <c r="M139" s="212" t="s">
        <v>19</v>
      </c>
      <c r="N139" s="213" t="s">
        <v>43</v>
      </c>
      <c r="O139" s="85"/>
      <c r="P139" s="214">
        <f>O139*H139</f>
        <v>0</v>
      </c>
      <c r="Q139" s="214">
        <v>0.00084</v>
      </c>
      <c r="R139" s="214">
        <f>Q139*H139</f>
        <v>0.037044</v>
      </c>
      <c r="S139" s="214">
        <v>0</v>
      </c>
      <c r="T139" s="215">
        <f>S139*H139</f>
        <v>0</v>
      </c>
      <c r="U139" s="39"/>
      <c r="V139" s="39"/>
      <c r="W139" s="39"/>
      <c r="X139" s="39"/>
      <c r="Y139" s="39"/>
      <c r="Z139" s="39"/>
      <c r="AA139" s="39"/>
      <c r="AB139" s="39"/>
      <c r="AC139" s="39"/>
      <c r="AD139" s="39"/>
      <c r="AE139" s="39"/>
      <c r="AR139" s="216" t="s">
        <v>145</v>
      </c>
      <c r="AT139" s="216" t="s">
        <v>140</v>
      </c>
      <c r="AU139" s="216" t="s">
        <v>82</v>
      </c>
      <c r="AY139" s="18" t="s">
        <v>138</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145</v>
      </c>
      <c r="BM139" s="216" t="s">
        <v>221</v>
      </c>
    </row>
    <row r="140" spans="1:47" s="2" customFormat="1" ht="12">
      <c r="A140" s="39"/>
      <c r="B140" s="40"/>
      <c r="C140" s="41"/>
      <c r="D140" s="218" t="s">
        <v>147</v>
      </c>
      <c r="E140" s="41"/>
      <c r="F140" s="219" t="s">
        <v>222</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147</v>
      </c>
      <c r="AU140" s="18" t="s">
        <v>82</v>
      </c>
    </row>
    <row r="141" spans="1:51" s="13" customFormat="1" ht="12">
      <c r="A141" s="13"/>
      <c r="B141" s="223"/>
      <c r="C141" s="224"/>
      <c r="D141" s="218" t="s">
        <v>157</v>
      </c>
      <c r="E141" s="225" t="s">
        <v>19</v>
      </c>
      <c r="F141" s="226" t="s">
        <v>223</v>
      </c>
      <c r="G141" s="224"/>
      <c r="H141" s="227">
        <v>35.1</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157</v>
      </c>
      <c r="AU141" s="233" t="s">
        <v>82</v>
      </c>
      <c r="AV141" s="13" t="s">
        <v>82</v>
      </c>
      <c r="AW141" s="13" t="s">
        <v>33</v>
      </c>
      <c r="AX141" s="13" t="s">
        <v>72</v>
      </c>
      <c r="AY141" s="233" t="s">
        <v>138</v>
      </c>
    </row>
    <row r="142" spans="1:51" s="13" customFormat="1" ht="12">
      <c r="A142" s="13"/>
      <c r="B142" s="223"/>
      <c r="C142" s="224"/>
      <c r="D142" s="218" t="s">
        <v>157</v>
      </c>
      <c r="E142" s="225" t="s">
        <v>19</v>
      </c>
      <c r="F142" s="226" t="s">
        <v>224</v>
      </c>
      <c r="G142" s="224"/>
      <c r="H142" s="227">
        <v>9</v>
      </c>
      <c r="I142" s="228"/>
      <c r="J142" s="224"/>
      <c r="K142" s="224"/>
      <c r="L142" s="229"/>
      <c r="M142" s="230"/>
      <c r="N142" s="231"/>
      <c r="O142" s="231"/>
      <c r="P142" s="231"/>
      <c r="Q142" s="231"/>
      <c r="R142" s="231"/>
      <c r="S142" s="231"/>
      <c r="T142" s="232"/>
      <c r="U142" s="13"/>
      <c r="V142" s="13"/>
      <c r="W142" s="13"/>
      <c r="X142" s="13"/>
      <c r="Y142" s="13"/>
      <c r="Z142" s="13"/>
      <c r="AA142" s="13"/>
      <c r="AB142" s="13"/>
      <c r="AC142" s="13"/>
      <c r="AD142" s="13"/>
      <c r="AE142" s="13"/>
      <c r="AT142" s="233" t="s">
        <v>157</v>
      </c>
      <c r="AU142" s="233" t="s">
        <v>82</v>
      </c>
      <c r="AV142" s="13" t="s">
        <v>82</v>
      </c>
      <c r="AW142" s="13" t="s">
        <v>33</v>
      </c>
      <c r="AX142" s="13" t="s">
        <v>72</v>
      </c>
      <c r="AY142" s="233" t="s">
        <v>138</v>
      </c>
    </row>
    <row r="143" spans="1:51" s="14" customFormat="1" ht="12">
      <c r="A143" s="14"/>
      <c r="B143" s="234"/>
      <c r="C143" s="235"/>
      <c r="D143" s="218" t="s">
        <v>157</v>
      </c>
      <c r="E143" s="236" t="s">
        <v>19</v>
      </c>
      <c r="F143" s="237" t="s">
        <v>194</v>
      </c>
      <c r="G143" s="235"/>
      <c r="H143" s="238">
        <v>44.1</v>
      </c>
      <c r="I143" s="239"/>
      <c r="J143" s="235"/>
      <c r="K143" s="235"/>
      <c r="L143" s="240"/>
      <c r="M143" s="241"/>
      <c r="N143" s="242"/>
      <c r="O143" s="242"/>
      <c r="P143" s="242"/>
      <c r="Q143" s="242"/>
      <c r="R143" s="242"/>
      <c r="S143" s="242"/>
      <c r="T143" s="243"/>
      <c r="U143" s="14"/>
      <c r="V143" s="14"/>
      <c r="W143" s="14"/>
      <c r="X143" s="14"/>
      <c r="Y143" s="14"/>
      <c r="Z143" s="14"/>
      <c r="AA143" s="14"/>
      <c r="AB143" s="14"/>
      <c r="AC143" s="14"/>
      <c r="AD143" s="14"/>
      <c r="AE143" s="14"/>
      <c r="AT143" s="244" t="s">
        <v>157</v>
      </c>
      <c r="AU143" s="244" t="s">
        <v>82</v>
      </c>
      <c r="AV143" s="14" t="s">
        <v>145</v>
      </c>
      <c r="AW143" s="14" t="s">
        <v>33</v>
      </c>
      <c r="AX143" s="14" t="s">
        <v>80</v>
      </c>
      <c r="AY143" s="244" t="s">
        <v>138</v>
      </c>
    </row>
    <row r="144" spans="1:65" s="2" customFormat="1" ht="24.15" customHeight="1">
      <c r="A144" s="39"/>
      <c r="B144" s="40"/>
      <c r="C144" s="205" t="s">
        <v>225</v>
      </c>
      <c r="D144" s="205" t="s">
        <v>140</v>
      </c>
      <c r="E144" s="206" t="s">
        <v>226</v>
      </c>
      <c r="F144" s="207" t="s">
        <v>227</v>
      </c>
      <c r="G144" s="208" t="s">
        <v>162</v>
      </c>
      <c r="H144" s="209">
        <v>44.1</v>
      </c>
      <c r="I144" s="210"/>
      <c r="J144" s="211">
        <f>ROUND(I144*H144,2)</f>
        <v>0</v>
      </c>
      <c r="K144" s="207" t="s">
        <v>144</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145</v>
      </c>
      <c r="AT144" s="216" t="s">
        <v>140</v>
      </c>
      <c r="AU144" s="216" t="s">
        <v>82</v>
      </c>
      <c r="AY144" s="18" t="s">
        <v>138</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145</v>
      </c>
      <c r="BM144" s="216" t="s">
        <v>228</v>
      </c>
    </row>
    <row r="145" spans="1:65" s="2" customFormat="1" ht="33" customHeight="1">
      <c r="A145" s="39"/>
      <c r="B145" s="40"/>
      <c r="C145" s="205" t="s">
        <v>8</v>
      </c>
      <c r="D145" s="205" t="s">
        <v>140</v>
      </c>
      <c r="E145" s="206" t="s">
        <v>229</v>
      </c>
      <c r="F145" s="207" t="s">
        <v>230</v>
      </c>
      <c r="G145" s="208" t="s">
        <v>182</v>
      </c>
      <c r="H145" s="209">
        <v>24.255</v>
      </c>
      <c r="I145" s="210"/>
      <c r="J145" s="211">
        <f>ROUND(I145*H145,2)</f>
        <v>0</v>
      </c>
      <c r="K145" s="207" t="s">
        <v>144</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145</v>
      </c>
      <c r="AT145" s="216" t="s">
        <v>140</v>
      </c>
      <c r="AU145" s="216" t="s">
        <v>82</v>
      </c>
      <c r="AY145" s="18" t="s">
        <v>138</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145</v>
      </c>
      <c r="BM145" s="216" t="s">
        <v>231</v>
      </c>
    </row>
    <row r="146" spans="1:47" s="2" customFormat="1" ht="12">
      <c r="A146" s="39"/>
      <c r="B146" s="40"/>
      <c r="C146" s="41"/>
      <c r="D146" s="218" t="s">
        <v>147</v>
      </c>
      <c r="E146" s="41"/>
      <c r="F146" s="219" t="s">
        <v>232</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147</v>
      </c>
      <c r="AU146" s="18" t="s">
        <v>82</v>
      </c>
    </row>
    <row r="147" spans="1:51" s="13" customFormat="1" ht="12">
      <c r="A147" s="13"/>
      <c r="B147" s="223"/>
      <c r="C147" s="224"/>
      <c r="D147" s="218" t="s">
        <v>157</v>
      </c>
      <c r="E147" s="225" t="s">
        <v>19</v>
      </c>
      <c r="F147" s="226" t="s">
        <v>233</v>
      </c>
      <c r="G147" s="224"/>
      <c r="H147" s="227">
        <v>19.305</v>
      </c>
      <c r="I147" s="228"/>
      <c r="J147" s="224"/>
      <c r="K147" s="224"/>
      <c r="L147" s="229"/>
      <c r="M147" s="230"/>
      <c r="N147" s="231"/>
      <c r="O147" s="231"/>
      <c r="P147" s="231"/>
      <c r="Q147" s="231"/>
      <c r="R147" s="231"/>
      <c r="S147" s="231"/>
      <c r="T147" s="232"/>
      <c r="U147" s="13"/>
      <c r="V147" s="13"/>
      <c r="W147" s="13"/>
      <c r="X147" s="13"/>
      <c r="Y147" s="13"/>
      <c r="Z147" s="13"/>
      <c r="AA147" s="13"/>
      <c r="AB147" s="13"/>
      <c r="AC147" s="13"/>
      <c r="AD147" s="13"/>
      <c r="AE147" s="13"/>
      <c r="AT147" s="233" t="s">
        <v>157</v>
      </c>
      <c r="AU147" s="233" t="s">
        <v>82</v>
      </c>
      <c r="AV147" s="13" t="s">
        <v>82</v>
      </c>
      <c r="AW147" s="13" t="s">
        <v>33</v>
      </c>
      <c r="AX147" s="13" t="s">
        <v>72</v>
      </c>
      <c r="AY147" s="233" t="s">
        <v>138</v>
      </c>
    </row>
    <row r="148" spans="1:51" s="13" customFormat="1" ht="12">
      <c r="A148" s="13"/>
      <c r="B148" s="223"/>
      <c r="C148" s="224"/>
      <c r="D148" s="218" t="s">
        <v>157</v>
      </c>
      <c r="E148" s="225" t="s">
        <v>19</v>
      </c>
      <c r="F148" s="226" t="s">
        <v>234</v>
      </c>
      <c r="G148" s="224"/>
      <c r="H148" s="227">
        <v>4.95</v>
      </c>
      <c r="I148" s="228"/>
      <c r="J148" s="224"/>
      <c r="K148" s="224"/>
      <c r="L148" s="229"/>
      <c r="M148" s="230"/>
      <c r="N148" s="231"/>
      <c r="O148" s="231"/>
      <c r="P148" s="231"/>
      <c r="Q148" s="231"/>
      <c r="R148" s="231"/>
      <c r="S148" s="231"/>
      <c r="T148" s="232"/>
      <c r="U148" s="13"/>
      <c r="V148" s="13"/>
      <c r="W148" s="13"/>
      <c r="X148" s="13"/>
      <c r="Y148" s="13"/>
      <c r="Z148" s="13"/>
      <c r="AA148" s="13"/>
      <c r="AB148" s="13"/>
      <c r="AC148" s="13"/>
      <c r="AD148" s="13"/>
      <c r="AE148" s="13"/>
      <c r="AT148" s="233" t="s">
        <v>157</v>
      </c>
      <c r="AU148" s="233" t="s">
        <v>82</v>
      </c>
      <c r="AV148" s="13" t="s">
        <v>82</v>
      </c>
      <c r="AW148" s="13" t="s">
        <v>33</v>
      </c>
      <c r="AX148" s="13" t="s">
        <v>72</v>
      </c>
      <c r="AY148" s="233" t="s">
        <v>138</v>
      </c>
    </row>
    <row r="149" spans="1:51" s="14" customFormat="1" ht="12">
      <c r="A149" s="14"/>
      <c r="B149" s="234"/>
      <c r="C149" s="235"/>
      <c r="D149" s="218" t="s">
        <v>157</v>
      </c>
      <c r="E149" s="236" t="s">
        <v>19</v>
      </c>
      <c r="F149" s="237" t="s">
        <v>194</v>
      </c>
      <c r="G149" s="235"/>
      <c r="H149" s="238">
        <v>24.255</v>
      </c>
      <c r="I149" s="239"/>
      <c r="J149" s="235"/>
      <c r="K149" s="235"/>
      <c r="L149" s="240"/>
      <c r="M149" s="241"/>
      <c r="N149" s="242"/>
      <c r="O149" s="242"/>
      <c r="P149" s="242"/>
      <c r="Q149" s="242"/>
      <c r="R149" s="242"/>
      <c r="S149" s="242"/>
      <c r="T149" s="243"/>
      <c r="U149" s="14"/>
      <c r="V149" s="14"/>
      <c r="W149" s="14"/>
      <c r="X149" s="14"/>
      <c r="Y149" s="14"/>
      <c r="Z149" s="14"/>
      <c r="AA149" s="14"/>
      <c r="AB149" s="14"/>
      <c r="AC149" s="14"/>
      <c r="AD149" s="14"/>
      <c r="AE149" s="14"/>
      <c r="AT149" s="244" t="s">
        <v>157</v>
      </c>
      <c r="AU149" s="244" t="s">
        <v>82</v>
      </c>
      <c r="AV149" s="14" t="s">
        <v>145</v>
      </c>
      <c r="AW149" s="14" t="s">
        <v>33</v>
      </c>
      <c r="AX149" s="14" t="s">
        <v>80</v>
      </c>
      <c r="AY149" s="244" t="s">
        <v>138</v>
      </c>
    </row>
    <row r="150" spans="1:65" s="2" customFormat="1" ht="24.15" customHeight="1">
      <c r="A150" s="39"/>
      <c r="B150" s="40"/>
      <c r="C150" s="205" t="s">
        <v>235</v>
      </c>
      <c r="D150" s="205" t="s">
        <v>140</v>
      </c>
      <c r="E150" s="206" t="s">
        <v>236</v>
      </c>
      <c r="F150" s="207" t="s">
        <v>237</v>
      </c>
      <c r="G150" s="208" t="s">
        <v>143</v>
      </c>
      <c r="H150" s="209">
        <v>1</v>
      </c>
      <c r="I150" s="210"/>
      <c r="J150" s="211">
        <f>ROUND(I150*H150,2)</f>
        <v>0</v>
      </c>
      <c r="K150" s="207" t="s">
        <v>144</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145</v>
      </c>
      <c r="AT150" s="216" t="s">
        <v>140</v>
      </c>
      <c r="AU150" s="216" t="s">
        <v>82</v>
      </c>
      <c r="AY150" s="18" t="s">
        <v>138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145</v>
      </c>
      <c r="BM150" s="216" t="s">
        <v>238</v>
      </c>
    </row>
    <row r="151" spans="1:47" s="2" customFormat="1" ht="12">
      <c r="A151" s="39"/>
      <c r="B151" s="40"/>
      <c r="C151" s="41"/>
      <c r="D151" s="218" t="s">
        <v>147</v>
      </c>
      <c r="E151" s="41"/>
      <c r="F151" s="219" t="s">
        <v>239</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147</v>
      </c>
      <c r="AU151" s="18" t="s">
        <v>82</v>
      </c>
    </row>
    <row r="152" spans="1:65" s="2" customFormat="1" ht="24.15" customHeight="1">
      <c r="A152" s="39"/>
      <c r="B152" s="40"/>
      <c r="C152" s="205" t="s">
        <v>240</v>
      </c>
      <c r="D152" s="205" t="s">
        <v>140</v>
      </c>
      <c r="E152" s="206" t="s">
        <v>241</v>
      </c>
      <c r="F152" s="207" t="s">
        <v>242</v>
      </c>
      <c r="G152" s="208" t="s">
        <v>143</v>
      </c>
      <c r="H152" s="209">
        <v>1</v>
      </c>
      <c r="I152" s="210"/>
      <c r="J152" s="211">
        <f>ROUND(I152*H152,2)</f>
        <v>0</v>
      </c>
      <c r="K152" s="207" t="s">
        <v>144</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145</v>
      </c>
      <c r="AT152" s="216" t="s">
        <v>140</v>
      </c>
      <c r="AU152" s="216" t="s">
        <v>82</v>
      </c>
      <c r="AY152" s="18" t="s">
        <v>138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145</v>
      </c>
      <c r="BM152" s="216" t="s">
        <v>243</v>
      </c>
    </row>
    <row r="153" spans="1:47" s="2" customFormat="1" ht="12">
      <c r="A153" s="39"/>
      <c r="B153" s="40"/>
      <c r="C153" s="41"/>
      <c r="D153" s="218" t="s">
        <v>147</v>
      </c>
      <c r="E153" s="41"/>
      <c r="F153" s="219" t="s">
        <v>239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147</v>
      </c>
      <c r="AU153" s="18" t="s">
        <v>82</v>
      </c>
    </row>
    <row r="154" spans="1:65" s="2" customFormat="1" ht="24.15" customHeight="1">
      <c r="A154" s="39"/>
      <c r="B154" s="40"/>
      <c r="C154" s="205" t="s">
        <v>244</v>
      </c>
      <c r="D154" s="205" t="s">
        <v>140</v>
      </c>
      <c r="E154" s="206" t="s">
        <v>245</v>
      </c>
      <c r="F154" s="207" t="s">
        <v>246</v>
      </c>
      <c r="G154" s="208" t="s">
        <v>143</v>
      </c>
      <c r="H154" s="209">
        <v>1</v>
      </c>
      <c r="I154" s="210"/>
      <c r="J154" s="211">
        <f>ROUND(I154*H154,2)</f>
        <v>0</v>
      </c>
      <c r="K154" s="207" t="s">
        <v>144</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145</v>
      </c>
      <c r="AT154" s="216" t="s">
        <v>140</v>
      </c>
      <c r="AU154" s="216" t="s">
        <v>82</v>
      </c>
      <c r="AY154" s="18" t="s">
        <v>138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145</v>
      </c>
      <c r="BM154" s="216" t="s">
        <v>247</v>
      </c>
    </row>
    <row r="155" spans="1:47" s="2" customFormat="1" ht="12">
      <c r="A155" s="39"/>
      <c r="B155" s="40"/>
      <c r="C155" s="41"/>
      <c r="D155" s="218" t="s">
        <v>147</v>
      </c>
      <c r="E155" s="41"/>
      <c r="F155" s="219" t="s">
        <v>239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147</v>
      </c>
      <c r="AU155" s="18" t="s">
        <v>82</v>
      </c>
    </row>
    <row r="156" spans="1:65" s="2" customFormat="1" ht="24.15" customHeight="1">
      <c r="A156" s="39"/>
      <c r="B156" s="40"/>
      <c r="C156" s="205" t="s">
        <v>248</v>
      </c>
      <c r="D156" s="205" t="s">
        <v>140</v>
      </c>
      <c r="E156" s="206" t="s">
        <v>249</v>
      </c>
      <c r="F156" s="207" t="s">
        <v>250</v>
      </c>
      <c r="G156" s="208" t="s">
        <v>143</v>
      </c>
      <c r="H156" s="209">
        <v>1</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145</v>
      </c>
      <c r="AT156" s="216" t="s">
        <v>140</v>
      </c>
      <c r="AU156" s="216" t="s">
        <v>82</v>
      </c>
      <c r="AY156" s="18" t="s">
        <v>138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145</v>
      </c>
      <c r="BM156" s="216" t="s">
        <v>251</v>
      </c>
    </row>
    <row r="157" spans="1:47" s="2" customFormat="1" ht="12">
      <c r="A157" s="39"/>
      <c r="B157" s="40"/>
      <c r="C157" s="41"/>
      <c r="D157" s="218" t="s">
        <v>147</v>
      </c>
      <c r="E157" s="41"/>
      <c r="F157" s="219" t="s">
        <v>239</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147</v>
      </c>
      <c r="AU157" s="18" t="s">
        <v>82</v>
      </c>
    </row>
    <row r="158" spans="1:51" s="13" customFormat="1" ht="12">
      <c r="A158" s="13"/>
      <c r="B158" s="223"/>
      <c r="C158" s="224"/>
      <c r="D158" s="218" t="s">
        <v>157</v>
      </c>
      <c r="E158" s="225" t="s">
        <v>19</v>
      </c>
      <c r="F158" s="226" t="s">
        <v>158</v>
      </c>
      <c r="G158" s="224"/>
      <c r="H158" s="227">
        <v>1</v>
      </c>
      <c r="I158" s="228"/>
      <c r="J158" s="224"/>
      <c r="K158" s="224"/>
      <c r="L158" s="229"/>
      <c r="M158" s="230"/>
      <c r="N158" s="231"/>
      <c r="O158" s="231"/>
      <c r="P158" s="231"/>
      <c r="Q158" s="231"/>
      <c r="R158" s="231"/>
      <c r="S158" s="231"/>
      <c r="T158" s="232"/>
      <c r="U158" s="13"/>
      <c r="V158" s="13"/>
      <c r="W158" s="13"/>
      <c r="X158" s="13"/>
      <c r="Y158" s="13"/>
      <c r="Z158" s="13"/>
      <c r="AA158" s="13"/>
      <c r="AB158" s="13"/>
      <c r="AC158" s="13"/>
      <c r="AD158" s="13"/>
      <c r="AE158" s="13"/>
      <c r="AT158" s="233" t="s">
        <v>157</v>
      </c>
      <c r="AU158" s="233" t="s">
        <v>82</v>
      </c>
      <c r="AV158" s="13" t="s">
        <v>82</v>
      </c>
      <c r="AW158" s="13" t="s">
        <v>33</v>
      </c>
      <c r="AX158" s="13" t="s">
        <v>80</v>
      </c>
      <c r="AY158" s="233" t="s">
        <v>138</v>
      </c>
    </row>
    <row r="159" spans="1:65" s="2" customFormat="1" ht="33" customHeight="1">
      <c r="A159" s="39"/>
      <c r="B159" s="40"/>
      <c r="C159" s="205" t="s">
        <v>252</v>
      </c>
      <c r="D159" s="205" t="s">
        <v>140</v>
      </c>
      <c r="E159" s="206" t="s">
        <v>253</v>
      </c>
      <c r="F159" s="207" t="s">
        <v>254</v>
      </c>
      <c r="G159" s="208" t="s">
        <v>182</v>
      </c>
      <c r="H159" s="209">
        <v>39</v>
      </c>
      <c r="I159" s="210"/>
      <c r="J159" s="211">
        <f>ROUND(I159*H159,2)</f>
        <v>0</v>
      </c>
      <c r="K159" s="207" t="s">
        <v>144</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145</v>
      </c>
      <c r="AT159" s="216" t="s">
        <v>140</v>
      </c>
      <c r="AU159" s="216" t="s">
        <v>82</v>
      </c>
      <c r="AY159" s="18" t="s">
        <v>138</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145</v>
      </c>
      <c r="BM159" s="216" t="s">
        <v>255</v>
      </c>
    </row>
    <row r="160" spans="1:47" s="2" customFormat="1" ht="12">
      <c r="A160" s="39"/>
      <c r="B160" s="40"/>
      <c r="C160" s="41"/>
      <c r="D160" s="218" t="s">
        <v>147</v>
      </c>
      <c r="E160" s="41"/>
      <c r="F160" s="219" t="s">
        <v>256</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147</v>
      </c>
      <c r="AU160" s="18" t="s">
        <v>82</v>
      </c>
    </row>
    <row r="161" spans="1:51" s="15" customFormat="1" ht="12">
      <c r="A161" s="15"/>
      <c r="B161" s="245"/>
      <c r="C161" s="246"/>
      <c r="D161" s="218" t="s">
        <v>157</v>
      </c>
      <c r="E161" s="247" t="s">
        <v>19</v>
      </c>
      <c r="F161" s="248" t="s">
        <v>257</v>
      </c>
      <c r="G161" s="246"/>
      <c r="H161" s="247" t="s">
        <v>19</v>
      </c>
      <c r="I161" s="249"/>
      <c r="J161" s="246"/>
      <c r="K161" s="246"/>
      <c r="L161" s="250"/>
      <c r="M161" s="251"/>
      <c r="N161" s="252"/>
      <c r="O161" s="252"/>
      <c r="P161" s="252"/>
      <c r="Q161" s="252"/>
      <c r="R161" s="252"/>
      <c r="S161" s="252"/>
      <c r="T161" s="253"/>
      <c r="U161" s="15"/>
      <c r="V161" s="15"/>
      <c r="W161" s="15"/>
      <c r="X161" s="15"/>
      <c r="Y161" s="15"/>
      <c r="Z161" s="15"/>
      <c r="AA161" s="15"/>
      <c r="AB161" s="15"/>
      <c r="AC161" s="15"/>
      <c r="AD161" s="15"/>
      <c r="AE161" s="15"/>
      <c r="AT161" s="254" t="s">
        <v>157</v>
      </c>
      <c r="AU161" s="254" t="s">
        <v>82</v>
      </c>
      <c r="AV161" s="15" t="s">
        <v>80</v>
      </c>
      <c r="AW161" s="15" t="s">
        <v>33</v>
      </c>
      <c r="AX161" s="15" t="s">
        <v>72</v>
      </c>
      <c r="AY161" s="254" t="s">
        <v>138</v>
      </c>
    </row>
    <row r="162" spans="1:51" s="13" customFormat="1" ht="12">
      <c r="A162" s="13"/>
      <c r="B162" s="223"/>
      <c r="C162" s="224"/>
      <c r="D162" s="218" t="s">
        <v>157</v>
      </c>
      <c r="E162" s="225" t="s">
        <v>19</v>
      </c>
      <c r="F162" s="226" t="s">
        <v>258</v>
      </c>
      <c r="G162" s="224"/>
      <c r="H162" s="227">
        <v>39</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157</v>
      </c>
      <c r="AU162" s="233" t="s">
        <v>82</v>
      </c>
      <c r="AV162" s="13" t="s">
        <v>82</v>
      </c>
      <c r="AW162" s="13" t="s">
        <v>33</v>
      </c>
      <c r="AX162" s="13" t="s">
        <v>80</v>
      </c>
      <c r="AY162" s="233" t="s">
        <v>138</v>
      </c>
    </row>
    <row r="163" spans="1:65" s="2" customFormat="1" ht="24.15" customHeight="1">
      <c r="A163" s="39"/>
      <c r="B163" s="40"/>
      <c r="C163" s="205" t="s">
        <v>259</v>
      </c>
      <c r="D163" s="205" t="s">
        <v>140</v>
      </c>
      <c r="E163" s="206" t="s">
        <v>260</v>
      </c>
      <c r="F163" s="207" t="s">
        <v>261</v>
      </c>
      <c r="G163" s="208" t="s">
        <v>182</v>
      </c>
      <c r="H163" s="209">
        <v>19.5</v>
      </c>
      <c r="I163" s="210"/>
      <c r="J163" s="211">
        <f>ROUND(I163*H163,2)</f>
        <v>0</v>
      </c>
      <c r="K163" s="207" t="s">
        <v>144</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145</v>
      </c>
      <c r="AT163" s="216" t="s">
        <v>140</v>
      </c>
      <c r="AU163" s="216" t="s">
        <v>82</v>
      </c>
      <c r="AY163" s="18" t="s">
        <v>138</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145</v>
      </c>
      <c r="BM163" s="216" t="s">
        <v>262</v>
      </c>
    </row>
    <row r="164" spans="1:47" s="2" customFormat="1" ht="12">
      <c r="A164" s="39"/>
      <c r="B164" s="40"/>
      <c r="C164" s="41"/>
      <c r="D164" s="218" t="s">
        <v>147</v>
      </c>
      <c r="E164" s="41"/>
      <c r="F164" s="219" t="s">
        <v>263</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147</v>
      </c>
      <c r="AU164" s="18" t="s">
        <v>82</v>
      </c>
    </row>
    <row r="165" spans="1:51" s="15" customFormat="1" ht="12">
      <c r="A165" s="15"/>
      <c r="B165" s="245"/>
      <c r="C165" s="246"/>
      <c r="D165" s="218" t="s">
        <v>157</v>
      </c>
      <c r="E165" s="247" t="s">
        <v>19</v>
      </c>
      <c r="F165" s="248" t="s">
        <v>264</v>
      </c>
      <c r="G165" s="246"/>
      <c r="H165" s="247" t="s">
        <v>19</v>
      </c>
      <c r="I165" s="249"/>
      <c r="J165" s="246"/>
      <c r="K165" s="246"/>
      <c r="L165" s="250"/>
      <c r="M165" s="251"/>
      <c r="N165" s="252"/>
      <c r="O165" s="252"/>
      <c r="P165" s="252"/>
      <c r="Q165" s="252"/>
      <c r="R165" s="252"/>
      <c r="S165" s="252"/>
      <c r="T165" s="253"/>
      <c r="U165" s="15"/>
      <c r="V165" s="15"/>
      <c r="W165" s="15"/>
      <c r="X165" s="15"/>
      <c r="Y165" s="15"/>
      <c r="Z165" s="15"/>
      <c r="AA165" s="15"/>
      <c r="AB165" s="15"/>
      <c r="AC165" s="15"/>
      <c r="AD165" s="15"/>
      <c r="AE165" s="15"/>
      <c r="AT165" s="254" t="s">
        <v>157</v>
      </c>
      <c r="AU165" s="254" t="s">
        <v>82</v>
      </c>
      <c r="AV165" s="15" t="s">
        <v>80</v>
      </c>
      <c r="AW165" s="15" t="s">
        <v>33</v>
      </c>
      <c r="AX165" s="15" t="s">
        <v>72</v>
      </c>
      <c r="AY165" s="254" t="s">
        <v>138</v>
      </c>
    </row>
    <row r="166" spans="1:51" s="13" customFormat="1" ht="12">
      <c r="A166" s="13"/>
      <c r="B166" s="223"/>
      <c r="C166" s="224"/>
      <c r="D166" s="218" t="s">
        <v>157</v>
      </c>
      <c r="E166" s="225" t="s">
        <v>19</v>
      </c>
      <c r="F166" s="226" t="s">
        <v>265</v>
      </c>
      <c r="G166" s="224"/>
      <c r="H166" s="227">
        <v>19.5</v>
      </c>
      <c r="I166" s="228"/>
      <c r="J166" s="224"/>
      <c r="K166" s="224"/>
      <c r="L166" s="229"/>
      <c r="M166" s="230"/>
      <c r="N166" s="231"/>
      <c r="O166" s="231"/>
      <c r="P166" s="231"/>
      <c r="Q166" s="231"/>
      <c r="R166" s="231"/>
      <c r="S166" s="231"/>
      <c r="T166" s="232"/>
      <c r="U166" s="13"/>
      <c r="V166" s="13"/>
      <c r="W166" s="13"/>
      <c r="X166" s="13"/>
      <c r="Y166" s="13"/>
      <c r="Z166" s="13"/>
      <c r="AA166" s="13"/>
      <c r="AB166" s="13"/>
      <c r="AC166" s="13"/>
      <c r="AD166" s="13"/>
      <c r="AE166" s="13"/>
      <c r="AT166" s="233" t="s">
        <v>157</v>
      </c>
      <c r="AU166" s="233" t="s">
        <v>82</v>
      </c>
      <c r="AV166" s="13" t="s">
        <v>82</v>
      </c>
      <c r="AW166" s="13" t="s">
        <v>33</v>
      </c>
      <c r="AX166" s="13" t="s">
        <v>80</v>
      </c>
      <c r="AY166" s="233" t="s">
        <v>138</v>
      </c>
    </row>
    <row r="167" spans="1:65" s="2" customFormat="1" ht="33" customHeight="1">
      <c r="A167" s="39"/>
      <c r="B167" s="40"/>
      <c r="C167" s="205" t="s">
        <v>7</v>
      </c>
      <c r="D167" s="205" t="s">
        <v>140</v>
      </c>
      <c r="E167" s="206" t="s">
        <v>266</v>
      </c>
      <c r="F167" s="207" t="s">
        <v>267</v>
      </c>
      <c r="G167" s="208" t="s">
        <v>182</v>
      </c>
      <c r="H167" s="209">
        <v>302.594</v>
      </c>
      <c r="I167" s="210"/>
      <c r="J167" s="211">
        <f>ROUND(I167*H167,2)</f>
        <v>0</v>
      </c>
      <c r="K167" s="207" t="s">
        <v>144</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145</v>
      </c>
      <c r="AT167" s="216" t="s">
        <v>140</v>
      </c>
      <c r="AU167" s="216" t="s">
        <v>82</v>
      </c>
      <c r="AY167" s="18" t="s">
        <v>138</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145</v>
      </c>
      <c r="BM167" s="216" t="s">
        <v>268</v>
      </c>
    </row>
    <row r="168" spans="1:47" s="2" customFormat="1" ht="12">
      <c r="A168" s="39"/>
      <c r="B168" s="40"/>
      <c r="C168" s="41"/>
      <c r="D168" s="218" t="s">
        <v>147</v>
      </c>
      <c r="E168" s="41"/>
      <c r="F168" s="219" t="s">
        <v>256</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147</v>
      </c>
      <c r="AU168" s="18" t="s">
        <v>82</v>
      </c>
    </row>
    <row r="169" spans="1:51" s="13" customFormat="1" ht="12">
      <c r="A169" s="13"/>
      <c r="B169" s="223"/>
      <c r="C169" s="224"/>
      <c r="D169" s="218" t="s">
        <v>157</v>
      </c>
      <c r="E169" s="225" t="s">
        <v>19</v>
      </c>
      <c r="F169" s="226" t="s">
        <v>269</v>
      </c>
      <c r="G169" s="224"/>
      <c r="H169" s="227">
        <v>9.75</v>
      </c>
      <c r="I169" s="228"/>
      <c r="J169" s="224"/>
      <c r="K169" s="224"/>
      <c r="L169" s="229"/>
      <c r="M169" s="230"/>
      <c r="N169" s="231"/>
      <c r="O169" s="231"/>
      <c r="P169" s="231"/>
      <c r="Q169" s="231"/>
      <c r="R169" s="231"/>
      <c r="S169" s="231"/>
      <c r="T169" s="232"/>
      <c r="U169" s="13"/>
      <c r="V169" s="13"/>
      <c r="W169" s="13"/>
      <c r="X169" s="13"/>
      <c r="Y169" s="13"/>
      <c r="Z169" s="13"/>
      <c r="AA169" s="13"/>
      <c r="AB169" s="13"/>
      <c r="AC169" s="13"/>
      <c r="AD169" s="13"/>
      <c r="AE169" s="13"/>
      <c r="AT169" s="233" t="s">
        <v>157</v>
      </c>
      <c r="AU169" s="233" t="s">
        <v>82</v>
      </c>
      <c r="AV169" s="13" t="s">
        <v>82</v>
      </c>
      <c r="AW169" s="13" t="s">
        <v>33</v>
      </c>
      <c r="AX169" s="13" t="s">
        <v>72</v>
      </c>
      <c r="AY169" s="233" t="s">
        <v>138</v>
      </c>
    </row>
    <row r="170" spans="1:51" s="13" customFormat="1" ht="12">
      <c r="A170" s="13"/>
      <c r="B170" s="223"/>
      <c r="C170" s="224"/>
      <c r="D170" s="218" t="s">
        <v>157</v>
      </c>
      <c r="E170" s="225" t="s">
        <v>19</v>
      </c>
      <c r="F170" s="226" t="s">
        <v>270</v>
      </c>
      <c r="G170" s="224"/>
      <c r="H170" s="227">
        <v>86.4</v>
      </c>
      <c r="I170" s="228"/>
      <c r="J170" s="224"/>
      <c r="K170" s="224"/>
      <c r="L170" s="229"/>
      <c r="M170" s="230"/>
      <c r="N170" s="231"/>
      <c r="O170" s="231"/>
      <c r="P170" s="231"/>
      <c r="Q170" s="231"/>
      <c r="R170" s="231"/>
      <c r="S170" s="231"/>
      <c r="T170" s="232"/>
      <c r="U170" s="13"/>
      <c r="V170" s="13"/>
      <c r="W170" s="13"/>
      <c r="X170" s="13"/>
      <c r="Y170" s="13"/>
      <c r="Z170" s="13"/>
      <c r="AA170" s="13"/>
      <c r="AB170" s="13"/>
      <c r="AC170" s="13"/>
      <c r="AD170" s="13"/>
      <c r="AE170" s="13"/>
      <c r="AT170" s="233" t="s">
        <v>157</v>
      </c>
      <c r="AU170" s="233" t="s">
        <v>82</v>
      </c>
      <c r="AV170" s="13" t="s">
        <v>82</v>
      </c>
      <c r="AW170" s="13" t="s">
        <v>33</v>
      </c>
      <c r="AX170" s="13" t="s">
        <v>72</v>
      </c>
      <c r="AY170" s="233" t="s">
        <v>138</v>
      </c>
    </row>
    <row r="171" spans="1:51" s="13" customFormat="1" ht="12">
      <c r="A171" s="13"/>
      <c r="B171" s="223"/>
      <c r="C171" s="224"/>
      <c r="D171" s="218" t="s">
        <v>157</v>
      </c>
      <c r="E171" s="225" t="s">
        <v>19</v>
      </c>
      <c r="F171" s="226" t="s">
        <v>271</v>
      </c>
      <c r="G171" s="224"/>
      <c r="H171" s="227">
        <v>181.25</v>
      </c>
      <c r="I171" s="228"/>
      <c r="J171" s="224"/>
      <c r="K171" s="224"/>
      <c r="L171" s="229"/>
      <c r="M171" s="230"/>
      <c r="N171" s="231"/>
      <c r="O171" s="231"/>
      <c r="P171" s="231"/>
      <c r="Q171" s="231"/>
      <c r="R171" s="231"/>
      <c r="S171" s="231"/>
      <c r="T171" s="232"/>
      <c r="U171" s="13"/>
      <c r="V171" s="13"/>
      <c r="W171" s="13"/>
      <c r="X171" s="13"/>
      <c r="Y171" s="13"/>
      <c r="Z171" s="13"/>
      <c r="AA171" s="13"/>
      <c r="AB171" s="13"/>
      <c r="AC171" s="13"/>
      <c r="AD171" s="13"/>
      <c r="AE171" s="13"/>
      <c r="AT171" s="233" t="s">
        <v>157</v>
      </c>
      <c r="AU171" s="233" t="s">
        <v>82</v>
      </c>
      <c r="AV171" s="13" t="s">
        <v>82</v>
      </c>
      <c r="AW171" s="13" t="s">
        <v>33</v>
      </c>
      <c r="AX171" s="13" t="s">
        <v>72</v>
      </c>
      <c r="AY171" s="233" t="s">
        <v>138</v>
      </c>
    </row>
    <row r="172" spans="1:51" s="13" customFormat="1" ht="12">
      <c r="A172" s="13"/>
      <c r="B172" s="223"/>
      <c r="C172" s="224"/>
      <c r="D172" s="218" t="s">
        <v>157</v>
      </c>
      <c r="E172" s="225" t="s">
        <v>19</v>
      </c>
      <c r="F172" s="226" t="s">
        <v>272</v>
      </c>
      <c r="G172" s="224"/>
      <c r="H172" s="227">
        <v>13.514</v>
      </c>
      <c r="I172" s="228"/>
      <c r="J172" s="224"/>
      <c r="K172" s="224"/>
      <c r="L172" s="229"/>
      <c r="M172" s="230"/>
      <c r="N172" s="231"/>
      <c r="O172" s="231"/>
      <c r="P172" s="231"/>
      <c r="Q172" s="231"/>
      <c r="R172" s="231"/>
      <c r="S172" s="231"/>
      <c r="T172" s="232"/>
      <c r="U172" s="13"/>
      <c r="V172" s="13"/>
      <c r="W172" s="13"/>
      <c r="X172" s="13"/>
      <c r="Y172" s="13"/>
      <c r="Z172" s="13"/>
      <c r="AA172" s="13"/>
      <c r="AB172" s="13"/>
      <c r="AC172" s="13"/>
      <c r="AD172" s="13"/>
      <c r="AE172" s="13"/>
      <c r="AT172" s="233" t="s">
        <v>157</v>
      </c>
      <c r="AU172" s="233" t="s">
        <v>82</v>
      </c>
      <c r="AV172" s="13" t="s">
        <v>82</v>
      </c>
      <c r="AW172" s="13" t="s">
        <v>33</v>
      </c>
      <c r="AX172" s="13" t="s">
        <v>72</v>
      </c>
      <c r="AY172" s="233" t="s">
        <v>138</v>
      </c>
    </row>
    <row r="173" spans="1:51" s="13" customFormat="1" ht="12">
      <c r="A173" s="13"/>
      <c r="B173" s="223"/>
      <c r="C173" s="224"/>
      <c r="D173" s="218" t="s">
        <v>157</v>
      </c>
      <c r="E173" s="225" t="s">
        <v>19</v>
      </c>
      <c r="F173" s="226" t="s">
        <v>273</v>
      </c>
      <c r="G173" s="224"/>
      <c r="H173" s="227">
        <v>3.465</v>
      </c>
      <c r="I173" s="228"/>
      <c r="J173" s="224"/>
      <c r="K173" s="224"/>
      <c r="L173" s="229"/>
      <c r="M173" s="230"/>
      <c r="N173" s="231"/>
      <c r="O173" s="231"/>
      <c r="P173" s="231"/>
      <c r="Q173" s="231"/>
      <c r="R173" s="231"/>
      <c r="S173" s="231"/>
      <c r="T173" s="232"/>
      <c r="U173" s="13"/>
      <c r="V173" s="13"/>
      <c r="W173" s="13"/>
      <c r="X173" s="13"/>
      <c r="Y173" s="13"/>
      <c r="Z173" s="13"/>
      <c r="AA173" s="13"/>
      <c r="AB173" s="13"/>
      <c r="AC173" s="13"/>
      <c r="AD173" s="13"/>
      <c r="AE173" s="13"/>
      <c r="AT173" s="233" t="s">
        <v>157</v>
      </c>
      <c r="AU173" s="233" t="s">
        <v>82</v>
      </c>
      <c r="AV173" s="13" t="s">
        <v>82</v>
      </c>
      <c r="AW173" s="13" t="s">
        <v>33</v>
      </c>
      <c r="AX173" s="13" t="s">
        <v>72</v>
      </c>
      <c r="AY173" s="233" t="s">
        <v>138</v>
      </c>
    </row>
    <row r="174" spans="1:51" s="13" customFormat="1" ht="12">
      <c r="A174" s="13"/>
      <c r="B174" s="223"/>
      <c r="C174" s="224"/>
      <c r="D174" s="218" t="s">
        <v>157</v>
      </c>
      <c r="E174" s="225" t="s">
        <v>19</v>
      </c>
      <c r="F174" s="226" t="s">
        <v>274</v>
      </c>
      <c r="G174" s="224"/>
      <c r="H174" s="227">
        <v>5.792</v>
      </c>
      <c r="I174" s="228"/>
      <c r="J174" s="224"/>
      <c r="K174" s="224"/>
      <c r="L174" s="229"/>
      <c r="M174" s="230"/>
      <c r="N174" s="231"/>
      <c r="O174" s="231"/>
      <c r="P174" s="231"/>
      <c r="Q174" s="231"/>
      <c r="R174" s="231"/>
      <c r="S174" s="231"/>
      <c r="T174" s="232"/>
      <c r="U174" s="13"/>
      <c r="V174" s="13"/>
      <c r="W174" s="13"/>
      <c r="X174" s="13"/>
      <c r="Y174" s="13"/>
      <c r="Z174" s="13"/>
      <c r="AA174" s="13"/>
      <c r="AB174" s="13"/>
      <c r="AC174" s="13"/>
      <c r="AD174" s="13"/>
      <c r="AE174" s="13"/>
      <c r="AT174" s="233" t="s">
        <v>157</v>
      </c>
      <c r="AU174" s="233" t="s">
        <v>82</v>
      </c>
      <c r="AV174" s="13" t="s">
        <v>82</v>
      </c>
      <c r="AW174" s="13" t="s">
        <v>33</v>
      </c>
      <c r="AX174" s="13" t="s">
        <v>72</v>
      </c>
      <c r="AY174" s="233" t="s">
        <v>138</v>
      </c>
    </row>
    <row r="175" spans="1:51" s="13" customFormat="1" ht="12">
      <c r="A175" s="13"/>
      <c r="B175" s="223"/>
      <c r="C175" s="224"/>
      <c r="D175" s="218" t="s">
        <v>157</v>
      </c>
      <c r="E175" s="225" t="s">
        <v>19</v>
      </c>
      <c r="F175" s="226" t="s">
        <v>275</v>
      </c>
      <c r="G175" s="224"/>
      <c r="H175" s="227">
        <v>1.485</v>
      </c>
      <c r="I175" s="228"/>
      <c r="J175" s="224"/>
      <c r="K175" s="224"/>
      <c r="L175" s="229"/>
      <c r="M175" s="230"/>
      <c r="N175" s="231"/>
      <c r="O175" s="231"/>
      <c r="P175" s="231"/>
      <c r="Q175" s="231"/>
      <c r="R175" s="231"/>
      <c r="S175" s="231"/>
      <c r="T175" s="232"/>
      <c r="U175" s="13"/>
      <c r="V175" s="13"/>
      <c r="W175" s="13"/>
      <c r="X175" s="13"/>
      <c r="Y175" s="13"/>
      <c r="Z175" s="13"/>
      <c r="AA175" s="13"/>
      <c r="AB175" s="13"/>
      <c r="AC175" s="13"/>
      <c r="AD175" s="13"/>
      <c r="AE175" s="13"/>
      <c r="AT175" s="233" t="s">
        <v>157</v>
      </c>
      <c r="AU175" s="233" t="s">
        <v>82</v>
      </c>
      <c r="AV175" s="13" t="s">
        <v>82</v>
      </c>
      <c r="AW175" s="13" t="s">
        <v>33</v>
      </c>
      <c r="AX175" s="13" t="s">
        <v>72</v>
      </c>
      <c r="AY175" s="233" t="s">
        <v>138</v>
      </c>
    </row>
    <row r="176" spans="1:51" s="13" customFormat="1" ht="12">
      <c r="A176" s="13"/>
      <c r="B176" s="223"/>
      <c r="C176" s="224"/>
      <c r="D176" s="218" t="s">
        <v>157</v>
      </c>
      <c r="E176" s="225" t="s">
        <v>19</v>
      </c>
      <c r="F176" s="226" t="s">
        <v>193</v>
      </c>
      <c r="G176" s="224"/>
      <c r="H176" s="227">
        <v>0.938</v>
      </c>
      <c r="I176" s="228"/>
      <c r="J176" s="224"/>
      <c r="K176" s="224"/>
      <c r="L176" s="229"/>
      <c r="M176" s="230"/>
      <c r="N176" s="231"/>
      <c r="O176" s="231"/>
      <c r="P176" s="231"/>
      <c r="Q176" s="231"/>
      <c r="R176" s="231"/>
      <c r="S176" s="231"/>
      <c r="T176" s="232"/>
      <c r="U176" s="13"/>
      <c r="V176" s="13"/>
      <c r="W176" s="13"/>
      <c r="X176" s="13"/>
      <c r="Y176" s="13"/>
      <c r="Z176" s="13"/>
      <c r="AA176" s="13"/>
      <c r="AB176" s="13"/>
      <c r="AC176" s="13"/>
      <c r="AD176" s="13"/>
      <c r="AE176" s="13"/>
      <c r="AT176" s="233" t="s">
        <v>157</v>
      </c>
      <c r="AU176" s="233" t="s">
        <v>82</v>
      </c>
      <c r="AV176" s="13" t="s">
        <v>82</v>
      </c>
      <c r="AW176" s="13" t="s">
        <v>33</v>
      </c>
      <c r="AX176" s="13" t="s">
        <v>72</v>
      </c>
      <c r="AY176" s="233" t="s">
        <v>138</v>
      </c>
    </row>
    <row r="177" spans="1:51" s="14" customFormat="1" ht="12">
      <c r="A177" s="14"/>
      <c r="B177" s="234"/>
      <c r="C177" s="235"/>
      <c r="D177" s="218" t="s">
        <v>157</v>
      </c>
      <c r="E177" s="236" t="s">
        <v>19</v>
      </c>
      <c r="F177" s="237" t="s">
        <v>194</v>
      </c>
      <c r="G177" s="235"/>
      <c r="H177" s="238">
        <v>302.594</v>
      </c>
      <c r="I177" s="239"/>
      <c r="J177" s="235"/>
      <c r="K177" s="235"/>
      <c r="L177" s="240"/>
      <c r="M177" s="241"/>
      <c r="N177" s="242"/>
      <c r="O177" s="242"/>
      <c r="P177" s="242"/>
      <c r="Q177" s="242"/>
      <c r="R177" s="242"/>
      <c r="S177" s="242"/>
      <c r="T177" s="243"/>
      <c r="U177" s="14"/>
      <c r="V177" s="14"/>
      <c r="W177" s="14"/>
      <c r="X177" s="14"/>
      <c r="Y177" s="14"/>
      <c r="Z177" s="14"/>
      <c r="AA177" s="14"/>
      <c r="AB177" s="14"/>
      <c r="AC177" s="14"/>
      <c r="AD177" s="14"/>
      <c r="AE177" s="14"/>
      <c r="AT177" s="244" t="s">
        <v>157</v>
      </c>
      <c r="AU177" s="244" t="s">
        <v>82</v>
      </c>
      <c r="AV177" s="14" t="s">
        <v>145</v>
      </c>
      <c r="AW177" s="14" t="s">
        <v>33</v>
      </c>
      <c r="AX177" s="14" t="s">
        <v>80</v>
      </c>
      <c r="AY177" s="244" t="s">
        <v>138</v>
      </c>
    </row>
    <row r="178" spans="1:65" s="2" customFormat="1" ht="37.8" customHeight="1">
      <c r="A178" s="39"/>
      <c r="B178" s="40"/>
      <c r="C178" s="205" t="s">
        <v>276</v>
      </c>
      <c r="D178" s="205" t="s">
        <v>140</v>
      </c>
      <c r="E178" s="206" t="s">
        <v>277</v>
      </c>
      <c r="F178" s="207" t="s">
        <v>278</v>
      </c>
      <c r="G178" s="208" t="s">
        <v>182</v>
      </c>
      <c r="H178" s="209">
        <v>1512.97</v>
      </c>
      <c r="I178" s="210"/>
      <c r="J178" s="211">
        <f>ROUND(I178*H178,2)</f>
        <v>0</v>
      </c>
      <c r="K178" s="207" t="s">
        <v>144</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145</v>
      </c>
      <c r="AT178" s="216" t="s">
        <v>140</v>
      </c>
      <c r="AU178" s="216" t="s">
        <v>82</v>
      </c>
      <c r="AY178" s="18" t="s">
        <v>138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145</v>
      </c>
      <c r="BM178" s="216" t="s">
        <v>279</v>
      </c>
    </row>
    <row r="179" spans="1:47" s="2" customFormat="1" ht="12">
      <c r="A179" s="39"/>
      <c r="B179" s="40"/>
      <c r="C179" s="41"/>
      <c r="D179" s="218" t="s">
        <v>147</v>
      </c>
      <c r="E179" s="41"/>
      <c r="F179" s="219" t="s">
        <v>256</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147</v>
      </c>
      <c r="AU179" s="18" t="s">
        <v>82</v>
      </c>
    </row>
    <row r="180" spans="1:51" s="13" customFormat="1" ht="12">
      <c r="A180" s="13"/>
      <c r="B180" s="223"/>
      <c r="C180" s="224"/>
      <c r="D180" s="218" t="s">
        <v>157</v>
      </c>
      <c r="E180" s="224"/>
      <c r="F180" s="226" t="s">
        <v>280</v>
      </c>
      <c r="G180" s="224"/>
      <c r="H180" s="227">
        <v>1512.97</v>
      </c>
      <c r="I180" s="228"/>
      <c r="J180" s="224"/>
      <c r="K180" s="224"/>
      <c r="L180" s="229"/>
      <c r="M180" s="230"/>
      <c r="N180" s="231"/>
      <c r="O180" s="231"/>
      <c r="P180" s="231"/>
      <c r="Q180" s="231"/>
      <c r="R180" s="231"/>
      <c r="S180" s="231"/>
      <c r="T180" s="232"/>
      <c r="U180" s="13"/>
      <c r="V180" s="13"/>
      <c r="W180" s="13"/>
      <c r="X180" s="13"/>
      <c r="Y180" s="13"/>
      <c r="Z180" s="13"/>
      <c r="AA180" s="13"/>
      <c r="AB180" s="13"/>
      <c r="AC180" s="13"/>
      <c r="AD180" s="13"/>
      <c r="AE180" s="13"/>
      <c r="AT180" s="233" t="s">
        <v>157</v>
      </c>
      <c r="AU180" s="233" t="s">
        <v>82</v>
      </c>
      <c r="AV180" s="13" t="s">
        <v>82</v>
      </c>
      <c r="AW180" s="13" t="s">
        <v>4</v>
      </c>
      <c r="AX180" s="13" t="s">
        <v>80</v>
      </c>
      <c r="AY180" s="233" t="s">
        <v>138</v>
      </c>
    </row>
    <row r="181" spans="1:65" s="2" customFormat="1" ht="33" customHeight="1">
      <c r="A181" s="39"/>
      <c r="B181" s="40"/>
      <c r="C181" s="205" t="s">
        <v>281</v>
      </c>
      <c r="D181" s="205" t="s">
        <v>140</v>
      </c>
      <c r="E181" s="206" t="s">
        <v>282</v>
      </c>
      <c r="F181" s="207" t="s">
        <v>283</v>
      </c>
      <c r="G181" s="208" t="s">
        <v>182</v>
      </c>
      <c r="H181" s="209">
        <v>181.25</v>
      </c>
      <c r="I181" s="210"/>
      <c r="J181" s="211">
        <f>ROUND(I181*H181,2)</f>
        <v>0</v>
      </c>
      <c r="K181" s="207" t="s">
        <v>144</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145</v>
      </c>
      <c r="AT181" s="216" t="s">
        <v>140</v>
      </c>
      <c r="AU181" s="216" t="s">
        <v>82</v>
      </c>
      <c r="AY181" s="18" t="s">
        <v>138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145</v>
      </c>
      <c r="BM181" s="216" t="s">
        <v>284</v>
      </c>
    </row>
    <row r="182" spans="1:47" s="2" customFormat="1" ht="12">
      <c r="A182" s="39"/>
      <c r="B182" s="40"/>
      <c r="C182" s="41"/>
      <c r="D182" s="218" t="s">
        <v>147</v>
      </c>
      <c r="E182" s="41"/>
      <c r="F182" s="219" t="s">
        <v>285</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147</v>
      </c>
      <c r="AU182" s="18" t="s">
        <v>82</v>
      </c>
    </row>
    <row r="183" spans="1:51" s="13" customFormat="1" ht="12">
      <c r="A183" s="13"/>
      <c r="B183" s="223"/>
      <c r="C183" s="224"/>
      <c r="D183" s="218" t="s">
        <v>157</v>
      </c>
      <c r="E183" s="225" t="s">
        <v>19</v>
      </c>
      <c r="F183" s="226" t="s">
        <v>286</v>
      </c>
      <c r="G183" s="224"/>
      <c r="H183" s="227">
        <v>181.25</v>
      </c>
      <c r="I183" s="228"/>
      <c r="J183" s="224"/>
      <c r="K183" s="224"/>
      <c r="L183" s="229"/>
      <c r="M183" s="230"/>
      <c r="N183" s="231"/>
      <c r="O183" s="231"/>
      <c r="P183" s="231"/>
      <c r="Q183" s="231"/>
      <c r="R183" s="231"/>
      <c r="S183" s="231"/>
      <c r="T183" s="232"/>
      <c r="U183" s="13"/>
      <c r="V183" s="13"/>
      <c r="W183" s="13"/>
      <c r="X183" s="13"/>
      <c r="Y183" s="13"/>
      <c r="Z183" s="13"/>
      <c r="AA183" s="13"/>
      <c r="AB183" s="13"/>
      <c r="AC183" s="13"/>
      <c r="AD183" s="13"/>
      <c r="AE183" s="13"/>
      <c r="AT183" s="233" t="s">
        <v>157</v>
      </c>
      <c r="AU183" s="233" t="s">
        <v>82</v>
      </c>
      <c r="AV183" s="13" t="s">
        <v>82</v>
      </c>
      <c r="AW183" s="13" t="s">
        <v>33</v>
      </c>
      <c r="AX183" s="13" t="s">
        <v>80</v>
      </c>
      <c r="AY183" s="233" t="s">
        <v>138</v>
      </c>
    </row>
    <row r="184" spans="1:65" s="2" customFormat="1" ht="16.5" customHeight="1">
      <c r="A184" s="39"/>
      <c r="B184" s="40"/>
      <c r="C184" s="255" t="s">
        <v>287</v>
      </c>
      <c r="D184" s="255" t="s">
        <v>288</v>
      </c>
      <c r="E184" s="256" t="s">
        <v>289</v>
      </c>
      <c r="F184" s="257" t="s">
        <v>290</v>
      </c>
      <c r="G184" s="258" t="s">
        <v>291</v>
      </c>
      <c r="H184" s="259">
        <v>326.25</v>
      </c>
      <c r="I184" s="260"/>
      <c r="J184" s="261">
        <f>ROUND(I184*H184,2)</f>
        <v>0</v>
      </c>
      <c r="K184" s="257" t="s">
        <v>19</v>
      </c>
      <c r="L184" s="262"/>
      <c r="M184" s="263" t="s">
        <v>19</v>
      </c>
      <c r="N184" s="264" t="s">
        <v>43</v>
      </c>
      <c r="O184" s="85"/>
      <c r="P184" s="214">
        <f>O184*H184</f>
        <v>0</v>
      </c>
      <c r="Q184" s="214">
        <v>1</v>
      </c>
      <c r="R184" s="214">
        <f>Q184*H184</f>
        <v>326.25</v>
      </c>
      <c r="S184" s="214">
        <v>0</v>
      </c>
      <c r="T184" s="215">
        <f>S184*H184</f>
        <v>0</v>
      </c>
      <c r="U184" s="39"/>
      <c r="V184" s="39"/>
      <c r="W184" s="39"/>
      <c r="X184" s="39"/>
      <c r="Y184" s="39"/>
      <c r="Z184" s="39"/>
      <c r="AA184" s="39"/>
      <c r="AB184" s="39"/>
      <c r="AC184" s="39"/>
      <c r="AD184" s="39"/>
      <c r="AE184" s="39"/>
      <c r="AR184" s="216" t="s">
        <v>186</v>
      </c>
      <c r="AT184" s="216" t="s">
        <v>288</v>
      </c>
      <c r="AU184" s="216" t="s">
        <v>82</v>
      </c>
      <c r="AY184" s="18" t="s">
        <v>138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145</v>
      </c>
      <c r="BM184" s="216" t="s">
        <v>292</v>
      </c>
    </row>
    <row r="185" spans="1:47" s="2" customFormat="1" ht="12">
      <c r="A185" s="39"/>
      <c r="B185" s="40"/>
      <c r="C185" s="41"/>
      <c r="D185" s="218" t="s">
        <v>293</v>
      </c>
      <c r="E185" s="41"/>
      <c r="F185" s="219" t="s">
        <v>294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293</v>
      </c>
      <c r="AU185" s="18" t="s">
        <v>82</v>
      </c>
    </row>
    <row r="186" spans="1:51" s="13" customFormat="1" ht="12">
      <c r="A186" s="13"/>
      <c r="B186" s="223"/>
      <c r="C186" s="224"/>
      <c r="D186" s="218" t="s">
        <v>157</v>
      </c>
      <c r="E186" s="224"/>
      <c r="F186" s="226" t="s">
        <v>295</v>
      </c>
      <c r="G186" s="224"/>
      <c r="H186" s="227">
        <v>326.25</v>
      </c>
      <c r="I186" s="228"/>
      <c r="J186" s="224"/>
      <c r="K186" s="224"/>
      <c r="L186" s="229"/>
      <c r="M186" s="230"/>
      <c r="N186" s="231"/>
      <c r="O186" s="231"/>
      <c r="P186" s="231"/>
      <c r="Q186" s="231"/>
      <c r="R186" s="231"/>
      <c r="S186" s="231"/>
      <c r="T186" s="232"/>
      <c r="U186" s="13"/>
      <c r="V186" s="13"/>
      <c r="W186" s="13"/>
      <c r="X186" s="13"/>
      <c r="Y186" s="13"/>
      <c r="Z186" s="13"/>
      <c r="AA186" s="13"/>
      <c r="AB186" s="13"/>
      <c r="AC186" s="13"/>
      <c r="AD186" s="13"/>
      <c r="AE186" s="13"/>
      <c r="AT186" s="233" t="s">
        <v>157</v>
      </c>
      <c r="AU186" s="233" t="s">
        <v>82</v>
      </c>
      <c r="AV186" s="13" t="s">
        <v>82</v>
      </c>
      <c r="AW186" s="13" t="s">
        <v>4</v>
      </c>
      <c r="AX186" s="13" t="s">
        <v>80</v>
      </c>
      <c r="AY186" s="233" t="s">
        <v>138</v>
      </c>
    </row>
    <row r="187" spans="1:65" s="2" customFormat="1" ht="24.15" customHeight="1">
      <c r="A187" s="39"/>
      <c r="B187" s="40"/>
      <c r="C187" s="205" t="s">
        <v>296</v>
      </c>
      <c r="D187" s="205" t="s">
        <v>140</v>
      </c>
      <c r="E187" s="206" t="s">
        <v>297</v>
      </c>
      <c r="F187" s="207" t="s">
        <v>298</v>
      </c>
      <c r="G187" s="208" t="s">
        <v>182</v>
      </c>
      <c r="H187" s="209">
        <v>4</v>
      </c>
      <c r="I187" s="210"/>
      <c r="J187" s="211">
        <f>ROUND(I187*H187,2)</f>
        <v>0</v>
      </c>
      <c r="K187" s="207" t="s">
        <v>144</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145</v>
      </c>
      <c r="AT187" s="216" t="s">
        <v>140</v>
      </c>
      <c r="AU187" s="216" t="s">
        <v>82</v>
      </c>
      <c r="AY187" s="18" t="s">
        <v>138</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145</v>
      </c>
      <c r="BM187" s="216" t="s">
        <v>299</v>
      </c>
    </row>
    <row r="188" spans="1:47" s="2" customFormat="1" ht="12">
      <c r="A188" s="39"/>
      <c r="B188" s="40"/>
      <c r="C188" s="41"/>
      <c r="D188" s="218" t="s">
        <v>147</v>
      </c>
      <c r="E188" s="41"/>
      <c r="F188" s="219" t="s">
        <v>285</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147</v>
      </c>
      <c r="AU188" s="18" t="s">
        <v>82</v>
      </c>
    </row>
    <row r="189" spans="1:65" s="2" customFormat="1" ht="16.5" customHeight="1">
      <c r="A189" s="39"/>
      <c r="B189" s="40"/>
      <c r="C189" s="205" t="s">
        <v>300</v>
      </c>
      <c r="D189" s="205" t="s">
        <v>140</v>
      </c>
      <c r="E189" s="206" t="s">
        <v>301</v>
      </c>
      <c r="F189" s="207" t="s">
        <v>302</v>
      </c>
      <c r="G189" s="208" t="s">
        <v>182</v>
      </c>
      <c r="H189" s="209">
        <v>19.5</v>
      </c>
      <c r="I189" s="210"/>
      <c r="J189" s="211">
        <f>ROUND(I189*H189,2)</f>
        <v>0</v>
      </c>
      <c r="K189" s="207" t="s">
        <v>144</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145</v>
      </c>
      <c r="AT189" s="216" t="s">
        <v>140</v>
      </c>
      <c r="AU189" s="216" t="s">
        <v>82</v>
      </c>
      <c r="AY189" s="18" t="s">
        <v>138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145</v>
      </c>
      <c r="BM189" s="216" t="s">
        <v>303</v>
      </c>
    </row>
    <row r="190" spans="1:47" s="2" customFormat="1" ht="12">
      <c r="A190" s="39"/>
      <c r="B190" s="40"/>
      <c r="C190" s="41"/>
      <c r="D190" s="218" t="s">
        <v>147</v>
      </c>
      <c r="E190" s="41"/>
      <c r="F190" s="219" t="s">
        <v>304</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147</v>
      </c>
      <c r="AU190" s="18" t="s">
        <v>82</v>
      </c>
    </row>
    <row r="191" spans="1:51" s="15" customFormat="1" ht="12">
      <c r="A191" s="15"/>
      <c r="B191" s="245"/>
      <c r="C191" s="246"/>
      <c r="D191" s="218" t="s">
        <v>157</v>
      </c>
      <c r="E191" s="247" t="s">
        <v>19</v>
      </c>
      <c r="F191" s="248" t="s">
        <v>305</v>
      </c>
      <c r="G191" s="246"/>
      <c r="H191" s="247" t="s">
        <v>19</v>
      </c>
      <c r="I191" s="249"/>
      <c r="J191" s="246"/>
      <c r="K191" s="246"/>
      <c r="L191" s="250"/>
      <c r="M191" s="251"/>
      <c r="N191" s="252"/>
      <c r="O191" s="252"/>
      <c r="P191" s="252"/>
      <c r="Q191" s="252"/>
      <c r="R191" s="252"/>
      <c r="S191" s="252"/>
      <c r="T191" s="253"/>
      <c r="U191" s="15"/>
      <c r="V191" s="15"/>
      <c r="W191" s="15"/>
      <c r="X191" s="15"/>
      <c r="Y191" s="15"/>
      <c r="Z191" s="15"/>
      <c r="AA191" s="15"/>
      <c r="AB191" s="15"/>
      <c r="AC191" s="15"/>
      <c r="AD191" s="15"/>
      <c r="AE191" s="15"/>
      <c r="AT191" s="254" t="s">
        <v>157</v>
      </c>
      <c r="AU191" s="254" t="s">
        <v>82</v>
      </c>
      <c r="AV191" s="15" t="s">
        <v>80</v>
      </c>
      <c r="AW191" s="15" t="s">
        <v>33</v>
      </c>
      <c r="AX191" s="15" t="s">
        <v>72</v>
      </c>
      <c r="AY191" s="254" t="s">
        <v>138</v>
      </c>
    </row>
    <row r="192" spans="1:51" s="13" customFormat="1" ht="12">
      <c r="A192" s="13"/>
      <c r="B192" s="223"/>
      <c r="C192" s="224"/>
      <c r="D192" s="218" t="s">
        <v>157</v>
      </c>
      <c r="E192" s="225" t="s">
        <v>19</v>
      </c>
      <c r="F192" s="226" t="s">
        <v>265</v>
      </c>
      <c r="G192" s="224"/>
      <c r="H192" s="227">
        <v>19.5</v>
      </c>
      <c r="I192" s="228"/>
      <c r="J192" s="224"/>
      <c r="K192" s="224"/>
      <c r="L192" s="229"/>
      <c r="M192" s="230"/>
      <c r="N192" s="231"/>
      <c r="O192" s="231"/>
      <c r="P192" s="231"/>
      <c r="Q192" s="231"/>
      <c r="R192" s="231"/>
      <c r="S192" s="231"/>
      <c r="T192" s="232"/>
      <c r="U192" s="13"/>
      <c r="V192" s="13"/>
      <c r="W192" s="13"/>
      <c r="X192" s="13"/>
      <c r="Y192" s="13"/>
      <c r="Z192" s="13"/>
      <c r="AA192" s="13"/>
      <c r="AB192" s="13"/>
      <c r="AC192" s="13"/>
      <c r="AD192" s="13"/>
      <c r="AE192" s="13"/>
      <c r="AT192" s="233" t="s">
        <v>157</v>
      </c>
      <c r="AU192" s="233" t="s">
        <v>82</v>
      </c>
      <c r="AV192" s="13" t="s">
        <v>82</v>
      </c>
      <c r="AW192" s="13" t="s">
        <v>33</v>
      </c>
      <c r="AX192" s="13" t="s">
        <v>80</v>
      </c>
      <c r="AY192" s="233" t="s">
        <v>138</v>
      </c>
    </row>
    <row r="193" spans="1:65" s="2" customFormat="1" ht="24.15" customHeight="1">
      <c r="A193" s="39"/>
      <c r="B193" s="40"/>
      <c r="C193" s="205" t="s">
        <v>306</v>
      </c>
      <c r="D193" s="205" t="s">
        <v>140</v>
      </c>
      <c r="E193" s="206" t="s">
        <v>307</v>
      </c>
      <c r="F193" s="207" t="s">
        <v>308</v>
      </c>
      <c r="G193" s="208" t="s">
        <v>291</v>
      </c>
      <c r="H193" s="209">
        <v>544.669</v>
      </c>
      <c r="I193" s="210"/>
      <c r="J193" s="211">
        <f>ROUND(I193*H193,2)</f>
        <v>0</v>
      </c>
      <c r="K193" s="207" t="s">
        <v>144</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145</v>
      </c>
      <c r="AT193" s="216" t="s">
        <v>140</v>
      </c>
      <c r="AU193" s="216" t="s">
        <v>82</v>
      </c>
      <c r="AY193" s="18" t="s">
        <v>138</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145</v>
      </c>
      <c r="BM193" s="216" t="s">
        <v>309</v>
      </c>
    </row>
    <row r="194" spans="1:47" s="2" customFormat="1" ht="12">
      <c r="A194" s="39"/>
      <c r="B194" s="40"/>
      <c r="C194" s="41"/>
      <c r="D194" s="218" t="s">
        <v>147</v>
      </c>
      <c r="E194" s="41"/>
      <c r="F194" s="219" t="s">
        <v>310</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147</v>
      </c>
      <c r="AU194" s="18" t="s">
        <v>82</v>
      </c>
    </row>
    <row r="195" spans="1:51" s="13" customFormat="1" ht="12">
      <c r="A195" s="13"/>
      <c r="B195" s="223"/>
      <c r="C195" s="224"/>
      <c r="D195" s="218" t="s">
        <v>157</v>
      </c>
      <c r="E195" s="224"/>
      <c r="F195" s="226" t="s">
        <v>311</v>
      </c>
      <c r="G195" s="224"/>
      <c r="H195" s="227">
        <v>544.669</v>
      </c>
      <c r="I195" s="228"/>
      <c r="J195" s="224"/>
      <c r="K195" s="224"/>
      <c r="L195" s="229"/>
      <c r="M195" s="230"/>
      <c r="N195" s="231"/>
      <c r="O195" s="231"/>
      <c r="P195" s="231"/>
      <c r="Q195" s="231"/>
      <c r="R195" s="231"/>
      <c r="S195" s="231"/>
      <c r="T195" s="232"/>
      <c r="U195" s="13"/>
      <c r="V195" s="13"/>
      <c r="W195" s="13"/>
      <c r="X195" s="13"/>
      <c r="Y195" s="13"/>
      <c r="Z195" s="13"/>
      <c r="AA195" s="13"/>
      <c r="AB195" s="13"/>
      <c r="AC195" s="13"/>
      <c r="AD195" s="13"/>
      <c r="AE195" s="13"/>
      <c r="AT195" s="233" t="s">
        <v>157</v>
      </c>
      <c r="AU195" s="233" t="s">
        <v>82</v>
      </c>
      <c r="AV195" s="13" t="s">
        <v>82</v>
      </c>
      <c r="AW195" s="13" t="s">
        <v>4</v>
      </c>
      <c r="AX195" s="13" t="s">
        <v>80</v>
      </c>
      <c r="AY195" s="233" t="s">
        <v>138</v>
      </c>
    </row>
    <row r="196" spans="1:65" s="2" customFormat="1" ht="24.15" customHeight="1">
      <c r="A196" s="39"/>
      <c r="B196" s="40"/>
      <c r="C196" s="205" t="s">
        <v>312</v>
      </c>
      <c r="D196" s="205" t="s">
        <v>140</v>
      </c>
      <c r="E196" s="206" t="s">
        <v>313</v>
      </c>
      <c r="F196" s="207" t="s">
        <v>314</v>
      </c>
      <c r="G196" s="208" t="s">
        <v>182</v>
      </c>
      <c r="H196" s="209">
        <v>14.319</v>
      </c>
      <c r="I196" s="210"/>
      <c r="J196" s="211">
        <f>ROUND(I196*H196,2)</f>
        <v>0</v>
      </c>
      <c r="K196" s="207" t="s">
        <v>144</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145</v>
      </c>
      <c r="AT196" s="216" t="s">
        <v>140</v>
      </c>
      <c r="AU196" s="216" t="s">
        <v>82</v>
      </c>
      <c r="AY196" s="18" t="s">
        <v>138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145</v>
      </c>
      <c r="BM196" s="216" t="s">
        <v>315</v>
      </c>
    </row>
    <row r="197" spans="1:47" s="2" customFormat="1" ht="12">
      <c r="A197" s="39"/>
      <c r="B197" s="40"/>
      <c r="C197" s="41"/>
      <c r="D197" s="218" t="s">
        <v>147</v>
      </c>
      <c r="E197" s="41"/>
      <c r="F197" s="219" t="s">
        <v>316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147</v>
      </c>
      <c r="AU197" s="18" t="s">
        <v>82</v>
      </c>
    </row>
    <row r="198" spans="1:51" s="13" customFormat="1" ht="12">
      <c r="A198" s="13"/>
      <c r="B198" s="223"/>
      <c r="C198" s="224"/>
      <c r="D198" s="218" t="s">
        <v>157</v>
      </c>
      <c r="E198" s="225" t="s">
        <v>19</v>
      </c>
      <c r="F198" s="226" t="s">
        <v>317</v>
      </c>
      <c r="G198" s="224"/>
      <c r="H198" s="227">
        <v>9.009</v>
      </c>
      <c r="I198" s="228"/>
      <c r="J198" s="224"/>
      <c r="K198" s="224"/>
      <c r="L198" s="229"/>
      <c r="M198" s="230"/>
      <c r="N198" s="231"/>
      <c r="O198" s="231"/>
      <c r="P198" s="231"/>
      <c r="Q198" s="231"/>
      <c r="R198" s="231"/>
      <c r="S198" s="231"/>
      <c r="T198" s="232"/>
      <c r="U198" s="13"/>
      <c r="V198" s="13"/>
      <c r="W198" s="13"/>
      <c r="X198" s="13"/>
      <c r="Y198" s="13"/>
      <c r="Z198" s="13"/>
      <c r="AA198" s="13"/>
      <c r="AB198" s="13"/>
      <c r="AC198" s="13"/>
      <c r="AD198" s="13"/>
      <c r="AE198" s="13"/>
      <c r="AT198" s="233" t="s">
        <v>157</v>
      </c>
      <c r="AU198" s="233" t="s">
        <v>82</v>
      </c>
      <c r="AV198" s="13" t="s">
        <v>82</v>
      </c>
      <c r="AW198" s="13" t="s">
        <v>33</v>
      </c>
      <c r="AX198" s="13" t="s">
        <v>72</v>
      </c>
      <c r="AY198" s="233" t="s">
        <v>138</v>
      </c>
    </row>
    <row r="199" spans="1:51" s="13" customFormat="1" ht="12">
      <c r="A199" s="13"/>
      <c r="B199" s="223"/>
      <c r="C199" s="224"/>
      <c r="D199" s="218" t="s">
        <v>157</v>
      </c>
      <c r="E199" s="225" t="s">
        <v>19</v>
      </c>
      <c r="F199" s="226" t="s">
        <v>318</v>
      </c>
      <c r="G199" s="224"/>
      <c r="H199" s="227">
        <v>3</v>
      </c>
      <c r="I199" s="228"/>
      <c r="J199" s="224"/>
      <c r="K199" s="224"/>
      <c r="L199" s="229"/>
      <c r="M199" s="230"/>
      <c r="N199" s="231"/>
      <c r="O199" s="231"/>
      <c r="P199" s="231"/>
      <c r="Q199" s="231"/>
      <c r="R199" s="231"/>
      <c r="S199" s="231"/>
      <c r="T199" s="232"/>
      <c r="U199" s="13"/>
      <c r="V199" s="13"/>
      <c r="W199" s="13"/>
      <c r="X199" s="13"/>
      <c r="Y199" s="13"/>
      <c r="Z199" s="13"/>
      <c r="AA199" s="13"/>
      <c r="AB199" s="13"/>
      <c r="AC199" s="13"/>
      <c r="AD199" s="13"/>
      <c r="AE199" s="13"/>
      <c r="AT199" s="233" t="s">
        <v>157</v>
      </c>
      <c r="AU199" s="233" t="s">
        <v>82</v>
      </c>
      <c r="AV199" s="13" t="s">
        <v>82</v>
      </c>
      <c r="AW199" s="13" t="s">
        <v>33</v>
      </c>
      <c r="AX199" s="13" t="s">
        <v>72</v>
      </c>
      <c r="AY199" s="233" t="s">
        <v>138</v>
      </c>
    </row>
    <row r="200" spans="1:51" s="13" customFormat="1" ht="12">
      <c r="A200" s="13"/>
      <c r="B200" s="223"/>
      <c r="C200" s="224"/>
      <c r="D200" s="218" t="s">
        <v>157</v>
      </c>
      <c r="E200" s="225" t="s">
        <v>19</v>
      </c>
      <c r="F200" s="226" t="s">
        <v>319</v>
      </c>
      <c r="G200" s="224"/>
      <c r="H200" s="227">
        <v>2.31</v>
      </c>
      <c r="I200" s="228"/>
      <c r="J200" s="224"/>
      <c r="K200" s="224"/>
      <c r="L200" s="229"/>
      <c r="M200" s="230"/>
      <c r="N200" s="231"/>
      <c r="O200" s="231"/>
      <c r="P200" s="231"/>
      <c r="Q200" s="231"/>
      <c r="R200" s="231"/>
      <c r="S200" s="231"/>
      <c r="T200" s="232"/>
      <c r="U200" s="13"/>
      <c r="V200" s="13"/>
      <c r="W200" s="13"/>
      <c r="X200" s="13"/>
      <c r="Y200" s="13"/>
      <c r="Z200" s="13"/>
      <c r="AA200" s="13"/>
      <c r="AB200" s="13"/>
      <c r="AC200" s="13"/>
      <c r="AD200" s="13"/>
      <c r="AE200" s="13"/>
      <c r="AT200" s="233" t="s">
        <v>157</v>
      </c>
      <c r="AU200" s="233" t="s">
        <v>82</v>
      </c>
      <c r="AV200" s="13" t="s">
        <v>82</v>
      </c>
      <c r="AW200" s="13" t="s">
        <v>33</v>
      </c>
      <c r="AX200" s="13" t="s">
        <v>72</v>
      </c>
      <c r="AY200" s="233" t="s">
        <v>138</v>
      </c>
    </row>
    <row r="201" spans="1:51" s="14" customFormat="1" ht="12">
      <c r="A201" s="14"/>
      <c r="B201" s="234"/>
      <c r="C201" s="235"/>
      <c r="D201" s="218" t="s">
        <v>157</v>
      </c>
      <c r="E201" s="236" t="s">
        <v>19</v>
      </c>
      <c r="F201" s="237" t="s">
        <v>194</v>
      </c>
      <c r="G201" s="235"/>
      <c r="H201" s="238">
        <v>14.319</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157</v>
      </c>
      <c r="AU201" s="244" t="s">
        <v>82</v>
      </c>
      <c r="AV201" s="14" t="s">
        <v>145</v>
      </c>
      <c r="AW201" s="14" t="s">
        <v>33</v>
      </c>
      <c r="AX201" s="14" t="s">
        <v>80</v>
      </c>
      <c r="AY201" s="244" t="s">
        <v>138</v>
      </c>
    </row>
    <row r="202" spans="1:65" s="2" customFormat="1" ht="16.5" customHeight="1">
      <c r="A202" s="39"/>
      <c r="B202" s="40"/>
      <c r="C202" s="255" t="s">
        <v>320</v>
      </c>
      <c r="D202" s="255" t="s">
        <v>288</v>
      </c>
      <c r="E202" s="256" t="s">
        <v>321</v>
      </c>
      <c r="F202" s="257" t="s">
        <v>322</v>
      </c>
      <c r="G202" s="258" t="s">
        <v>291</v>
      </c>
      <c r="H202" s="259">
        <v>25.774</v>
      </c>
      <c r="I202" s="260"/>
      <c r="J202" s="261">
        <f>ROUND(I202*H202,2)</f>
        <v>0</v>
      </c>
      <c r="K202" s="257" t="s">
        <v>144</v>
      </c>
      <c r="L202" s="262"/>
      <c r="M202" s="263" t="s">
        <v>19</v>
      </c>
      <c r="N202" s="264" t="s">
        <v>43</v>
      </c>
      <c r="O202" s="85"/>
      <c r="P202" s="214">
        <f>O202*H202</f>
        <v>0</v>
      </c>
      <c r="Q202" s="214">
        <v>1</v>
      </c>
      <c r="R202" s="214">
        <f>Q202*H202</f>
        <v>25.774</v>
      </c>
      <c r="S202" s="214">
        <v>0</v>
      </c>
      <c r="T202" s="215">
        <f>S202*H202</f>
        <v>0</v>
      </c>
      <c r="U202" s="39"/>
      <c r="V202" s="39"/>
      <c r="W202" s="39"/>
      <c r="X202" s="39"/>
      <c r="Y202" s="39"/>
      <c r="Z202" s="39"/>
      <c r="AA202" s="39"/>
      <c r="AB202" s="39"/>
      <c r="AC202" s="39"/>
      <c r="AD202" s="39"/>
      <c r="AE202" s="39"/>
      <c r="AR202" s="216" t="s">
        <v>186</v>
      </c>
      <c r="AT202" s="216" t="s">
        <v>288</v>
      </c>
      <c r="AU202" s="216" t="s">
        <v>82</v>
      </c>
      <c r="AY202" s="18" t="s">
        <v>138</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145</v>
      </c>
      <c r="BM202" s="216" t="s">
        <v>323</v>
      </c>
    </row>
    <row r="203" spans="1:51" s="13" customFormat="1" ht="12">
      <c r="A203" s="13"/>
      <c r="B203" s="223"/>
      <c r="C203" s="224"/>
      <c r="D203" s="218" t="s">
        <v>157</v>
      </c>
      <c r="E203" s="225" t="s">
        <v>19</v>
      </c>
      <c r="F203" s="226" t="s">
        <v>317</v>
      </c>
      <c r="G203" s="224"/>
      <c r="H203" s="227">
        <v>9.009</v>
      </c>
      <c r="I203" s="228"/>
      <c r="J203" s="224"/>
      <c r="K203" s="224"/>
      <c r="L203" s="229"/>
      <c r="M203" s="230"/>
      <c r="N203" s="231"/>
      <c r="O203" s="231"/>
      <c r="P203" s="231"/>
      <c r="Q203" s="231"/>
      <c r="R203" s="231"/>
      <c r="S203" s="231"/>
      <c r="T203" s="232"/>
      <c r="U203" s="13"/>
      <c r="V203" s="13"/>
      <c r="W203" s="13"/>
      <c r="X203" s="13"/>
      <c r="Y203" s="13"/>
      <c r="Z203" s="13"/>
      <c r="AA203" s="13"/>
      <c r="AB203" s="13"/>
      <c r="AC203" s="13"/>
      <c r="AD203" s="13"/>
      <c r="AE203" s="13"/>
      <c r="AT203" s="233" t="s">
        <v>157</v>
      </c>
      <c r="AU203" s="233" t="s">
        <v>82</v>
      </c>
      <c r="AV203" s="13" t="s">
        <v>82</v>
      </c>
      <c r="AW203" s="13" t="s">
        <v>33</v>
      </c>
      <c r="AX203" s="13" t="s">
        <v>72</v>
      </c>
      <c r="AY203" s="233" t="s">
        <v>138</v>
      </c>
    </row>
    <row r="204" spans="1:51" s="13" customFormat="1" ht="12">
      <c r="A204" s="13"/>
      <c r="B204" s="223"/>
      <c r="C204" s="224"/>
      <c r="D204" s="218" t="s">
        <v>157</v>
      </c>
      <c r="E204" s="225" t="s">
        <v>19</v>
      </c>
      <c r="F204" s="226" t="s">
        <v>318</v>
      </c>
      <c r="G204" s="224"/>
      <c r="H204" s="227">
        <v>3</v>
      </c>
      <c r="I204" s="228"/>
      <c r="J204" s="224"/>
      <c r="K204" s="224"/>
      <c r="L204" s="229"/>
      <c r="M204" s="230"/>
      <c r="N204" s="231"/>
      <c r="O204" s="231"/>
      <c r="P204" s="231"/>
      <c r="Q204" s="231"/>
      <c r="R204" s="231"/>
      <c r="S204" s="231"/>
      <c r="T204" s="232"/>
      <c r="U204" s="13"/>
      <c r="V204" s="13"/>
      <c r="W204" s="13"/>
      <c r="X204" s="13"/>
      <c r="Y204" s="13"/>
      <c r="Z204" s="13"/>
      <c r="AA204" s="13"/>
      <c r="AB204" s="13"/>
      <c r="AC204" s="13"/>
      <c r="AD204" s="13"/>
      <c r="AE204" s="13"/>
      <c r="AT204" s="233" t="s">
        <v>157</v>
      </c>
      <c r="AU204" s="233" t="s">
        <v>82</v>
      </c>
      <c r="AV204" s="13" t="s">
        <v>82</v>
      </c>
      <c r="AW204" s="13" t="s">
        <v>33</v>
      </c>
      <c r="AX204" s="13" t="s">
        <v>72</v>
      </c>
      <c r="AY204" s="233" t="s">
        <v>138</v>
      </c>
    </row>
    <row r="205" spans="1:51" s="13" customFormat="1" ht="12">
      <c r="A205" s="13"/>
      <c r="B205" s="223"/>
      <c r="C205" s="224"/>
      <c r="D205" s="218" t="s">
        <v>157</v>
      </c>
      <c r="E205" s="225" t="s">
        <v>19</v>
      </c>
      <c r="F205" s="226" t="s">
        <v>319</v>
      </c>
      <c r="G205" s="224"/>
      <c r="H205" s="227">
        <v>2.31</v>
      </c>
      <c r="I205" s="228"/>
      <c r="J205" s="224"/>
      <c r="K205" s="224"/>
      <c r="L205" s="229"/>
      <c r="M205" s="230"/>
      <c r="N205" s="231"/>
      <c r="O205" s="231"/>
      <c r="P205" s="231"/>
      <c r="Q205" s="231"/>
      <c r="R205" s="231"/>
      <c r="S205" s="231"/>
      <c r="T205" s="232"/>
      <c r="U205" s="13"/>
      <c r="V205" s="13"/>
      <c r="W205" s="13"/>
      <c r="X205" s="13"/>
      <c r="Y205" s="13"/>
      <c r="Z205" s="13"/>
      <c r="AA205" s="13"/>
      <c r="AB205" s="13"/>
      <c r="AC205" s="13"/>
      <c r="AD205" s="13"/>
      <c r="AE205" s="13"/>
      <c r="AT205" s="233" t="s">
        <v>157</v>
      </c>
      <c r="AU205" s="233" t="s">
        <v>82</v>
      </c>
      <c r="AV205" s="13" t="s">
        <v>82</v>
      </c>
      <c r="AW205" s="13" t="s">
        <v>33</v>
      </c>
      <c r="AX205" s="13" t="s">
        <v>72</v>
      </c>
      <c r="AY205" s="233" t="s">
        <v>138</v>
      </c>
    </row>
    <row r="206" spans="1:51" s="14" customFormat="1" ht="12">
      <c r="A206" s="14"/>
      <c r="B206" s="234"/>
      <c r="C206" s="235"/>
      <c r="D206" s="218" t="s">
        <v>157</v>
      </c>
      <c r="E206" s="236" t="s">
        <v>19</v>
      </c>
      <c r="F206" s="237" t="s">
        <v>194</v>
      </c>
      <c r="G206" s="235"/>
      <c r="H206" s="238">
        <v>14.319</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157</v>
      </c>
      <c r="AU206" s="244" t="s">
        <v>82</v>
      </c>
      <c r="AV206" s="14" t="s">
        <v>145</v>
      </c>
      <c r="AW206" s="14" t="s">
        <v>33</v>
      </c>
      <c r="AX206" s="14" t="s">
        <v>80</v>
      </c>
      <c r="AY206" s="244" t="s">
        <v>138</v>
      </c>
    </row>
    <row r="207" spans="1:51" s="13" customFormat="1" ht="12">
      <c r="A207" s="13"/>
      <c r="B207" s="223"/>
      <c r="C207" s="224"/>
      <c r="D207" s="218" t="s">
        <v>157</v>
      </c>
      <c r="E207" s="224"/>
      <c r="F207" s="226" t="s">
        <v>324</v>
      </c>
      <c r="G207" s="224"/>
      <c r="H207" s="227">
        <v>25.774</v>
      </c>
      <c r="I207" s="228"/>
      <c r="J207" s="224"/>
      <c r="K207" s="224"/>
      <c r="L207" s="229"/>
      <c r="M207" s="230"/>
      <c r="N207" s="231"/>
      <c r="O207" s="231"/>
      <c r="P207" s="231"/>
      <c r="Q207" s="231"/>
      <c r="R207" s="231"/>
      <c r="S207" s="231"/>
      <c r="T207" s="232"/>
      <c r="U207" s="13"/>
      <c r="V207" s="13"/>
      <c r="W207" s="13"/>
      <c r="X207" s="13"/>
      <c r="Y207" s="13"/>
      <c r="Z207" s="13"/>
      <c r="AA207" s="13"/>
      <c r="AB207" s="13"/>
      <c r="AC207" s="13"/>
      <c r="AD207" s="13"/>
      <c r="AE207" s="13"/>
      <c r="AT207" s="233" t="s">
        <v>157</v>
      </c>
      <c r="AU207" s="233" t="s">
        <v>82</v>
      </c>
      <c r="AV207" s="13" t="s">
        <v>82</v>
      </c>
      <c r="AW207" s="13" t="s">
        <v>4</v>
      </c>
      <c r="AX207" s="13" t="s">
        <v>80</v>
      </c>
      <c r="AY207" s="233" t="s">
        <v>138</v>
      </c>
    </row>
    <row r="208" spans="1:65" s="2" customFormat="1" ht="33" customHeight="1">
      <c r="A208" s="39"/>
      <c r="B208" s="40"/>
      <c r="C208" s="205" t="s">
        <v>325</v>
      </c>
      <c r="D208" s="205" t="s">
        <v>140</v>
      </c>
      <c r="E208" s="206" t="s">
        <v>326</v>
      </c>
      <c r="F208" s="207" t="s">
        <v>327</v>
      </c>
      <c r="G208" s="208" t="s">
        <v>182</v>
      </c>
      <c r="H208" s="209">
        <v>9.777</v>
      </c>
      <c r="I208" s="210"/>
      <c r="J208" s="211">
        <f>ROUND(I208*H208,2)</f>
        <v>0</v>
      </c>
      <c r="K208" s="207" t="s">
        <v>144</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145</v>
      </c>
      <c r="AT208" s="216" t="s">
        <v>140</v>
      </c>
      <c r="AU208" s="216" t="s">
        <v>82</v>
      </c>
      <c r="AY208" s="18" t="s">
        <v>138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145</v>
      </c>
      <c r="BM208" s="216" t="s">
        <v>328</v>
      </c>
    </row>
    <row r="209" spans="1:47" s="2" customFormat="1" ht="12">
      <c r="A209" s="39"/>
      <c r="B209" s="40"/>
      <c r="C209" s="41"/>
      <c r="D209" s="218" t="s">
        <v>147</v>
      </c>
      <c r="E209" s="41"/>
      <c r="F209" s="219" t="s">
        <v>329</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147</v>
      </c>
      <c r="AU209" s="18" t="s">
        <v>82</v>
      </c>
    </row>
    <row r="210" spans="1:51" s="13" customFormat="1" ht="12">
      <c r="A210" s="13"/>
      <c r="B210" s="223"/>
      <c r="C210" s="224"/>
      <c r="D210" s="218" t="s">
        <v>157</v>
      </c>
      <c r="E210" s="225" t="s">
        <v>19</v>
      </c>
      <c r="F210" s="226" t="s">
        <v>330</v>
      </c>
      <c r="G210" s="224"/>
      <c r="H210" s="227">
        <v>5.792</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157</v>
      </c>
      <c r="AU210" s="233" t="s">
        <v>82</v>
      </c>
      <c r="AV210" s="13" t="s">
        <v>82</v>
      </c>
      <c r="AW210" s="13" t="s">
        <v>33</v>
      </c>
      <c r="AX210" s="13" t="s">
        <v>72</v>
      </c>
      <c r="AY210" s="233" t="s">
        <v>138</v>
      </c>
    </row>
    <row r="211" spans="1:51" s="13" customFormat="1" ht="12">
      <c r="A211" s="13"/>
      <c r="B211" s="223"/>
      <c r="C211" s="224"/>
      <c r="D211" s="218" t="s">
        <v>157</v>
      </c>
      <c r="E211" s="225" t="s">
        <v>19</v>
      </c>
      <c r="F211" s="226" t="s">
        <v>331</v>
      </c>
      <c r="G211" s="224"/>
      <c r="H211" s="227">
        <v>1.485</v>
      </c>
      <c r="I211" s="228"/>
      <c r="J211" s="224"/>
      <c r="K211" s="224"/>
      <c r="L211" s="229"/>
      <c r="M211" s="230"/>
      <c r="N211" s="231"/>
      <c r="O211" s="231"/>
      <c r="P211" s="231"/>
      <c r="Q211" s="231"/>
      <c r="R211" s="231"/>
      <c r="S211" s="231"/>
      <c r="T211" s="232"/>
      <c r="U211" s="13"/>
      <c r="V211" s="13"/>
      <c r="W211" s="13"/>
      <c r="X211" s="13"/>
      <c r="Y211" s="13"/>
      <c r="Z211" s="13"/>
      <c r="AA211" s="13"/>
      <c r="AB211" s="13"/>
      <c r="AC211" s="13"/>
      <c r="AD211" s="13"/>
      <c r="AE211" s="13"/>
      <c r="AT211" s="233" t="s">
        <v>157</v>
      </c>
      <c r="AU211" s="233" t="s">
        <v>82</v>
      </c>
      <c r="AV211" s="13" t="s">
        <v>82</v>
      </c>
      <c r="AW211" s="13" t="s">
        <v>33</v>
      </c>
      <c r="AX211" s="13" t="s">
        <v>72</v>
      </c>
      <c r="AY211" s="233" t="s">
        <v>138</v>
      </c>
    </row>
    <row r="212" spans="1:51" s="13" customFormat="1" ht="12">
      <c r="A212" s="13"/>
      <c r="B212" s="223"/>
      <c r="C212" s="224"/>
      <c r="D212" s="218" t="s">
        <v>157</v>
      </c>
      <c r="E212" s="225" t="s">
        <v>19</v>
      </c>
      <c r="F212" s="226" t="s">
        <v>332</v>
      </c>
      <c r="G212" s="224"/>
      <c r="H212" s="227">
        <v>2.5</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157</v>
      </c>
      <c r="AU212" s="233" t="s">
        <v>82</v>
      </c>
      <c r="AV212" s="13" t="s">
        <v>82</v>
      </c>
      <c r="AW212" s="13" t="s">
        <v>33</v>
      </c>
      <c r="AX212" s="13" t="s">
        <v>72</v>
      </c>
      <c r="AY212" s="233" t="s">
        <v>138</v>
      </c>
    </row>
    <row r="213" spans="1:51" s="14" customFormat="1" ht="12">
      <c r="A213" s="14"/>
      <c r="B213" s="234"/>
      <c r="C213" s="235"/>
      <c r="D213" s="218" t="s">
        <v>157</v>
      </c>
      <c r="E213" s="236" t="s">
        <v>19</v>
      </c>
      <c r="F213" s="237" t="s">
        <v>194</v>
      </c>
      <c r="G213" s="235"/>
      <c r="H213" s="238">
        <v>9.777</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157</v>
      </c>
      <c r="AU213" s="244" t="s">
        <v>82</v>
      </c>
      <c r="AV213" s="14" t="s">
        <v>145</v>
      </c>
      <c r="AW213" s="14" t="s">
        <v>33</v>
      </c>
      <c r="AX213" s="14" t="s">
        <v>80</v>
      </c>
      <c r="AY213" s="244" t="s">
        <v>138</v>
      </c>
    </row>
    <row r="214" spans="1:65" s="2" customFormat="1" ht="16.5" customHeight="1">
      <c r="A214" s="39"/>
      <c r="B214" s="40"/>
      <c r="C214" s="255" t="s">
        <v>333</v>
      </c>
      <c r="D214" s="255" t="s">
        <v>288</v>
      </c>
      <c r="E214" s="256" t="s">
        <v>334</v>
      </c>
      <c r="F214" s="257" t="s">
        <v>335</v>
      </c>
      <c r="G214" s="258" t="s">
        <v>291</v>
      </c>
      <c r="H214" s="259">
        <v>17.599</v>
      </c>
      <c r="I214" s="260"/>
      <c r="J214" s="261">
        <f>ROUND(I214*H214,2)</f>
        <v>0</v>
      </c>
      <c r="K214" s="257" t="s">
        <v>144</v>
      </c>
      <c r="L214" s="262"/>
      <c r="M214" s="263" t="s">
        <v>19</v>
      </c>
      <c r="N214" s="264" t="s">
        <v>43</v>
      </c>
      <c r="O214" s="85"/>
      <c r="P214" s="214">
        <f>O214*H214</f>
        <v>0</v>
      </c>
      <c r="Q214" s="214">
        <v>1</v>
      </c>
      <c r="R214" s="214">
        <f>Q214*H214</f>
        <v>17.599</v>
      </c>
      <c r="S214" s="214">
        <v>0</v>
      </c>
      <c r="T214" s="215">
        <f>S214*H214</f>
        <v>0</v>
      </c>
      <c r="U214" s="39"/>
      <c r="V214" s="39"/>
      <c r="W214" s="39"/>
      <c r="X214" s="39"/>
      <c r="Y214" s="39"/>
      <c r="Z214" s="39"/>
      <c r="AA214" s="39"/>
      <c r="AB214" s="39"/>
      <c r="AC214" s="39"/>
      <c r="AD214" s="39"/>
      <c r="AE214" s="39"/>
      <c r="AR214" s="216" t="s">
        <v>186</v>
      </c>
      <c r="AT214" s="216" t="s">
        <v>288</v>
      </c>
      <c r="AU214" s="216" t="s">
        <v>82</v>
      </c>
      <c r="AY214" s="18" t="s">
        <v>138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145</v>
      </c>
      <c r="BM214" s="216" t="s">
        <v>336</v>
      </c>
    </row>
    <row r="215" spans="1:51" s="13" customFormat="1" ht="12">
      <c r="A215" s="13"/>
      <c r="B215" s="223"/>
      <c r="C215" s="224"/>
      <c r="D215" s="218" t="s">
        <v>157</v>
      </c>
      <c r="E215" s="225" t="s">
        <v>19</v>
      </c>
      <c r="F215" s="226" t="s">
        <v>330</v>
      </c>
      <c r="G215" s="224"/>
      <c r="H215" s="227">
        <v>5.792</v>
      </c>
      <c r="I215" s="228"/>
      <c r="J215" s="224"/>
      <c r="K215" s="224"/>
      <c r="L215" s="229"/>
      <c r="M215" s="230"/>
      <c r="N215" s="231"/>
      <c r="O215" s="231"/>
      <c r="P215" s="231"/>
      <c r="Q215" s="231"/>
      <c r="R215" s="231"/>
      <c r="S215" s="231"/>
      <c r="T215" s="232"/>
      <c r="U215" s="13"/>
      <c r="V215" s="13"/>
      <c r="W215" s="13"/>
      <c r="X215" s="13"/>
      <c r="Y215" s="13"/>
      <c r="Z215" s="13"/>
      <c r="AA215" s="13"/>
      <c r="AB215" s="13"/>
      <c r="AC215" s="13"/>
      <c r="AD215" s="13"/>
      <c r="AE215" s="13"/>
      <c r="AT215" s="233" t="s">
        <v>157</v>
      </c>
      <c r="AU215" s="233" t="s">
        <v>82</v>
      </c>
      <c r="AV215" s="13" t="s">
        <v>82</v>
      </c>
      <c r="AW215" s="13" t="s">
        <v>33</v>
      </c>
      <c r="AX215" s="13" t="s">
        <v>72</v>
      </c>
      <c r="AY215" s="233" t="s">
        <v>138</v>
      </c>
    </row>
    <row r="216" spans="1:51" s="13" customFormat="1" ht="12">
      <c r="A216" s="13"/>
      <c r="B216" s="223"/>
      <c r="C216" s="224"/>
      <c r="D216" s="218" t="s">
        <v>157</v>
      </c>
      <c r="E216" s="225" t="s">
        <v>19</v>
      </c>
      <c r="F216" s="226" t="s">
        <v>331</v>
      </c>
      <c r="G216" s="224"/>
      <c r="H216" s="227">
        <v>1.485</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157</v>
      </c>
      <c r="AU216" s="233" t="s">
        <v>82</v>
      </c>
      <c r="AV216" s="13" t="s">
        <v>82</v>
      </c>
      <c r="AW216" s="13" t="s">
        <v>33</v>
      </c>
      <c r="AX216" s="13" t="s">
        <v>72</v>
      </c>
      <c r="AY216" s="233" t="s">
        <v>138</v>
      </c>
    </row>
    <row r="217" spans="1:51" s="13" customFormat="1" ht="12">
      <c r="A217" s="13"/>
      <c r="B217" s="223"/>
      <c r="C217" s="224"/>
      <c r="D217" s="218" t="s">
        <v>157</v>
      </c>
      <c r="E217" s="225" t="s">
        <v>19</v>
      </c>
      <c r="F217" s="226" t="s">
        <v>332</v>
      </c>
      <c r="G217" s="224"/>
      <c r="H217" s="227">
        <v>2.5</v>
      </c>
      <c r="I217" s="228"/>
      <c r="J217" s="224"/>
      <c r="K217" s="224"/>
      <c r="L217" s="229"/>
      <c r="M217" s="230"/>
      <c r="N217" s="231"/>
      <c r="O217" s="231"/>
      <c r="P217" s="231"/>
      <c r="Q217" s="231"/>
      <c r="R217" s="231"/>
      <c r="S217" s="231"/>
      <c r="T217" s="232"/>
      <c r="U217" s="13"/>
      <c r="V217" s="13"/>
      <c r="W217" s="13"/>
      <c r="X217" s="13"/>
      <c r="Y217" s="13"/>
      <c r="Z217" s="13"/>
      <c r="AA217" s="13"/>
      <c r="AB217" s="13"/>
      <c r="AC217" s="13"/>
      <c r="AD217" s="13"/>
      <c r="AE217" s="13"/>
      <c r="AT217" s="233" t="s">
        <v>157</v>
      </c>
      <c r="AU217" s="233" t="s">
        <v>82</v>
      </c>
      <c r="AV217" s="13" t="s">
        <v>82</v>
      </c>
      <c r="AW217" s="13" t="s">
        <v>33</v>
      </c>
      <c r="AX217" s="13" t="s">
        <v>72</v>
      </c>
      <c r="AY217" s="233" t="s">
        <v>138</v>
      </c>
    </row>
    <row r="218" spans="1:51" s="14" customFormat="1" ht="12">
      <c r="A218" s="14"/>
      <c r="B218" s="234"/>
      <c r="C218" s="235"/>
      <c r="D218" s="218" t="s">
        <v>157</v>
      </c>
      <c r="E218" s="236" t="s">
        <v>19</v>
      </c>
      <c r="F218" s="237" t="s">
        <v>194</v>
      </c>
      <c r="G218" s="235"/>
      <c r="H218" s="238">
        <v>9.777</v>
      </c>
      <c r="I218" s="239"/>
      <c r="J218" s="235"/>
      <c r="K218" s="235"/>
      <c r="L218" s="240"/>
      <c r="M218" s="241"/>
      <c r="N218" s="242"/>
      <c r="O218" s="242"/>
      <c r="P218" s="242"/>
      <c r="Q218" s="242"/>
      <c r="R218" s="242"/>
      <c r="S218" s="242"/>
      <c r="T218" s="243"/>
      <c r="U218" s="14"/>
      <c r="V218" s="14"/>
      <c r="W218" s="14"/>
      <c r="X218" s="14"/>
      <c r="Y218" s="14"/>
      <c r="Z218" s="14"/>
      <c r="AA218" s="14"/>
      <c r="AB218" s="14"/>
      <c r="AC218" s="14"/>
      <c r="AD218" s="14"/>
      <c r="AE218" s="14"/>
      <c r="AT218" s="244" t="s">
        <v>157</v>
      </c>
      <c r="AU218" s="244" t="s">
        <v>82</v>
      </c>
      <c r="AV218" s="14" t="s">
        <v>145</v>
      </c>
      <c r="AW218" s="14" t="s">
        <v>33</v>
      </c>
      <c r="AX218" s="14" t="s">
        <v>80</v>
      </c>
      <c r="AY218" s="244" t="s">
        <v>138</v>
      </c>
    </row>
    <row r="219" spans="1:51" s="13" customFormat="1" ht="12">
      <c r="A219" s="13"/>
      <c r="B219" s="223"/>
      <c r="C219" s="224"/>
      <c r="D219" s="218" t="s">
        <v>157</v>
      </c>
      <c r="E219" s="224"/>
      <c r="F219" s="226" t="s">
        <v>337</v>
      </c>
      <c r="G219" s="224"/>
      <c r="H219" s="227">
        <v>17.599</v>
      </c>
      <c r="I219" s="228"/>
      <c r="J219" s="224"/>
      <c r="K219" s="224"/>
      <c r="L219" s="229"/>
      <c r="M219" s="230"/>
      <c r="N219" s="231"/>
      <c r="O219" s="231"/>
      <c r="P219" s="231"/>
      <c r="Q219" s="231"/>
      <c r="R219" s="231"/>
      <c r="S219" s="231"/>
      <c r="T219" s="232"/>
      <c r="U219" s="13"/>
      <c r="V219" s="13"/>
      <c r="W219" s="13"/>
      <c r="X219" s="13"/>
      <c r="Y219" s="13"/>
      <c r="Z219" s="13"/>
      <c r="AA219" s="13"/>
      <c r="AB219" s="13"/>
      <c r="AC219" s="13"/>
      <c r="AD219" s="13"/>
      <c r="AE219" s="13"/>
      <c r="AT219" s="233" t="s">
        <v>157</v>
      </c>
      <c r="AU219" s="233" t="s">
        <v>82</v>
      </c>
      <c r="AV219" s="13" t="s">
        <v>82</v>
      </c>
      <c r="AW219" s="13" t="s">
        <v>4</v>
      </c>
      <c r="AX219" s="13" t="s">
        <v>80</v>
      </c>
      <c r="AY219" s="233" t="s">
        <v>138</v>
      </c>
    </row>
    <row r="220" spans="1:65" s="2" customFormat="1" ht="24.15" customHeight="1">
      <c r="A220" s="39"/>
      <c r="B220" s="40"/>
      <c r="C220" s="205" t="s">
        <v>338</v>
      </c>
      <c r="D220" s="205" t="s">
        <v>140</v>
      </c>
      <c r="E220" s="206" t="s">
        <v>339</v>
      </c>
      <c r="F220" s="207" t="s">
        <v>340</v>
      </c>
      <c r="G220" s="208" t="s">
        <v>162</v>
      </c>
      <c r="H220" s="209">
        <v>195</v>
      </c>
      <c r="I220" s="210"/>
      <c r="J220" s="211">
        <f>ROUND(I220*H220,2)</f>
        <v>0</v>
      </c>
      <c r="K220" s="207" t="s">
        <v>144</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145</v>
      </c>
      <c r="AT220" s="216" t="s">
        <v>140</v>
      </c>
      <c r="AU220" s="216" t="s">
        <v>82</v>
      </c>
      <c r="AY220" s="18" t="s">
        <v>138</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145</v>
      </c>
      <c r="BM220" s="216" t="s">
        <v>341</v>
      </c>
    </row>
    <row r="221" spans="1:47" s="2" customFormat="1" ht="12">
      <c r="A221" s="39"/>
      <c r="B221" s="40"/>
      <c r="C221" s="41"/>
      <c r="D221" s="218" t="s">
        <v>147</v>
      </c>
      <c r="E221" s="41"/>
      <c r="F221" s="219" t="s">
        <v>342</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147</v>
      </c>
      <c r="AU221" s="18" t="s">
        <v>82</v>
      </c>
    </row>
    <row r="222" spans="1:51" s="13" customFormat="1" ht="12">
      <c r="A222" s="13"/>
      <c r="B222" s="223"/>
      <c r="C222" s="224"/>
      <c r="D222" s="218" t="s">
        <v>157</v>
      </c>
      <c r="E222" s="225" t="s">
        <v>19</v>
      </c>
      <c r="F222" s="226" t="s">
        <v>343</v>
      </c>
      <c r="G222" s="224"/>
      <c r="H222" s="227">
        <v>195</v>
      </c>
      <c r="I222" s="228"/>
      <c r="J222" s="224"/>
      <c r="K222" s="224"/>
      <c r="L222" s="229"/>
      <c r="M222" s="230"/>
      <c r="N222" s="231"/>
      <c r="O222" s="231"/>
      <c r="P222" s="231"/>
      <c r="Q222" s="231"/>
      <c r="R222" s="231"/>
      <c r="S222" s="231"/>
      <c r="T222" s="232"/>
      <c r="U222" s="13"/>
      <c r="V222" s="13"/>
      <c r="W222" s="13"/>
      <c r="X222" s="13"/>
      <c r="Y222" s="13"/>
      <c r="Z222" s="13"/>
      <c r="AA222" s="13"/>
      <c r="AB222" s="13"/>
      <c r="AC222" s="13"/>
      <c r="AD222" s="13"/>
      <c r="AE222" s="13"/>
      <c r="AT222" s="233" t="s">
        <v>157</v>
      </c>
      <c r="AU222" s="233" t="s">
        <v>82</v>
      </c>
      <c r="AV222" s="13" t="s">
        <v>82</v>
      </c>
      <c r="AW222" s="13" t="s">
        <v>33</v>
      </c>
      <c r="AX222" s="13" t="s">
        <v>80</v>
      </c>
      <c r="AY222" s="233" t="s">
        <v>138</v>
      </c>
    </row>
    <row r="223" spans="1:65" s="2" customFormat="1" ht="24.15" customHeight="1">
      <c r="A223" s="39"/>
      <c r="B223" s="40"/>
      <c r="C223" s="205" t="s">
        <v>344</v>
      </c>
      <c r="D223" s="205" t="s">
        <v>140</v>
      </c>
      <c r="E223" s="206" t="s">
        <v>345</v>
      </c>
      <c r="F223" s="207" t="s">
        <v>346</v>
      </c>
      <c r="G223" s="208" t="s">
        <v>162</v>
      </c>
      <c r="H223" s="209">
        <v>195</v>
      </c>
      <c r="I223" s="210"/>
      <c r="J223" s="211">
        <f>ROUND(I223*H223,2)</f>
        <v>0</v>
      </c>
      <c r="K223" s="207" t="s">
        <v>144</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145</v>
      </c>
      <c r="AT223" s="216" t="s">
        <v>140</v>
      </c>
      <c r="AU223" s="216" t="s">
        <v>82</v>
      </c>
      <c r="AY223" s="18" t="s">
        <v>138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145</v>
      </c>
      <c r="BM223" s="216" t="s">
        <v>347</v>
      </c>
    </row>
    <row r="224" spans="1:47" s="2" customFormat="1" ht="12">
      <c r="A224" s="39"/>
      <c r="B224" s="40"/>
      <c r="C224" s="41"/>
      <c r="D224" s="218" t="s">
        <v>147</v>
      </c>
      <c r="E224" s="41"/>
      <c r="F224" s="219" t="s">
        <v>348</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147</v>
      </c>
      <c r="AU224" s="18" t="s">
        <v>82</v>
      </c>
    </row>
    <row r="225" spans="1:65" s="2" customFormat="1" ht="16.5" customHeight="1">
      <c r="A225" s="39"/>
      <c r="B225" s="40"/>
      <c r="C225" s="255" t="s">
        <v>349</v>
      </c>
      <c r="D225" s="255" t="s">
        <v>288</v>
      </c>
      <c r="E225" s="256" t="s">
        <v>350</v>
      </c>
      <c r="F225" s="257" t="s">
        <v>351</v>
      </c>
      <c r="G225" s="258" t="s">
        <v>352</v>
      </c>
      <c r="H225" s="259">
        <v>2.925</v>
      </c>
      <c r="I225" s="260"/>
      <c r="J225" s="261">
        <f>ROUND(I225*H225,2)</f>
        <v>0</v>
      </c>
      <c r="K225" s="257" t="s">
        <v>144</v>
      </c>
      <c r="L225" s="262"/>
      <c r="M225" s="263" t="s">
        <v>19</v>
      </c>
      <c r="N225" s="264" t="s">
        <v>43</v>
      </c>
      <c r="O225" s="85"/>
      <c r="P225" s="214">
        <f>O225*H225</f>
        <v>0</v>
      </c>
      <c r="Q225" s="214">
        <v>0.001</v>
      </c>
      <c r="R225" s="214">
        <f>Q225*H225</f>
        <v>0.002925</v>
      </c>
      <c r="S225" s="214">
        <v>0</v>
      </c>
      <c r="T225" s="215">
        <f>S225*H225</f>
        <v>0</v>
      </c>
      <c r="U225" s="39"/>
      <c r="V225" s="39"/>
      <c r="W225" s="39"/>
      <c r="X225" s="39"/>
      <c r="Y225" s="39"/>
      <c r="Z225" s="39"/>
      <c r="AA225" s="39"/>
      <c r="AB225" s="39"/>
      <c r="AC225" s="39"/>
      <c r="AD225" s="39"/>
      <c r="AE225" s="39"/>
      <c r="AR225" s="216" t="s">
        <v>186</v>
      </c>
      <c r="AT225" s="216" t="s">
        <v>288</v>
      </c>
      <c r="AU225" s="216" t="s">
        <v>82</v>
      </c>
      <c r="AY225" s="18" t="s">
        <v>138</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145</v>
      </c>
      <c r="BM225" s="216" t="s">
        <v>353</v>
      </c>
    </row>
    <row r="226" spans="1:51" s="13" customFormat="1" ht="12">
      <c r="A226" s="13"/>
      <c r="B226" s="223"/>
      <c r="C226" s="224"/>
      <c r="D226" s="218" t="s">
        <v>157</v>
      </c>
      <c r="E226" s="224"/>
      <c r="F226" s="226" t="s">
        <v>354</v>
      </c>
      <c r="G226" s="224"/>
      <c r="H226" s="227">
        <v>2.925</v>
      </c>
      <c r="I226" s="228"/>
      <c r="J226" s="224"/>
      <c r="K226" s="224"/>
      <c r="L226" s="229"/>
      <c r="M226" s="230"/>
      <c r="N226" s="231"/>
      <c r="O226" s="231"/>
      <c r="P226" s="231"/>
      <c r="Q226" s="231"/>
      <c r="R226" s="231"/>
      <c r="S226" s="231"/>
      <c r="T226" s="232"/>
      <c r="U226" s="13"/>
      <c r="V226" s="13"/>
      <c r="W226" s="13"/>
      <c r="X226" s="13"/>
      <c r="Y226" s="13"/>
      <c r="Z226" s="13"/>
      <c r="AA226" s="13"/>
      <c r="AB226" s="13"/>
      <c r="AC226" s="13"/>
      <c r="AD226" s="13"/>
      <c r="AE226" s="13"/>
      <c r="AT226" s="233" t="s">
        <v>157</v>
      </c>
      <c r="AU226" s="233" t="s">
        <v>82</v>
      </c>
      <c r="AV226" s="13" t="s">
        <v>82</v>
      </c>
      <c r="AW226" s="13" t="s">
        <v>4</v>
      </c>
      <c r="AX226" s="13" t="s">
        <v>80</v>
      </c>
      <c r="AY226" s="233" t="s">
        <v>138</v>
      </c>
    </row>
    <row r="227" spans="1:65" s="2" customFormat="1" ht="16.5" customHeight="1">
      <c r="A227" s="39"/>
      <c r="B227" s="40"/>
      <c r="C227" s="205" t="s">
        <v>355</v>
      </c>
      <c r="D227" s="205" t="s">
        <v>140</v>
      </c>
      <c r="E227" s="206" t="s">
        <v>356</v>
      </c>
      <c r="F227" s="207" t="s">
        <v>357</v>
      </c>
      <c r="G227" s="208" t="s">
        <v>162</v>
      </c>
      <c r="H227" s="209">
        <v>725</v>
      </c>
      <c r="I227" s="210"/>
      <c r="J227" s="211">
        <f>ROUND(I227*H227,2)</f>
        <v>0</v>
      </c>
      <c r="K227" s="207" t="s">
        <v>144</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145</v>
      </c>
      <c r="AT227" s="216" t="s">
        <v>140</v>
      </c>
      <c r="AU227" s="216" t="s">
        <v>82</v>
      </c>
      <c r="AY227" s="18" t="s">
        <v>138</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145</v>
      </c>
      <c r="BM227" s="216" t="s">
        <v>358</v>
      </c>
    </row>
    <row r="228" spans="1:47" s="2" customFormat="1" ht="12">
      <c r="A228" s="39"/>
      <c r="B228" s="40"/>
      <c r="C228" s="41"/>
      <c r="D228" s="218" t="s">
        <v>147</v>
      </c>
      <c r="E228" s="41"/>
      <c r="F228" s="219" t="s">
        <v>359</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147</v>
      </c>
      <c r="AU228" s="18" t="s">
        <v>82</v>
      </c>
    </row>
    <row r="229" spans="1:63" s="12" customFormat="1" ht="22.8" customHeight="1">
      <c r="A229" s="12"/>
      <c r="B229" s="189"/>
      <c r="C229" s="190"/>
      <c r="D229" s="191" t="s">
        <v>71</v>
      </c>
      <c r="E229" s="203" t="s">
        <v>82</v>
      </c>
      <c r="F229" s="203" t="s">
        <v>360</v>
      </c>
      <c r="G229" s="190"/>
      <c r="H229" s="190"/>
      <c r="I229" s="193"/>
      <c r="J229" s="204">
        <f>BK229</f>
        <v>0</v>
      </c>
      <c r="K229" s="190"/>
      <c r="L229" s="195"/>
      <c r="M229" s="196"/>
      <c r="N229" s="197"/>
      <c r="O229" s="197"/>
      <c r="P229" s="198">
        <f>SUM(P230:P240)</f>
        <v>0</v>
      </c>
      <c r="Q229" s="197"/>
      <c r="R229" s="198">
        <f>SUM(R230:R240)</f>
        <v>6.739348000000001</v>
      </c>
      <c r="S229" s="197"/>
      <c r="T229" s="199">
        <f>SUM(T230:T240)</f>
        <v>0</v>
      </c>
      <c r="U229" s="12"/>
      <c r="V229" s="12"/>
      <c r="W229" s="12"/>
      <c r="X229" s="12"/>
      <c r="Y229" s="12"/>
      <c r="Z229" s="12"/>
      <c r="AA229" s="12"/>
      <c r="AB229" s="12"/>
      <c r="AC229" s="12"/>
      <c r="AD229" s="12"/>
      <c r="AE229" s="12"/>
      <c r="AR229" s="200" t="s">
        <v>80</v>
      </c>
      <c r="AT229" s="201" t="s">
        <v>71</v>
      </c>
      <c r="AU229" s="201" t="s">
        <v>80</v>
      </c>
      <c r="AY229" s="200" t="s">
        <v>138</v>
      </c>
      <c r="BK229" s="202">
        <f>SUM(BK230:BK240)</f>
        <v>0</v>
      </c>
    </row>
    <row r="230" spans="1:65" s="2" customFormat="1" ht="24.15" customHeight="1">
      <c r="A230" s="39"/>
      <c r="B230" s="40"/>
      <c r="C230" s="205" t="s">
        <v>361</v>
      </c>
      <c r="D230" s="205" t="s">
        <v>140</v>
      </c>
      <c r="E230" s="206" t="s">
        <v>362</v>
      </c>
      <c r="F230" s="207" t="s">
        <v>363</v>
      </c>
      <c r="G230" s="208" t="s">
        <v>182</v>
      </c>
      <c r="H230" s="209">
        <v>0.375</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145</v>
      </c>
      <c r="AT230" s="216" t="s">
        <v>140</v>
      </c>
      <c r="AU230" s="216" t="s">
        <v>82</v>
      </c>
      <c r="AY230" s="18" t="s">
        <v>138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145</v>
      </c>
      <c r="BM230" s="216" t="s">
        <v>364</v>
      </c>
    </row>
    <row r="231" spans="1:47" s="2" customFormat="1" ht="12">
      <c r="A231" s="39"/>
      <c r="B231" s="40"/>
      <c r="C231" s="41"/>
      <c r="D231" s="218" t="s">
        <v>147</v>
      </c>
      <c r="E231" s="41"/>
      <c r="F231" s="219" t="s">
        <v>365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147</v>
      </c>
      <c r="AU231" s="18" t="s">
        <v>82</v>
      </c>
    </row>
    <row r="232" spans="1:51" s="13" customFormat="1" ht="12">
      <c r="A232" s="13"/>
      <c r="B232" s="223"/>
      <c r="C232" s="224"/>
      <c r="D232" s="218" t="s">
        <v>157</v>
      </c>
      <c r="E232" s="225" t="s">
        <v>19</v>
      </c>
      <c r="F232" s="226" t="s">
        <v>366</v>
      </c>
      <c r="G232" s="224"/>
      <c r="H232" s="227">
        <v>0.375</v>
      </c>
      <c r="I232" s="228"/>
      <c r="J232" s="224"/>
      <c r="K232" s="224"/>
      <c r="L232" s="229"/>
      <c r="M232" s="230"/>
      <c r="N232" s="231"/>
      <c r="O232" s="231"/>
      <c r="P232" s="231"/>
      <c r="Q232" s="231"/>
      <c r="R232" s="231"/>
      <c r="S232" s="231"/>
      <c r="T232" s="232"/>
      <c r="U232" s="13"/>
      <c r="V232" s="13"/>
      <c r="W232" s="13"/>
      <c r="X232" s="13"/>
      <c r="Y232" s="13"/>
      <c r="Z232" s="13"/>
      <c r="AA232" s="13"/>
      <c r="AB232" s="13"/>
      <c r="AC232" s="13"/>
      <c r="AD232" s="13"/>
      <c r="AE232" s="13"/>
      <c r="AT232" s="233" t="s">
        <v>157</v>
      </c>
      <c r="AU232" s="233" t="s">
        <v>82</v>
      </c>
      <c r="AV232" s="13" t="s">
        <v>82</v>
      </c>
      <c r="AW232" s="13" t="s">
        <v>33</v>
      </c>
      <c r="AX232" s="13" t="s">
        <v>80</v>
      </c>
      <c r="AY232" s="233" t="s">
        <v>138</v>
      </c>
    </row>
    <row r="233" spans="1:65" s="2" customFormat="1" ht="33" customHeight="1">
      <c r="A233" s="39"/>
      <c r="B233" s="40"/>
      <c r="C233" s="205" t="s">
        <v>367</v>
      </c>
      <c r="D233" s="205" t="s">
        <v>140</v>
      </c>
      <c r="E233" s="206" t="s">
        <v>368</v>
      </c>
      <c r="F233" s="207" t="s">
        <v>369</v>
      </c>
      <c r="G233" s="208" t="s">
        <v>370</v>
      </c>
      <c r="H233" s="209">
        <v>25</v>
      </c>
      <c r="I233" s="210"/>
      <c r="J233" s="211">
        <f>ROUND(I233*H233,2)</f>
        <v>0</v>
      </c>
      <c r="K233" s="207" t="s">
        <v>144</v>
      </c>
      <c r="L233" s="45"/>
      <c r="M233" s="212" t="s">
        <v>19</v>
      </c>
      <c r="N233" s="213" t="s">
        <v>43</v>
      </c>
      <c r="O233" s="85"/>
      <c r="P233" s="214">
        <f>O233*H233</f>
        <v>0</v>
      </c>
      <c r="Q233" s="214">
        <v>0.2585</v>
      </c>
      <c r="R233" s="214">
        <f>Q233*H233</f>
        <v>6.4625</v>
      </c>
      <c r="S233" s="214">
        <v>0</v>
      </c>
      <c r="T233" s="215">
        <f>S233*H233</f>
        <v>0</v>
      </c>
      <c r="U233" s="39"/>
      <c r="V233" s="39"/>
      <c r="W233" s="39"/>
      <c r="X233" s="39"/>
      <c r="Y233" s="39"/>
      <c r="Z233" s="39"/>
      <c r="AA233" s="39"/>
      <c r="AB233" s="39"/>
      <c r="AC233" s="39"/>
      <c r="AD233" s="39"/>
      <c r="AE233" s="39"/>
      <c r="AR233" s="216" t="s">
        <v>145</v>
      </c>
      <c r="AT233" s="216" t="s">
        <v>140</v>
      </c>
      <c r="AU233" s="216" t="s">
        <v>82</v>
      </c>
      <c r="AY233" s="18" t="s">
        <v>138</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145</v>
      </c>
      <c r="BM233" s="216" t="s">
        <v>371</v>
      </c>
    </row>
    <row r="234" spans="1:51" s="13" customFormat="1" ht="12">
      <c r="A234" s="13"/>
      <c r="B234" s="223"/>
      <c r="C234" s="224"/>
      <c r="D234" s="218" t="s">
        <v>157</v>
      </c>
      <c r="E234" s="225" t="s">
        <v>19</v>
      </c>
      <c r="F234" s="226" t="s">
        <v>372</v>
      </c>
      <c r="G234" s="224"/>
      <c r="H234" s="227">
        <v>25</v>
      </c>
      <c r="I234" s="228"/>
      <c r="J234" s="224"/>
      <c r="K234" s="224"/>
      <c r="L234" s="229"/>
      <c r="M234" s="230"/>
      <c r="N234" s="231"/>
      <c r="O234" s="231"/>
      <c r="P234" s="231"/>
      <c r="Q234" s="231"/>
      <c r="R234" s="231"/>
      <c r="S234" s="231"/>
      <c r="T234" s="232"/>
      <c r="U234" s="13"/>
      <c r="V234" s="13"/>
      <c r="W234" s="13"/>
      <c r="X234" s="13"/>
      <c r="Y234" s="13"/>
      <c r="Z234" s="13"/>
      <c r="AA234" s="13"/>
      <c r="AB234" s="13"/>
      <c r="AC234" s="13"/>
      <c r="AD234" s="13"/>
      <c r="AE234" s="13"/>
      <c r="AT234" s="233" t="s">
        <v>157</v>
      </c>
      <c r="AU234" s="233" t="s">
        <v>82</v>
      </c>
      <c r="AV234" s="13" t="s">
        <v>82</v>
      </c>
      <c r="AW234" s="13" t="s">
        <v>33</v>
      </c>
      <c r="AX234" s="13" t="s">
        <v>80</v>
      </c>
      <c r="AY234" s="233" t="s">
        <v>138</v>
      </c>
    </row>
    <row r="235" spans="1:65" s="2" customFormat="1" ht="24.15" customHeight="1">
      <c r="A235" s="39"/>
      <c r="B235" s="40"/>
      <c r="C235" s="205" t="s">
        <v>373</v>
      </c>
      <c r="D235" s="205" t="s">
        <v>140</v>
      </c>
      <c r="E235" s="206" t="s">
        <v>374</v>
      </c>
      <c r="F235" s="207" t="s">
        <v>375</v>
      </c>
      <c r="G235" s="208" t="s">
        <v>162</v>
      </c>
      <c r="H235" s="209">
        <v>7.5</v>
      </c>
      <c r="I235" s="210"/>
      <c r="J235" s="211">
        <f>ROUND(I235*H235,2)</f>
        <v>0</v>
      </c>
      <c r="K235" s="207" t="s">
        <v>144</v>
      </c>
      <c r="L235" s="45"/>
      <c r="M235" s="212" t="s">
        <v>19</v>
      </c>
      <c r="N235" s="213" t="s">
        <v>43</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145</v>
      </c>
      <c r="AT235" s="216" t="s">
        <v>140</v>
      </c>
      <c r="AU235" s="216" t="s">
        <v>82</v>
      </c>
      <c r="AY235" s="18" t="s">
        <v>138</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145</v>
      </c>
      <c r="BM235" s="216" t="s">
        <v>376</v>
      </c>
    </row>
    <row r="236" spans="1:47" s="2" customFormat="1" ht="12">
      <c r="A236" s="39"/>
      <c r="B236" s="40"/>
      <c r="C236" s="41"/>
      <c r="D236" s="218" t="s">
        <v>147</v>
      </c>
      <c r="E236" s="41"/>
      <c r="F236" s="219" t="s">
        <v>377</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147</v>
      </c>
      <c r="AU236" s="18" t="s">
        <v>82</v>
      </c>
    </row>
    <row r="237" spans="1:51" s="13" customFormat="1" ht="12">
      <c r="A237" s="13"/>
      <c r="B237" s="223"/>
      <c r="C237" s="224"/>
      <c r="D237" s="218" t="s">
        <v>157</v>
      </c>
      <c r="E237" s="225" t="s">
        <v>19</v>
      </c>
      <c r="F237" s="226" t="s">
        <v>378</v>
      </c>
      <c r="G237" s="224"/>
      <c r="H237" s="227">
        <v>7.5</v>
      </c>
      <c r="I237" s="228"/>
      <c r="J237" s="224"/>
      <c r="K237" s="224"/>
      <c r="L237" s="229"/>
      <c r="M237" s="230"/>
      <c r="N237" s="231"/>
      <c r="O237" s="231"/>
      <c r="P237" s="231"/>
      <c r="Q237" s="231"/>
      <c r="R237" s="231"/>
      <c r="S237" s="231"/>
      <c r="T237" s="232"/>
      <c r="U237" s="13"/>
      <c r="V237" s="13"/>
      <c r="W237" s="13"/>
      <c r="X237" s="13"/>
      <c r="Y237" s="13"/>
      <c r="Z237" s="13"/>
      <c r="AA237" s="13"/>
      <c r="AB237" s="13"/>
      <c r="AC237" s="13"/>
      <c r="AD237" s="13"/>
      <c r="AE237" s="13"/>
      <c r="AT237" s="233" t="s">
        <v>157</v>
      </c>
      <c r="AU237" s="233" t="s">
        <v>82</v>
      </c>
      <c r="AV237" s="13" t="s">
        <v>82</v>
      </c>
      <c r="AW237" s="13" t="s">
        <v>33</v>
      </c>
      <c r="AX237" s="13" t="s">
        <v>72</v>
      </c>
      <c r="AY237" s="233" t="s">
        <v>138</v>
      </c>
    </row>
    <row r="238" spans="1:51" s="14" customFormat="1" ht="12">
      <c r="A238" s="14"/>
      <c r="B238" s="234"/>
      <c r="C238" s="235"/>
      <c r="D238" s="218" t="s">
        <v>157</v>
      </c>
      <c r="E238" s="236" t="s">
        <v>19</v>
      </c>
      <c r="F238" s="237" t="s">
        <v>194</v>
      </c>
      <c r="G238" s="235"/>
      <c r="H238" s="238">
        <v>7.5</v>
      </c>
      <c r="I238" s="239"/>
      <c r="J238" s="235"/>
      <c r="K238" s="235"/>
      <c r="L238" s="240"/>
      <c r="M238" s="241"/>
      <c r="N238" s="242"/>
      <c r="O238" s="242"/>
      <c r="P238" s="242"/>
      <c r="Q238" s="242"/>
      <c r="R238" s="242"/>
      <c r="S238" s="242"/>
      <c r="T238" s="243"/>
      <c r="U238" s="14"/>
      <c r="V238" s="14"/>
      <c r="W238" s="14"/>
      <c r="X238" s="14"/>
      <c r="Y238" s="14"/>
      <c r="Z238" s="14"/>
      <c r="AA238" s="14"/>
      <c r="AB238" s="14"/>
      <c r="AC238" s="14"/>
      <c r="AD238" s="14"/>
      <c r="AE238" s="14"/>
      <c r="AT238" s="244" t="s">
        <v>157</v>
      </c>
      <c r="AU238" s="244" t="s">
        <v>82</v>
      </c>
      <c r="AV238" s="14" t="s">
        <v>145</v>
      </c>
      <c r="AW238" s="14" t="s">
        <v>33</v>
      </c>
      <c r="AX238" s="14" t="s">
        <v>80</v>
      </c>
      <c r="AY238" s="244" t="s">
        <v>138</v>
      </c>
    </row>
    <row r="239" spans="1:65" s="2" customFormat="1" ht="24.15" customHeight="1">
      <c r="A239" s="39"/>
      <c r="B239" s="40"/>
      <c r="C239" s="205" t="s">
        <v>379</v>
      </c>
      <c r="D239" s="205" t="s">
        <v>140</v>
      </c>
      <c r="E239" s="206" t="s">
        <v>380</v>
      </c>
      <c r="F239" s="207" t="s">
        <v>381</v>
      </c>
      <c r="G239" s="208" t="s">
        <v>162</v>
      </c>
      <c r="H239" s="209">
        <v>5.2</v>
      </c>
      <c r="I239" s="210"/>
      <c r="J239" s="211">
        <f>ROUND(I239*H239,2)</f>
        <v>0</v>
      </c>
      <c r="K239" s="207" t="s">
        <v>19</v>
      </c>
      <c r="L239" s="45"/>
      <c r="M239" s="212" t="s">
        <v>19</v>
      </c>
      <c r="N239" s="213" t="s">
        <v>43</v>
      </c>
      <c r="O239" s="85"/>
      <c r="P239" s="214">
        <f>O239*H239</f>
        <v>0</v>
      </c>
      <c r="Q239" s="214">
        <v>0.05324</v>
      </c>
      <c r="R239" s="214">
        <f>Q239*H239</f>
        <v>0.27684800000000004</v>
      </c>
      <c r="S239" s="214">
        <v>0</v>
      </c>
      <c r="T239" s="215">
        <f>S239*H239</f>
        <v>0</v>
      </c>
      <c r="U239" s="39"/>
      <c r="V239" s="39"/>
      <c r="W239" s="39"/>
      <c r="X239" s="39"/>
      <c r="Y239" s="39"/>
      <c r="Z239" s="39"/>
      <c r="AA239" s="39"/>
      <c r="AB239" s="39"/>
      <c r="AC239" s="39"/>
      <c r="AD239" s="39"/>
      <c r="AE239" s="39"/>
      <c r="AR239" s="216" t="s">
        <v>145</v>
      </c>
      <c r="AT239" s="216" t="s">
        <v>140</v>
      </c>
      <c r="AU239" s="216" t="s">
        <v>82</v>
      </c>
      <c r="AY239" s="18" t="s">
        <v>138</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145</v>
      </c>
      <c r="BM239" s="216" t="s">
        <v>382</v>
      </c>
    </row>
    <row r="240" spans="1:51" s="13" customFormat="1" ht="12">
      <c r="A240" s="13"/>
      <c r="B240" s="223"/>
      <c r="C240" s="224"/>
      <c r="D240" s="218" t="s">
        <v>157</v>
      </c>
      <c r="E240" s="225" t="s">
        <v>19</v>
      </c>
      <c r="F240" s="226" t="s">
        <v>383</v>
      </c>
      <c r="G240" s="224"/>
      <c r="H240" s="227">
        <v>5.2</v>
      </c>
      <c r="I240" s="228"/>
      <c r="J240" s="224"/>
      <c r="K240" s="224"/>
      <c r="L240" s="229"/>
      <c r="M240" s="230"/>
      <c r="N240" s="231"/>
      <c r="O240" s="231"/>
      <c r="P240" s="231"/>
      <c r="Q240" s="231"/>
      <c r="R240" s="231"/>
      <c r="S240" s="231"/>
      <c r="T240" s="232"/>
      <c r="U240" s="13"/>
      <c r="V240" s="13"/>
      <c r="W240" s="13"/>
      <c r="X240" s="13"/>
      <c r="Y240" s="13"/>
      <c r="Z240" s="13"/>
      <c r="AA240" s="13"/>
      <c r="AB240" s="13"/>
      <c r="AC240" s="13"/>
      <c r="AD240" s="13"/>
      <c r="AE240" s="13"/>
      <c r="AT240" s="233" t="s">
        <v>157</v>
      </c>
      <c r="AU240" s="233" t="s">
        <v>82</v>
      </c>
      <c r="AV240" s="13" t="s">
        <v>82</v>
      </c>
      <c r="AW240" s="13" t="s">
        <v>33</v>
      </c>
      <c r="AX240" s="13" t="s">
        <v>80</v>
      </c>
      <c r="AY240" s="233" t="s">
        <v>138</v>
      </c>
    </row>
    <row r="241" spans="1:63" s="12" customFormat="1" ht="22.8" customHeight="1">
      <c r="A241" s="12"/>
      <c r="B241" s="189"/>
      <c r="C241" s="190"/>
      <c r="D241" s="191" t="s">
        <v>71</v>
      </c>
      <c r="E241" s="203" t="s">
        <v>145</v>
      </c>
      <c r="F241" s="203" t="s">
        <v>384</v>
      </c>
      <c r="G241" s="190"/>
      <c r="H241" s="190"/>
      <c r="I241" s="193"/>
      <c r="J241" s="204">
        <f>BK241</f>
        <v>0</v>
      </c>
      <c r="K241" s="190"/>
      <c r="L241" s="195"/>
      <c r="M241" s="196"/>
      <c r="N241" s="197"/>
      <c r="O241" s="197"/>
      <c r="P241" s="198">
        <f>SUM(P242:P251)</f>
        <v>0</v>
      </c>
      <c r="Q241" s="197"/>
      <c r="R241" s="198">
        <f>SUM(R242:R251)</f>
        <v>0.068862</v>
      </c>
      <c r="S241" s="197"/>
      <c r="T241" s="199">
        <f>SUM(T242:T251)</f>
        <v>0</v>
      </c>
      <c r="U241" s="12"/>
      <c r="V241" s="12"/>
      <c r="W241" s="12"/>
      <c r="X241" s="12"/>
      <c r="Y241" s="12"/>
      <c r="Z241" s="12"/>
      <c r="AA241" s="12"/>
      <c r="AB241" s="12"/>
      <c r="AC241" s="12"/>
      <c r="AD241" s="12"/>
      <c r="AE241" s="12"/>
      <c r="AR241" s="200" t="s">
        <v>80</v>
      </c>
      <c r="AT241" s="201" t="s">
        <v>71</v>
      </c>
      <c r="AU241" s="201" t="s">
        <v>80</v>
      </c>
      <c r="AY241" s="200" t="s">
        <v>138</v>
      </c>
      <c r="BK241" s="202">
        <f>SUM(BK242:BK251)</f>
        <v>0</v>
      </c>
    </row>
    <row r="242" spans="1:65" s="2" customFormat="1" ht="16.5" customHeight="1">
      <c r="A242" s="39"/>
      <c r="B242" s="40"/>
      <c r="C242" s="205" t="s">
        <v>385</v>
      </c>
      <c r="D242" s="205" t="s">
        <v>140</v>
      </c>
      <c r="E242" s="206" t="s">
        <v>386</v>
      </c>
      <c r="F242" s="207" t="s">
        <v>387</v>
      </c>
      <c r="G242" s="208" t="s">
        <v>182</v>
      </c>
      <c r="H242" s="209">
        <v>1.617</v>
      </c>
      <c r="I242" s="210"/>
      <c r="J242" s="211">
        <f>ROUND(I242*H242,2)</f>
        <v>0</v>
      </c>
      <c r="K242" s="207" t="s">
        <v>144</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145</v>
      </c>
      <c r="AT242" s="216" t="s">
        <v>140</v>
      </c>
      <c r="AU242" s="216" t="s">
        <v>82</v>
      </c>
      <c r="AY242" s="18" t="s">
        <v>138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145</v>
      </c>
      <c r="BM242" s="216" t="s">
        <v>388</v>
      </c>
    </row>
    <row r="243" spans="1:47" s="2" customFormat="1" ht="12">
      <c r="A243" s="39"/>
      <c r="B243" s="40"/>
      <c r="C243" s="41"/>
      <c r="D243" s="218" t="s">
        <v>147</v>
      </c>
      <c r="E243" s="41"/>
      <c r="F243" s="219" t="s">
        <v>389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147</v>
      </c>
      <c r="AU243" s="18" t="s">
        <v>82</v>
      </c>
    </row>
    <row r="244" spans="1:51" s="13" customFormat="1" ht="12">
      <c r="A244" s="13"/>
      <c r="B244" s="223"/>
      <c r="C244" s="224"/>
      <c r="D244" s="218" t="s">
        <v>157</v>
      </c>
      <c r="E244" s="225" t="s">
        <v>19</v>
      </c>
      <c r="F244" s="226" t="s">
        <v>390</v>
      </c>
      <c r="G244" s="224"/>
      <c r="H244" s="227">
        <v>1.287</v>
      </c>
      <c r="I244" s="228"/>
      <c r="J244" s="224"/>
      <c r="K244" s="224"/>
      <c r="L244" s="229"/>
      <c r="M244" s="230"/>
      <c r="N244" s="231"/>
      <c r="O244" s="231"/>
      <c r="P244" s="231"/>
      <c r="Q244" s="231"/>
      <c r="R244" s="231"/>
      <c r="S244" s="231"/>
      <c r="T244" s="232"/>
      <c r="U244" s="13"/>
      <c r="V244" s="13"/>
      <c r="W244" s="13"/>
      <c r="X244" s="13"/>
      <c r="Y244" s="13"/>
      <c r="Z244" s="13"/>
      <c r="AA244" s="13"/>
      <c r="AB244" s="13"/>
      <c r="AC244" s="13"/>
      <c r="AD244" s="13"/>
      <c r="AE244" s="13"/>
      <c r="AT244" s="233" t="s">
        <v>157</v>
      </c>
      <c r="AU244" s="233" t="s">
        <v>82</v>
      </c>
      <c r="AV244" s="13" t="s">
        <v>82</v>
      </c>
      <c r="AW244" s="13" t="s">
        <v>33</v>
      </c>
      <c r="AX244" s="13" t="s">
        <v>72</v>
      </c>
      <c r="AY244" s="233" t="s">
        <v>138</v>
      </c>
    </row>
    <row r="245" spans="1:51" s="13" customFormat="1" ht="12">
      <c r="A245" s="13"/>
      <c r="B245" s="223"/>
      <c r="C245" s="224"/>
      <c r="D245" s="218" t="s">
        <v>157</v>
      </c>
      <c r="E245" s="225" t="s">
        <v>19</v>
      </c>
      <c r="F245" s="226" t="s">
        <v>391</v>
      </c>
      <c r="G245" s="224"/>
      <c r="H245" s="227">
        <v>0.33</v>
      </c>
      <c r="I245" s="228"/>
      <c r="J245" s="224"/>
      <c r="K245" s="224"/>
      <c r="L245" s="229"/>
      <c r="M245" s="230"/>
      <c r="N245" s="231"/>
      <c r="O245" s="231"/>
      <c r="P245" s="231"/>
      <c r="Q245" s="231"/>
      <c r="R245" s="231"/>
      <c r="S245" s="231"/>
      <c r="T245" s="232"/>
      <c r="U245" s="13"/>
      <c r="V245" s="13"/>
      <c r="W245" s="13"/>
      <c r="X245" s="13"/>
      <c r="Y245" s="13"/>
      <c r="Z245" s="13"/>
      <c r="AA245" s="13"/>
      <c r="AB245" s="13"/>
      <c r="AC245" s="13"/>
      <c r="AD245" s="13"/>
      <c r="AE245" s="13"/>
      <c r="AT245" s="233" t="s">
        <v>157</v>
      </c>
      <c r="AU245" s="233" t="s">
        <v>82</v>
      </c>
      <c r="AV245" s="13" t="s">
        <v>82</v>
      </c>
      <c r="AW245" s="13" t="s">
        <v>33</v>
      </c>
      <c r="AX245" s="13" t="s">
        <v>72</v>
      </c>
      <c r="AY245" s="233" t="s">
        <v>138</v>
      </c>
    </row>
    <row r="246" spans="1:51" s="14" customFormat="1" ht="12">
      <c r="A246" s="14"/>
      <c r="B246" s="234"/>
      <c r="C246" s="235"/>
      <c r="D246" s="218" t="s">
        <v>157</v>
      </c>
      <c r="E246" s="236" t="s">
        <v>19</v>
      </c>
      <c r="F246" s="237" t="s">
        <v>194</v>
      </c>
      <c r="G246" s="235"/>
      <c r="H246" s="238">
        <v>1.617</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157</v>
      </c>
      <c r="AU246" s="244" t="s">
        <v>82</v>
      </c>
      <c r="AV246" s="14" t="s">
        <v>145</v>
      </c>
      <c r="AW246" s="14" t="s">
        <v>33</v>
      </c>
      <c r="AX246" s="14" t="s">
        <v>80</v>
      </c>
      <c r="AY246" s="244" t="s">
        <v>138</v>
      </c>
    </row>
    <row r="247" spans="1:65" s="2" customFormat="1" ht="16.5" customHeight="1">
      <c r="A247" s="39"/>
      <c r="B247" s="40"/>
      <c r="C247" s="205" t="s">
        <v>392</v>
      </c>
      <c r="D247" s="205" t="s">
        <v>140</v>
      </c>
      <c r="E247" s="206" t="s">
        <v>393</v>
      </c>
      <c r="F247" s="207" t="s">
        <v>394</v>
      </c>
      <c r="G247" s="208" t="s">
        <v>162</v>
      </c>
      <c r="H247" s="209">
        <v>30</v>
      </c>
      <c r="I247" s="210"/>
      <c r="J247" s="211">
        <f>ROUND(I247*H247,2)</f>
        <v>0</v>
      </c>
      <c r="K247" s="207" t="s">
        <v>144</v>
      </c>
      <c r="L247" s="45"/>
      <c r="M247" s="212" t="s">
        <v>19</v>
      </c>
      <c r="N247" s="213" t="s">
        <v>43</v>
      </c>
      <c r="O247" s="85"/>
      <c r="P247" s="214">
        <f>O247*H247</f>
        <v>0</v>
      </c>
      <c r="Q247" s="214">
        <v>0.001</v>
      </c>
      <c r="R247" s="214">
        <f>Q247*H247</f>
        <v>0.03</v>
      </c>
      <c r="S247" s="214">
        <v>0</v>
      </c>
      <c r="T247" s="215">
        <f>S247*H247</f>
        <v>0</v>
      </c>
      <c r="U247" s="39"/>
      <c r="V247" s="39"/>
      <c r="W247" s="39"/>
      <c r="X247" s="39"/>
      <c r="Y247" s="39"/>
      <c r="Z247" s="39"/>
      <c r="AA247" s="39"/>
      <c r="AB247" s="39"/>
      <c r="AC247" s="39"/>
      <c r="AD247" s="39"/>
      <c r="AE247" s="39"/>
      <c r="AR247" s="216" t="s">
        <v>145</v>
      </c>
      <c r="AT247" s="216" t="s">
        <v>140</v>
      </c>
      <c r="AU247" s="216" t="s">
        <v>82</v>
      </c>
      <c r="AY247" s="18" t="s">
        <v>138</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145</v>
      </c>
      <c r="BM247" s="216" t="s">
        <v>395</v>
      </c>
    </row>
    <row r="248" spans="1:47" s="2" customFormat="1" ht="12">
      <c r="A248" s="39"/>
      <c r="B248" s="40"/>
      <c r="C248" s="41"/>
      <c r="D248" s="218" t="s">
        <v>147</v>
      </c>
      <c r="E248" s="41"/>
      <c r="F248" s="219" t="s">
        <v>396</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147</v>
      </c>
      <c r="AU248" s="18" t="s">
        <v>82</v>
      </c>
    </row>
    <row r="249" spans="1:51" s="13" customFormat="1" ht="12">
      <c r="A249" s="13"/>
      <c r="B249" s="223"/>
      <c r="C249" s="224"/>
      <c r="D249" s="218" t="s">
        <v>157</v>
      </c>
      <c r="E249" s="225" t="s">
        <v>19</v>
      </c>
      <c r="F249" s="226" t="s">
        <v>397</v>
      </c>
      <c r="G249" s="224"/>
      <c r="H249" s="227">
        <v>30</v>
      </c>
      <c r="I249" s="228"/>
      <c r="J249" s="224"/>
      <c r="K249" s="224"/>
      <c r="L249" s="229"/>
      <c r="M249" s="230"/>
      <c r="N249" s="231"/>
      <c r="O249" s="231"/>
      <c r="P249" s="231"/>
      <c r="Q249" s="231"/>
      <c r="R249" s="231"/>
      <c r="S249" s="231"/>
      <c r="T249" s="232"/>
      <c r="U249" s="13"/>
      <c r="V249" s="13"/>
      <c r="W249" s="13"/>
      <c r="X249" s="13"/>
      <c r="Y249" s="13"/>
      <c r="Z249" s="13"/>
      <c r="AA249" s="13"/>
      <c r="AB249" s="13"/>
      <c r="AC249" s="13"/>
      <c r="AD249" s="13"/>
      <c r="AE249" s="13"/>
      <c r="AT249" s="233" t="s">
        <v>157</v>
      </c>
      <c r="AU249" s="233" t="s">
        <v>82</v>
      </c>
      <c r="AV249" s="13" t="s">
        <v>82</v>
      </c>
      <c r="AW249" s="13" t="s">
        <v>33</v>
      </c>
      <c r="AX249" s="13" t="s">
        <v>80</v>
      </c>
      <c r="AY249" s="233" t="s">
        <v>138</v>
      </c>
    </row>
    <row r="250" spans="1:65" s="2" customFormat="1" ht="16.5" customHeight="1">
      <c r="A250" s="39"/>
      <c r="B250" s="40"/>
      <c r="C250" s="255" t="s">
        <v>398</v>
      </c>
      <c r="D250" s="255" t="s">
        <v>288</v>
      </c>
      <c r="E250" s="256" t="s">
        <v>399</v>
      </c>
      <c r="F250" s="257" t="s">
        <v>400</v>
      </c>
      <c r="G250" s="258" t="s">
        <v>162</v>
      </c>
      <c r="H250" s="259">
        <v>30.6</v>
      </c>
      <c r="I250" s="260"/>
      <c r="J250" s="261">
        <f>ROUND(I250*H250,2)</f>
        <v>0</v>
      </c>
      <c r="K250" s="257" t="s">
        <v>19</v>
      </c>
      <c r="L250" s="262"/>
      <c r="M250" s="263" t="s">
        <v>19</v>
      </c>
      <c r="N250" s="264" t="s">
        <v>43</v>
      </c>
      <c r="O250" s="85"/>
      <c r="P250" s="214">
        <f>O250*H250</f>
        <v>0</v>
      </c>
      <c r="Q250" s="214">
        <v>0.00127</v>
      </c>
      <c r="R250" s="214">
        <f>Q250*H250</f>
        <v>0.03886200000000001</v>
      </c>
      <c r="S250" s="214">
        <v>0</v>
      </c>
      <c r="T250" s="215">
        <f>S250*H250</f>
        <v>0</v>
      </c>
      <c r="U250" s="39"/>
      <c r="V250" s="39"/>
      <c r="W250" s="39"/>
      <c r="X250" s="39"/>
      <c r="Y250" s="39"/>
      <c r="Z250" s="39"/>
      <c r="AA250" s="39"/>
      <c r="AB250" s="39"/>
      <c r="AC250" s="39"/>
      <c r="AD250" s="39"/>
      <c r="AE250" s="39"/>
      <c r="AR250" s="216" t="s">
        <v>186</v>
      </c>
      <c r="AT250" s="216" t="s">
        <v>288</v>
      </c>
      <c r="AU250" s="216" t="s">
        <v>82</v>
      </c>
      <c r="AY250" s="18" t="s">
        <v>138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145</v>
      </c>
      <c r="BM250" s="216" t="s">
        <v>401</v>
      </c>
    </row>
    <row r="251" spans="1:51" s="13" customFormat="1" ht="12">
      <c r="A251" s="13"/>
      <c r="B251" s="223"/>
      <c r="C251" s="224"/>
      <c r="D251" s="218" t="s">
        <v>157</v>
      </c>
      <c r="E251" s="224"/>
      <c r="F251" s="226" t="s">
        <v>402</v>
      </c>
      <c r="G251" s="224"/>
      <c r="H251" s="227">
        <v>30.6</v>
      </c>
      <c r="I251" s="228"/>
      <c r="J251" s="224"/>
      <c r="K251" s="224"/>
      <c r="L251" s="229"/>
      <c r="M251" s="230"/>
      <c r="N251" s="231"/>
      <c r="O251" s="231"/>
      <c r="P251" s="231"/>
      <c r="Q251" s="231"/>
      <c r="R251" s="231"/>
      <c r="S251" s="231"/>
      <c r="T251" s="232"/>
      <c r="U251" s="13"/>
      <c r="V251" s="13"/>
      <c r="W251" s="13"/>
      <c r="X251" s="13"/>
      <c r="Y251" s="13"/>
      <c r="Z251" s="13"/>
      <c r="AA251" s="13"/>
      <c r="AB251" s="13"/>
      <c r="AC251" s="13"/>
      <c r="AD251" s="13"/>
      <c r="AE251" s="13"/>
      <c r="AT251" s="233" t="s">
        <v>157</v>
      </c>
      <c r="AU251" s="233" t="s">
        <v>82</v>
      </c>
      <c r="AV251" s="13" t="s">
        <v>82</v>
      </c>
      <c r="AW251" s="13" t="s">
        <v>4</v>
      </c>
      <c r="AX251" s="13" t="s">
        <v>80</v>
      </c>
      <c r="AY251" s="233" t="s">
        <v>138</v>
      </c>
    </row>
    <row r="252" spans="1:63" s="12" customFormat="1" ht="22.8" customHeight="1">
      <c r="A252" s="12"/>
      <c r="B252" s="189"/>
      <c r="C252" s="190"/>
      <c r="D252" s="191" t="s">
        <v>71</v>
      </c>
      <c r="E252" s="203" t="s">
        <v>170</v>
      </c>
      <c r="F252" s="203" t="s">
        <v>403</v>
      </c>
      <c r="G252" s="190"/>
      <c r="H252" s="190"/>
      <c r="I252" s="193"/>
      <c r="J252" s="204">
        <f>BK252</f>
        <v>0</v>
      </c>
      <c r="K252" s="190"/>
      <c r="L252" s="195"/>
      <c r="M252" s="196"/>
      <c r="N252" s="197"/>
      <c r="O252" s="197"/>
      <c r="P252" s="198">
        <f>SUM(P253:P281)</f>
        <v>0</v>
      </c>
      <c r="Q252" s="197"/>
      <c r="R252" s="198">
        <f>SUM(R253:R281)</f>
        <v>129.2017</v>
      </c>
      <c r="S252" s="197"/>
      <c r="T252" s="199">
        <f>SUM(T253:T281)</f>
        <v>0</v>
      </c>
      <c r="U252" s="12"/>
      <c r="V252" s="12"/>
      <c r="W252" s="12"/>
      <c r="X252" s="12"/>
      <c r="Y252" s="12"/>
      <c r="Z252" s="12"/>
      <c r="AA252" s="12"/>
      <c r="AB252" s="12"/>
      <c r="AC252" s="12"/>
      <c r="AD252" s="12"/>
      <c r="AE252" s="12"/>
      <c r="AR252" s="200" t="s">
        <v>80</v>
      </c>
      <c r="AT252" s="201" t="s">
        <v>71</v>
      </c>
      <c r="AU252" s="201" t="s">
        <v>80</v>
      </c>
      <c r="AY252" s="200" t="s">
        <v>138</v>
      </c>
      <c r="BK252" s="202">
        <f>SUM(BK253:BK281)</f>
        <v>0</v>
      </c>
    </row>
    <row r="253" spans="1:65" s="2" customFormat="1" ht="16.5" customHeight="1">
      <c r="A253" s="39"/>
      <c r="B253" s="40"/>
      <c r="C253" s="205" t="s">
        <v>404</v>
      </c>
      <c r="D253" s="205" t="s">
        <v>140</v>
      </c>
      <c r="E253" s="206" t="s">
        <v>405</v>
      </c>
      <c r="F253" s="207" t="s">
        <v>406</v>
      </c>
      <c r="G253" s="208" t="s">
        <v>162</v>
      </c>
      <c r="H253" s="209">
        <v>735</v>
      </c>
      <c r="I253" s="210"/>
      <c r="J253" s="211">
        <f>ROUND(I253*H253,2)</f>
        <v>0</v>
      </c>
      <c r="K253" s="207" t="s">
        <v>144</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145</v>
      </c>
      <c r="AT253" s="216" t="s">
        <v>140</v>
      </c>
      <c r="AU253" s="216" t="s">
        <v>82</v>
      </c>
      <c r="AY253" s="18" t="s">
        <v>138</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145</v>
      </c>
      <c r="BM253" s="216" t="s">
        <v>407</v>
      </c>
    </row>
    <row r="254" spans="1:51" s="13" customFormat="1" ht="12">
      <c r="A254" s="13"/>
      <c r="B254" s="223"/>
      <c r="C254" s="224"/>
      <c r="D254" s="218" t="s">
        <v>157</v>
      </c>
      <c r="E254" s="225" t="s">
        <v>19</v>
      </c>
      <c r="F254" s="226" t="s">
        <v>408</v>
      </c>
      <c r="G254" s="224"/>
      <c r="H254" s="227">
        <v>423</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157</v>
      </c>
      <c r="AU254" s="233" t="s">
        <v>82</v>
      </c>
      <c r="AV254" s="13" t="s">
        <v>82</v>
      </c>
      <c r="AW254" s="13" t="s">
        <v>33</v>
      </c>
      <c r="AX254" s="13" t="s">
        <v>72</v>
      </c>
      <c r="AY254" s="233" t="s">
        <v>138</v>
      </c>
    </row>
    <row r="255" spans="1:51" s="13" customFormat="1" ht="12">
      <c r="A255" s="13"/>
      <c r="B255" s="223"/>
      <c r="C255" s="224"/>
      <c r="D255" s="218" t="s">
        <v>157</v>
      </c>
      <c r="E255" s="225" t="s">
        <v>19</v>
      </c>
      <c r="F255" s="226" t="s">
        <v>409</v>
      </c>
      <c r="G255" s="224"/>
      <c r="H255" s="227">
        <v>312</v>
      </c>
      <c r="I255" s="228"/>
      <c r="J255" s="224"/>
      <c r="K255" s="224"/>
      <c r="L255" s="229"/>
      <c r="M255" s="230"/>
      <c r="N255" s="231"/>
      <c r="O255" s="231"/>
      <c r="P255" s="231"/>
      <c r="Q255" s="231"/>
      <c r="R255" s="231"/>
      <c r="S255" s="231"/>
      <c r="T255" s="232"/>
      <c r="U255" s="13"/>
      <c r="V255" s="13"/>
      <c r="W255" s="13"/>
      <c r="X255" s="13"/>
      <c r="Y255" s="13"/>
      <c r="Z255" s="13"/>
      <c r="AA255" s="13"/>
      <c r="AB255" s="13"/>
      <c r="AC255" s="13"/>
      <c r="AD255" s="13"/>
      <c r="AE255" s="13"/>
      <c r="AT255" s="233" t="s">
        <v>157</v>
      </c>
      <c r="AU255" s="233" t="s">
        <v>82</v>
      </c>
      <c r="AV255" s="13" t="s">
        <v>82</v>
      </c>
      <c r="AW255" s="13" t="s">
        <v>33</v>
      </c>
      <c r="AX255" s="13" t="s">
        <v>72</v>
      </c>
      <c r="AY255" s="233" t="s">
        <v>138</v>
      </c>
    </row>
    <row r="256" spans="1:51" s="14" customFormat="1" ht="12">
      <c r="A256" s="14"/>
      <c r="B256" s="234"/>
      <c r="C256" s="235"/>
      <c r="D256" s="218" t="s">
        <v>157</v>
      </c>
      <c r="E256" s="236" t="s">
        <v>19</v>
      </c>
      <c r="F256" s="237" t="s">
        <v>194</v>
      </c>
      <c r="G256" s="235"/>
      <c r="H256" s="238">
        <v>735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157</v>
      </c>
      <c r="AU256" s="244" t="s">
        <v>82</v>
      </c>
      <c r="AV256" s="14" t="s">
        <v>145</v>
      </c>
      <c r="AW256" s="14" t="s">
        <v>33</v>
      </c>
      <c r="AX256" s="14" t="s">
        <v>80</v>
      </c>
      <c r="AY256" s="244" t="s">
        <v>138</v>
      </c>
    </row>
    <row r="257" spans="1:65" s="2" customFormat="1" ht="16.5" customHeight="1">
      <c r="A257" s="39"/>
      <c r="B257" s="40"/>
      <c r="C257" s="205" t="s">
        <v>410</v>
      </c>
      <c r="D257" s="205" t="s">
        <v>140</v>
      </c>
      <c r="E257" s="206" t="s">
        <v>411</v>
      </c>
      <c r="F257" s="207" t="s">
        <v>412</v>
      </c>
      <c r="G257" s="208" t="s">
        <v>162</v>
      </c>
      <c r="H257" s="209">
        <v>140</v>
      </c>
      <c r="I257" s="210"/>
      <c r="J257" s="211">
        <f>ROUND(I257*H257,2)</f>
        <v>0</v>
      </c>
      <c r="K257" s="207" t="s">
        <v>144</v>
      </c>
      <c r="L257" s="45"/>
      <c r="M257" s="212" t="s">
        <v>19</v>
      </c>
      <c r="N257" s="213" t="s">
        <v>43</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145</v>
      </c>
      <c r="AT257" s="216" t="s">
        <v>140</v>
      </c>
      <c r="AU257" s="216" t="s">
        <v>82</v>
      </c>
      <c r="AY257" s="18" t="s">
        <v>138</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145</v>
      </c>
      <c r="BM257" s="216" t="s">
        <v>413</v>
      </c>
    </row>
    <row r="258" spans="1:51" s="15" customFormat="1" ht="12">
      <c r="A258" s="15"/>
      <c r="B258" s="245"/>
      <c r="C258" s="246"/>
      <c r="D258" s="218" t="s">
        <v>157</v>
      </c>
      <c r="E258" s="247" t="s">
        <v>19</v>
      </c>
      <c r="F258" s="248" t="s">
        <v>414</v>
      </c>
      <c r="G258" s="246"/>
      <c r="H258" s="247" t="s">
        <v>19</v>
      </c>
      <c r="I258" s="249"/>
      <c r="J258" s="246"/>
      <c r="K258" s="246"/>
      <c r="L258" s="250"/>
      <c r="M258" s="251"/>
      <c r="N258" s="252"/>
      <c r="O258" s="252"/>
      <c r="P258" s="252"/>
      <c r="Q258" s="252"/>
      <c r="R258" s="252"/>
      <c r="S258" s="252"/>
      <c r="T258" s="253"/>
      <c r="U258" s="15"/>
      <c r="V258" s="15"/>
      <c r="W258" s="15"/>
      <c r="X258" s="15"/>
      <c r="Y258" s="15"/>
      <c r="Z258" s="15"/>
      <c r="AA258" s="15"/>
      <c r="AB258" s="15"/>
      <c r="AC258" s="15"/>
      <c r="AD258" s="15"/>
      <c r="AE258" s="15"/>
      <c r="AT258" s="254" t="s">
        <v>157</v>
      </c>
      <c r="AU258" s="254" t="s">
        <v>82</v>
      </c>
      <c r="AV258" s="15" t="s">
        <v>80</v>
      </c>
      <c r="AW258" s="15" t="s">
        <v>33</v>
      </c>
      <c r="AX258" s="15" t="s">
        <v>72</v>
      </c>
      <c r="AY258" s="254" t="s">
        <v>138</v>
      </c>
    </row>
    <row r="259" spans="1:51" s="13" customFormat="1" ht="12">
      <c r="A259" s="13"/>
      <c r="B259" s="223"/>
      <c r="C259" s="224"/>
      <c r="D259" s="218" t="s">
        <v>157</v>
      </c>
      <c r="E259" s="225" t="s">
        <v>19</v>
      </c>
      <c r="F259" s="226" t="s">
        <v>415</v>
      </c>
      <c r="G259" s="224"/>
      <c r="H259" s="227">
        <v>140</v>
      </c>
      <c r="I259" s="228"/>
      <c r="J259" s="224"/>
      <c r="K259" s="224"/>
      <c r="L259" s="229"/>
      <c r="M259" s="230"/>
      <c r="N259" s="231"/>
      <c r="O259" s="231"/>
      <c r="P259" s="231"/>
      <c r="Q259" s="231"/>
      <c r="R259" s="231"/>
      <c r="S259" s="231"/>
      <c r="T259" s="232"/>
      <c r="U259" s="13"/>
      <c r="V259" s="13"/>
      <c r="W259" s="13"/>
      <c r="X259" s="13"/>
      <c r="Y259" s="13"/>
      <c r="Z259" s="13"/>
      <c r="AA259" s="13"/>
      <c r="AB259" s="13"/>
      <c r="AC259" s="13"/>
      <c r="AD259" s="13"/>
      <c r="AE259" s="13"/>
      <c r="AT259" s="233" t="s">
        <v>157</v>
      </c>
      <c r="AU259" s="233" t="s">
        <v>82</v>
      </c>
      <c r="AV259" s="13" t="s">
        <v>82</v>
      </c>
      <c r="AW259" s="13" t="s">
        <v>33</v>
      </c>
      <c r="AX259" s="13" t="s">
        <v>80</v>
      </c>
      <c r="AY259" s="233" t="s">
        <v>138</v>
      </c>
    </row>
    <row r="260" spans="1:65" s="2" customFormat="1" ht="24.15" customHeight="1">
      <c r="A260" s="39"/>
      <c r="B260" s="40"/>
      <c r="C260" s="205" t="s">
        <v>416</v>
      </c>
      <c r="D260" s="205" t="s">
        <v>140</v>
      </c>
      <c r="E260" s="206" t="s">
        <v>417</v>
      </c>
      <c r="F260" s="207" t="s">
        <v>418</v>
      </c>
      <c r="G260" s="208" t="s">
        <v>162</v>
      </c>
      <c r="H260" s="209">
        <v>423</v>
      </c>
      <c r="I260" s="210"/>
      <c r="J260" s="211">
        <f>ROUND(I260*H260,2)</f>
        <v>0</v>
      </c>
      <c r="K260" s="207" t="s">
        <v>144</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145</v>
      </c>
      <c r="AT260" s="216" t="s">
        <v>140</v>
      </c>
      <c r="AU260" s="216" t="s">
        <v>82</v>
      </c>
      <c r="AY260" s="18" t="s">
        <v>138</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145</v>
      </c>
      <c r="BM260" s="216" t="s">
        <v>419</v>
      </c>
    </row>
    <row r="261" spans="1:47" s="2" customFormat="1" ht="12">
      <c r="A261" s="39"/>
      <c r="B261" s="40"/>
      <c r="C261" s="41"/>
      <c r="D261" s="218" t="s">
        <v>147</v>
      </c>
      <c r="E261" s="41"/>
      <c r="F261" s="219" t="s">
        <v>420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147</v>
      </c>
      <c r="AU261" s="18" t="s">
        <v>82</v>
      </c>
    </row>
    <row r="262" spans="1:51" s="13" customFormat="1" ht="12">
      <c r="A262" s="13"/>
      <c r="B262" s="223"/>
      <c r="C262" s="224"/>
      <c r="D262" s="218" t="s">
        <v>157</v>
      </c>
      <c r="E262" s="225" t="s">
        <v>19</v>
      </c>
      <c r="F262" s="226" t="s">
        <v>408</v>
      </c>
      <c r="G262" s="224"/>
      <c r="H262" s="227">
        <v>423</v>
      </c>
      <c r="I262" s="228"/>
      <c r="J262" s="224"/>
      <c r="K262" s="224"/>
      <c r="L262" s="229"/>
      <c r="M262" s="230"/>
      <c r="N262" s="231"/>
      <c r="O262" s="231"/>
      <c r="P262" s="231"/>
      <c r="Q262" s="231"/>
      <c r="R262" s="231"/>
      <c r="S262" s="231"/>
      <c r="T262" s="232"/>
      <c r="U262" s="13"/>
      <c r="V262" s="13"/>
      <c r="W262" s="13"/>
      <c r="X262" s="13"/>
      <c r="Y262" s="13"/>
      <c r="Z262" s="13"/>
      <c r="AA262" s="13"/>
      <c r="AB262" s="13"/>
      <c r="AC262" s="13"/>
      <c r="AD262" s="13"/>
      <c r="AE262" s="13"/>
      <c r="AT262" s="233" t="s">
        <v>157</v>
      </c>
      <c r="AU262" s="233" t="s">
        <v>82</v>
      </c>
      <c r="AV262" s="13" t="s">
        <v>82</v>
      </c>
      <c r="AW262" s="13" t="s">
        <v>33</v>
      </c>
      <c r="AX262" s="13" t="s">
        <v>80</v>
      </c>
      <c r="AY262" s="233" t="s">
        <v>138</v>
      </c>
    </row>
    <row r="263" spans="1:65" s="2" customFormat="1" ht="24.15" customHeight="1">
      <c r="A263" s="39"/>
      <c r="B263" s="40"/>
      <c r="C263" s="205" t="s">
        <v>421</v>
      </c>
      <c r="D263" s="205" t="s">
        <v>140</v>
      </c>
      <c r="E263" s="206" t="s">
        <v>422</v>
      </c>
      <c r="F263" s="207" t="s">
        <v>423</v>
      </c>
      <c r="G263" s="208" t="s">
        <v>162</v>
      </c>
      <c r="H263" s="209">
        <v>423</v>
      </c>
      <c r="I263" s="210"/>
      <c r="J263" s="211">
        <f>ROUND(I263*H263,2)</f>
        <v>0</v>
      </c>
      <c r="K263" s="207" t="s">
        <v>144</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145</v>
      </c>
      <c r="AT263" s="216" t="s">
        <v>140</v>
      </c>
      <c r="AU263" s="216" t="s">
        <v>82</v>
      </c>
      <c r="AY263" s="18" t="s">
        <v>138</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145</v>
      </c>
      <c r="BM263" s="216" t="s">
        <v>424</v>
      </c>
    </row>
    <row r="264" spans="1:47" s="2" customFormat="1" ht="12">
      <c r="A264" s="39"/>
      <c r="B264" s="40"/>
      <c r="C264" s="41"/>
      <c r="D264" s="218" t="s">
        <v>147</v>
      </c>
      <c r="E264" s="41"/>
      <c r="F264" s="219" t="s">
        <v>425</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147</v>
      </c>
      <c r="AU264" s="18" t="s">
        <v>82</v>
      </c>
    </row>
    <row r="265" spans="1:51" s="13" customFormat="1" ht="12">
      <c r="A265" s="13"/>
      <c r="B265" s="223"/>
      <c r="C265" s="224"/>
      <c r="D265" s="218" t="s">
        <v>157</v>
      </c>
      <c r="E265" s="225" t="s">
        <v>19</v>
      </c>
      <c r="F265" s="226" t="s">
        <v>408</v>
      </c>
      <c r="G265" s="224"/>
      <c r="H265" s="227">
        <v>423</v>
      </c>
      <c r="I265" s="228"/>
      <c r="J265" s="224"/>
      <c r="K265" s="224"/>
      <c r="L265" s="229"/>
      <c r="M265" s="230"/>
      <c r="N265" s="231"/>
      <c r="O265" s="231"/>
      <c r="P265" s="231"/>
      <c r="Q265" s="231"/>
      <c r="R265" s="231"/>
      <c r="S265" s="231"/>
      <c r="T265" s="232"/>
      <c r="U265" s="13"/>
      <c r="V265" s="13"/>
      <c r="W265" s="13"/>
      <c r="X265" s="13"/>
      <c r="Y265" s="13"/>
      <c r="Z265" s="13"/>
      <c r="AA265" s="13"/>
      <c r="AB265" s="13"/>
      <c r="AC265" s="13"/>
      <c r="AD265" s="13"/>
      <c r="AE265" s="13"/>
      <c r="AT265" s="233" t="s">
        <v>157</v>
      </c>
      <c r="AU265" s="233" t="s">
        <v>82</v>
      </c>
      <c r="AV265" s="13" t="s">
        <v>82</v>
      </c>
      <c r="AW265" s="13" t="s">
        <v>33</v>
      </c>
      <c r="AX265" s="13" t="s">
        <v>80</v>
      </c>
      <c r="AY265" s="233" t="s">
        <v>138</v>
      </c>
    </row>
    <row r="266" spans="1:65" s="2" customFormat="1" ht="16.5" customHeight="1">
      <c r="A266" s="39"/>
      <c r="B266" s="40"/>
      <c r="C266" s="205" t="s">
        <v>426</v>
      </c>
      <c r="D266" s="205" t="s">
        <v>140</v>
      </c>
      <c r="E266" s="206" t="s">
        <v>427</v>
      </c>
      <c r="F266" s="207" t="s">
        <v>428</v>
      </c>
      <c r="G266" s="208" t="s">
        <v>162</v>
      </c>
      <c r="H266" s="209">
        <v>846</v>
      </c>
      <c r="I266" s="210"/>
      <c r="J266" s="211">
        <f>ROUND(I266*H266,2)</f>
        <v>0</v>
      </c>
      <c r="K266" s="207" t="s">
        <v>144</v>
      </c>
      <c r="L266" s="45"/>
      <c r="M266" s="212" t="s">
        <v>19</v>
      </c>
      <c r="N266" s="213" t="s">
        <v>43</v>
      </c>
      <c r="O266" s="85"/>
      <c r="P266" s="214">
        <f>O266*H266</f>
        <v>0</v>
      </c>
      <c r="Q266" s="214">
        <v>0.00061</v>
      </c>
      <c r="R266" s="214">
        <f>Q266*H266</f>
        <v>0.51606</v>
      </c>
      <c r="S266" s="214">
        <v>0</v>
      </c>
      <c r="T266" s="215">
        <f>S266*H266</f>
        <v>0</v>
      </c>
      <c r="U266" s="39"/>
      <c r="V266" s="39"/>
      <c r="W266" s="39"/>
      <c r="X266" s="39"/>
      <c r="Y266" s="39"/>
      <c r="Z266" s="39"/>
      <c r="AA266" s="39"/>
      <c r="AB266" s="39"/>
      <c r="AC266" s="39"/>
      <c r="AD266" s="39"/>
      <c r="AE266" s="39"/>
      <c r="AR266" s="216" t="s">
        <v>145</v>
      </c>
      <c r="AT266" s="216" t="s">
        <v>140</v>
      </c>
      <c r="AU266" s="216" t="s">
        <v>82</v>
      </c>
      <c r="AY266" s="18" t="s">
        <v>138</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145</v>
      </c>
      <c r="BM266" s="216" t="s">
        <v>429</v>
      </c>
    </row>
    <row r="267" spans="1:51" s="13" customFormat="1" ht="12">
      <c r="A267" s="13"/>
      <c r="B267" s="223"/>
      <c r="C267" s="224"/>
      <c r="D267" s="218" t="s">
        <v>157</v>
      </c>
      <c r="E267" s="225" t="s">
        <v>19</v>
      </c>
      <c r="F267" s="226" t="s">
        <v>430</v>
      </c>
      <c r="G267" s="224"/>
      <c r="H267" s="227">
        <v>846</v>
      </c>
      <c r="I267" s="228"/>
      <c r="J267" s="224"/>
      <c r="K267" s="224"/>
      <c r="L267" s="229"/>
      <c r="M267" s="230"/>
      <c r="N267" s="231"/>
      <c r="O267" s="231"/>
      <c r="P267" s="231"/>
      <c r="Q267" s="231"/>
      <c r="R267" s="231"/>
      <c r="S267" s="231"/>
      <c r="T267" s="232"/>
      <c r="U267" s="13"/>
      <c r="V267" s="13"/>
      <c r="W267" s="13"/>
      <c r="X267" s="13"/>
      <c r="Y267" s="13"/>
      <c r="Z267" s="13"/>
      <c r="AA267" s="13"/>
      <c r="AB267" s="13"/>
      <c r="AC267" s="13"/>
      <c r="AD267" s="13"/>
      <c r="AE267" s="13"/>
      <c r="AT267" s="233" t="s">
        <v>157</v>
      </c>
      <c r="AU267" s="233" t="s">
        <v>82</v>
      </c>
      <c r="AV267" s="13" t="s">
        <v>82</v>
      </c>
      <c r="AW267" s="13" t="s">
        <v>33</v>
      </c>
      <c r="AX267" s="13" t="s">
        <v>80</v>
      </c>
      <c r="AY267" s="233" t="s">
        <v>138</v>
      </c>
    </row>
    <row r="268" spans="1:65" s="2" customFormat="1" ht="24.15" customHeight="1">
      <c r="A268" s="39"/>
      <c r="B268" s="40"/>
      <c r="C268" s="205" t="s">
        <v>431</v>
      </c>
      <c r="D268" s="205" t="s">
        <v>140</v>
      </c>
      <c r="E268" s="206" t="s">
        <v>432</v>
      </c>
      <c r="F268" s="207" t="s">
        <v>433</v>
      </c>
      <c r="G268" s="208" t="s">
        <v>162</v>
      </c>
      <c r="H268" s="209">
        <v>423</v>
      </c>
      <c r="I268" s="210"/>
      <c r="J268" s="211">
        <f>ROUND(I268*H268,2)</f>
        <v>0</v>
      </c>
      <c r="K268" s="207" t="s">
        <v>144</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145</v>
      </c>
      <c r="AT268" s="216" t="s">
        <v>140</v>
      </c>
      <c r="AU268" s="216" t="s">
        <v>82</v>
      </c>
      <c r="AY268" s="18" t="s">
        <v>138</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145</v>
      </c>
      <c r="BM268" s="216" t="s">
        <v>434</v>
      </c>
    </row>
    <row r="269" spans="1:47" s="2" customFormat="1" ht="12">
      <c r="A269" s="39"/>
      <c r="B269" s="40"/>
      <c r="C269" s="41"/>
      <c r="D269" s="218" t="s">
        <v>147</v>
      </c>
      <c r="E269" s="41"/>
      <c r="F269" s="219" t="s">
        <v>435</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147</v>
      </c>
      <c r="AU269" s="18" t="s">
        <v>82</v>
      </c>
    </row>
    <row r="270" spans="1:51" s="13" customFormat="1" ht="12">
      <c r="A270" s="13"/>
      <c r="B270" s="223"/>
      <c r="C270" s="224"/>
      <c r="D270" s="218" t="s">
        <v>157</v>
      </c>
      <c r="E270" s="225" t="s">
        <v>19</v>
      </c>
      <c r="F270" s="226" t="s">
        <v>408</v>
      </c>
      <c r="G270" s="224"/>
      <c r="H270" s="227">
        <v>423</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157</v>
      </c>
      <c r="AU270" s="233" t="s">
        <v>82</v>
      </c>
      <c r="AV270" s="13" t="s">
        <v>82</v>
      </c>
      <c r="AW270" s="13" t="s">
        <v>33</v>
      </c>
      <c r="AX270" s="13" t="s">
        <v>80</v>
      </c>
      <c r="AY270" s="233" t="s">
        <v>138</v>
      </c>
    </row>
    <row r="271" spans="1:65" s="2" customFormat="1" ht="37.8" customHeight="1">
      <c r="A271" s="39"/>
      <c r="B271" s="40"/>
      <c r="C271" s="205" t="s">
        <v>436</v>
      </c>
      <c r="D271" s="205" t="s">
        <v>140</v>
      </c>
      <c r="E271" s="206" t="s">
        <v>437</v>
      </c>
      <c r="F271" s="207" t="s">
        <v>438</v>
      </c>
      <c r="G271" s="208" t="s">
        <v>162</v>
      </c>
      <c r="H271" s="209">
        <v>312</v>
      </c>
      <c r="I271" s="210"/>
      <c r="J271" s="211">
        <f>ROUND(I271*H271,2)</f>
        <v>0</v>
      </c>
      <c r="K271" s="207" t="s">
        <v>144</v>
      </c>
      <c r="L271" s="45"/>
      <c r="M271" s="212" t="s">
        <v>19</v>
      </c>
      <c r="N271" s="213" t="s">
        <v>43</v>
      </c>
      <c r="O271" s="85"/>
      <c r="P271" s="214">
        <f>O271*H271</f>
        <v>0</v>
      </c>
      <c r="Q271" s="214">
        <v>0.10362</v>
      </c>
      <c r="R271" s="214">
        <f>Q271*H271</f>
        <v>32.32944</v>
      </c>
      <c r="S271" s="214">
        <v>0</v>
      </c>
      <c r="T271" s="215">
        <f>S271*H271</f>
        <v>0</v>
      </c>
      <c r="U271" s="39"/>
      <c r="V271" s="39"/>
      <c r="W271" s="39"/>
      <c r="X271" s="39"/>
      <c r="Y271" s="39"/>
      <c r="Z271" s="39"/>
      <c r="AA271" s="39"/>
      <c r="AB271" s="39"/>
      <c r="AC271" s="39"/>
      <c r="AD271" s="39"/>
      <c r="AE271" s="39"/>
      <c r="AR271" s="216" t="s">
        <v>145</v>
      </c>
      <c r="AT271" s="216" t="s">
        <v>140</v>
      </c>
      <c r="AU271" s="216" t="s">
        <v>82</v>
      </c>
      <c r="AY271" s="18" t="s">
        <v>138</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145</v>
      </c>
      <c r="BM271" s="216" t="s">
        <v>439</v>
      </c>
    </row>
    <row r="272" spans="1:47" s="2" customFormat="1" ht="12">
      <c r="A272" s="39"/>
      <c r="B272" s="40"/>
      <c r="C272" s="41"/>
      <c r="D272" s="218" t="s">
        <v>147</v>
      </c>
      <c r="E272" s="41"/>
      <c r="F272" s="219" t="s">
        <v>440</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147</v>
      </c>
      <c r="AU272" s="18" t="s">
        <v>82</v>
      </c>
    </row>
    <row r="273" spans="1:51" s="13" customFormat="1" ht="12">
      <c r="A273" s="13"/>
      <c r="B273" s="223"/>
      <c r="C273" s="224"/>
      <c r="D273" s="218" t="s">
        <v>157</v>
      </c>
      <c r="E273" s="225" t="s">
        <v>19</v>
      </c>
      <c r="F273" s="226" t="s">
        <v>441</v>
      </c>
      <c r="G273" s="224"/>
      <c r="H273" s="227">
        <v>312</v>
      </c>
      <c r="I273" s="228"/>
      <c r="J273" s="224"/>
      <c r="K273" s="224"/>
      <c r="L273" s="229"/>
      <c r="M273" s="230"/>
      <c r="N273" s="231"/>
      <c r="O273" s="231"/>
      <c r="P273" s="231"/>
      <c r="Q273" s="231"/>
      <c r="R273" s="231"/>
      <c r="S273" s="231"/>
      <c r="T273" s="232"/>
      <c r="U273" s="13"/>
      <c r="V273" s="13"/>
      <c r="W273" s="13"/>
      <c r="X273" s="13"/>
      <c r="Y273" s="13"/>
      <c r="Z273" s="13"/>
      <c r="AA273" s="13"/>
      <c r="AB273" s="13"/>
      <c r="AC273" s="13"/>
      <c r="AD273" s="13"/>
      <c r="AE273" s="13"/>
      <c r="AT273" s="233" t="s">
        <v>157</v>
      </c>
      <c r="AU273" s="233" t="s">
        <v>82</v>
      </c>
      <c r="AV273" s="13" t="s">
        <v>82</v>
      </c>
      <c r="AW273" s="13" t="s">
        <v>33</v>
      </c>
      <c r="AX273" s="13" t="s">
        <v>80</v>
      </c>
      <c r="AY273" s="233" t="s">
        <v>138</v>
      </c>
    </row>
    <row r="274" spans="1:65" s="2" customFormat="1" ht="16.5" customHeight="1">
      <c r="A274" s="39"/>
      <c r="B274" s="40"/>
      <c r="C274" s="255" t="s">
        <v>442</v>
      </c>
      <c r="D274" s="255" t="s">
        <v>288</v>
      </c>
      <c r="E274" s="256" t="s">
        <v>443</v>
      </c>
      <c r="F274" s="257" t="s">
        <v>444</v>
      </c>
      <c r="G274" s="258" t="s">
        <v>162</v>
      </c>
      <c r="H274" s="259">
        <v>312</v>
      </c>
      <c r="I274" s="260"/>
      <c r="J274" s="261">
        <f>ROUND(I274*H274,2)</f>
        <v>0</v>
      </c>
      <c r="K274" s="257" t="s">
        <v>144</v>
      </c>
      <c r="L274" s="262"/>
      <c r="M274" s="263" t="s">
        <v>19</v>
      </c>
      <c r="N274" s="264" t="s">
        <v>43</v>
      </c>
      <c r="O274" s="85"/>
      <c r="P274" s="214">
        <f>O274*H274</f>
        <v>0</v>
      </c>
      <c r="Q274" s="214">
        <v>0.176</v>
      </c>
      <c r="R274" s="214">
        <f>Q274*H274</f>
        <v>54.912</v>
      </c>
      <c r="S274" s="214">
        <v>0</v>
      </c>
      <c r="T274" s="215">
        <f>S274*H274</f>
        <v>0</v>
      </c>
      <c r="U274" s="39"/>
      <c r="V274" s="39"/>
      <c r="W274" s="39"/>
      <c r="X274" s="39"/>
      <c r="Y274" s="39"/>
      <c r="Z274" s="39"/>
      <c r="AA274" s="39"/>
      <c r="AB274" s="39"/>
      <c r="AC274" s="39"/>
      <c r="AD274" s="39"/>
      <c r="AE274" s="39"/>
      <c r="AR274" s="216" t="s">
        <v>186</v>
      </c>
      <c r="AT274" s="216" t="s">
        <v>288</v>
      </c>
      <c r="AU274" s="216" t="s">
        <v>82</v>
      </c>
      <c r="AY274" s="18" t="s">
        <v>138</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145</v>
      </c>
      <c r="BM274" s="216" t="s">
        <v>445</v>
      </c>
    </row>
    <row r="275" spans="1:65" s="2" customFormat="1" ht="37.8" customHeight="1">
      <c r="A275" s="39"/>
      <c r="B275" s="40"/>
      <c r="C275" s="205" t="s">
        <v>446</v>
      </c>
      <c r="D275" s="205" t="s">
        <v>140</v>
      </c>
      <c r="E275" s="206" t="s">
        <v>447</v>
      </c>
      <c r="F275" s="207" t="s">
        <v>448</v>
      </c>
      <c r="G275" s="208" t="s">
        <v>162</v>
      </c>
      <c r="H275" s="209">
        <v>140</v>
      </c>
      <c r="I275" s="210"/>
      <c r="J275" s="211">
        <f>ROUND(I275*H275,2)</f>
        <v>0</v>
      </c>
      <c r="K275" s="207" t="s">
        <v>144</v>
      </c>
      <c r="L275" s="45"/>
      <c r="M275" s="212" t="s">
        <v>19</v>
      </c>
      <c r="N275" s="213" t="s">
        <v>43</v>
      </c>
      <c r="O275" s="85"/>
      <c r="P275" s="214">
        <f>O275*H275</f>
        <v>0</v>
      </c>
      <c r="Q275" s="214">
        <v>0.10503</v>
      </c>
      <c r="R275" s="214">
        <f>Q275*H275</f>
        <v>14.7042</v>
      </c>
      <c r="S275" s="214">
        <v>0</v>
      </c>
      <c r="T275" s="215">
        <f>S275*H275</f>
        <v>0</v>
      </c>
      <c r="U275" s="39"/>
      <c r="V275" s="39"/>
      <c r="W275" s="39"/>
      <c r="X275" s="39"/>
      <c r="Y275" s="39"/>
      <c r="Z275" s="39"/>
      <c r="AA275" s="39"/>
      <c r="AB275" s="39"/>
      <c r="AC275" s="39"/>
      <c r="AD275" s="39"/>
      <c r="AE275" s="39"/>
      <c r="AR275" s="216" t="s">
        <v>145</v>
      </c>
      <c r="AT275" s="216" t="s">
        <v>140</v>
      </c>
      <c r="AU275" s="216" t="s">
        <v>82</v>
      </c>
      <c r="AY275" s="18" t="s">
        <v>138</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145</v>
      </c>
      <c r="BM275" s="216" t="s">
        <v>449</v>
      </c>
    </row>
    <row r="276" spans="1:47" s="2" customFormat="1" ht="12">
      <c r="A276" s="39"/>
      <c r="B276" s="40"/>
      <c r="C276" s="41"/>
      <c r="D276" s="218" t="s">
        <v>147</v>
      </c>
      <c r="E276" s="41"/>
      <c r="F276" s="219" t="s">
        <v>440</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147</v>
      </c>
      <c r="AU276" s="18" t="s">
        <v>82</v>
      </c>
    </row>
    <row r="277" spans="1:51" s="13" customFormat="1" ht="12">
      <c r="A277" s="13"/>
      <c r="B277" s="223"/>
      <c r="C277" s="224"/>
      <c r="D277" s="218" t="s">
        <v>157</v>
      </c>
      <c r="E277" s="225" t="s">
        <v>19</v>
      </c>
      <c r="F277" s="226" t="s">
        <v>450</v>
      </c>
      <c r="G277" s="224"/>
      <c r="H277" s="227">
        <v>140</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157</v>
      </c>
      <c r="AU277" s="233" t="s">
        <v>82</v>
      </c>
      <c r="AV277" s="13" t="s">
        <v>82</v>
      </c>
      <c r="AW277" s="13" t="s">
        <v>33</v>
      </c>
      <c r="AX277" s="13" t="s">
        <v>80</v>
      </c>
      <c r="AY277" s="233" t="s">
        <v>138</v>
      </c>
    </row>
    <row r="278" spans="1:65" s="2" customFormat="1" ht="16.5" customHeight="1">
      <c r="A278" s="39"/>
      <c r="B278" s="40"/>
      <c r="C278" s="255" t="s">
        <v>451</v>
      </c>
      <c r="D278" s="255" t="s">
        <v>288</v>
      </c>
      <c r="E278" s="256" t="s">
        <v>452</v>
      </c>
      <c r="F278" s="257" t="s">
        <v>453</v>
      </c>
      <c r="G278" s="258" t="s">
        <v>162</v>
      </c>
      <c r="H278" s="259">
        <v>125</v>
      </c>
      <c r="I278" s="260"/>
      <c r="J278" s="261">
        <f>ROUND(I278*H278,2)</f>
        <v>0</v>
      </c>
      <c r="K278" s="257" t="s">
        <v>144</v>
      </c>
      <c r="L278" s="262"/>
      <c r="M278" s="263" t="s">
        <v>19</v>
      </c>
      <c r="N278" s="264" t="s">
        <v>43</v>
      </c>
      <c r="O278" s="85"/>
      <c r="P278" s="214">
        <f>O278*H278</f>
        <v>0</v>
      </c>
      <c r="Q278" s="214">
        <v>0.191</v>
      </c>
      <c r="R278" s="214">
        <f>Q278*H278</f>
        <v>23.875</v>
      </c>
      <c r="S278" s="214">
        <v>0</v>
      </c>
      <c r="T278" s="215">
        <f>S278*H278</f>
        <v>0</v>
      </c>
      <c r="U278" s="39"/>
      <c r="V278" s="39"/>
      <c r="W278" s="39"/>
      <c r="X278" s="39"/>
      <c r="Y278" s="39"/>
      <c r="Z278" s="39"/>
      <c r="AA278" s="39"/>
      <c r="AB278" s="39"/>
      <c r="AC278" s="39"/>
      <c r="AD278" s="39"/>
      <c r="AE278" s="39"/>
      <c r="AR278" s="216" t="s">
        <v>186</v>
      </c>
      <c r="AT278" s="216" t="s">
        <v>288</v>
      </c>
      <c r="AU278" s="216" t="s">
        <v>82</v>
      </c>
      <c r="AY278" s="18" t="s">
        <v>138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145</v>
      </c>
      <c r="BM278" s="216" t="s">
        <v>454</v>
      </c>
    </row>
    <row r="279" spans="1:51" s="13" customFormat="1" ht="12">
      <c r="A279" s="13"/>
      <c r="B279" s="223"/>
      <c r="C279" s="224"/>
      <c r="D279" s="218" t="s">
        <v>157</v>
      </c>
      <c r="E279" s="225" t="s">
        <v>19</v>
      </c>
      <c r="F279" s="226" t="s">
        <v>455</v>
      </c>
      <c r="G279" s="224"/>
      <c r="H279" s="227">
        <v>125</v>
      </c>
      <c r="I279" s="228"/>
      <c r="J279" s="224"/>
      <c r="K279" s="224"/>
      <c r="L279" s="229"/>
      <c r="M279" s="230"/>
      <c r="N279" s="231"/>
      <c r="O279" s="231"/>
      <c r="P279" s="231"/>
      <c r="Q279" s="231"/>
      <c r="R279" s="231"/>
      <c r="S279" s="231"/>
      <c r="T279" s="232"/>
      <c r="U279" s="13"/>
      <c r="V279" s="13"/>
      <c r="W279" s="13"/>
      <c r="X279" s="13"/>
      <c r="Y279" s="13"/>
      <c r="Z279" s="13"/>
      <c r="AA279" s="13"/>
      <c r="AB279" s="13"/>
      <c r="AC279" s="13"/>
      <c r="AD279" s="13"/>
      <c r="AE279" s="13"/>
      <c r="AT279" s="233" t="s">
        <v>157</v>
      </c>
      <c r="AU279" s="233" t="s">
        <v>82</v>
      </c>
      <c r="AV279" s="13" t="s">
        <v>82</v>
      </c>
      <c r="AW279" s="13" t="s">
        <v>33</v>
      </c>
      <c r="AX279" s="13" t="s">
        <v>80</v>
      </c>
      <c r="AY279" s="233" t="s">
        <v>138</v>
      </c>
    </row>
    <row r="280" spans="1:65" s="2" customFormat="1" ht="16.5" customHeight="1">
      <c r="A280" s="39"/>
      <c r="B280" s="40"/>
      <c r="C280" s="255" t="s">
        <v>456</v>
      </c>
      <c r="D280" s="255" t="s">
        <v>288</v>
      </c>
      <c r="E280" s="256" t="s">
        <v>457</v>
      </c>
      <c r="F280" s="257" t="s">
        <v>458</v>
      </c>
      <c r="G280" s="258" t="s">
        <v>162</v>
      </c>
      <c r="H280" s="259">
        <v>15</v>
      </c>
      <c r="I280" s="260"/>
      <c r="J280" s="261">
        <f>ROUND(I280*H280,2)</f>
        <v>0</v>
      </c>
      <c r="K280" s="257" t="s">
        <v>144</v>
      </c>
      <c r="L280" s="262"/>
      <c r="M280" s="263" t="s">
        <v>19</v>
      </c>
      <c r="N280" s="264" t="s">
        <v>43</v>
      </c>
      <c r="O280" s="85"/>
      <c r="P280" s="214">
        <f>O280*H280</f>
        <v>0</v>
      </c>
      <c r="Q280" s="214">
        <v>0.191</v>
      </c>
      <c r="R280" s="214">
        <f>Q280*H280</f>
        <v>2.865</v>
      </c>
      <c r="S280" s="214">
        <v>0</v>
      </c>
      <c r="T280" s="215">
        <f>S280*H280</f>
        <v>0</v>
      </c>
      <c r="U280" s="39"/>
      <c r="V280" s="39"/>
      <c r="W280" s="39"/>
      <c r="X280" s="39"/>
      <c r="Y280" s="39"/>
      <c r="Z280" s="39"/>
      <c r="AA280" s="39"/>
      <c r="AB280" s="39"/>
      <c r="AC280" s="39"/>
      <c r="AD280" s="39"/>
      <c r="AE280" s="39"/>
      <c r="AR280" s="216" t="s">
        <v>186</v>
      </c>
      <c r="AT280" s="216" t="s">
        <v>288</v>
      </c>
      <c r="AU280" s="216" t="s">
        <v>82</v>
      </c>
      <c r="AY280" s="18" t="s">
        <v>138</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145</v>
      </c>
      <c r="BM280" s="216" t="s">
        <v>459</v>
      </c>
    </row>
    <row r="281" spans="1:51" s="13" customFormat="1" ht="12">
      <c r="A281" s="13"/>
      <c r="B281" s="223"/>
      <c r="C281" s="224"/>
      <c r="D281" s="218" t="s">
        <v>157</v>
      </c>
      <c r="E281" s="225" t="s">
        <v>19</v>
      </c>
      <c r="F281" s="226" t="s">
        <v>460</v>
      </c>
      <c r="G281" s="224"/>
      <c r="H281" s="227">
        <v>15</v>
      </c>
      <c r="I281" s="228"/>
      <c r="J281" s="224"/>
      <c r="K281" s="224"/>
      <c r="L281" s="229"/>
      <c r="M281" s="230"/>
      <c r="N281" s="231"/>
      <c r="O281" s="231"/>
      <c r="P281" s="231"/>
      <c r="Q281" s="231"/>
      <c r="R281" s="231"/>
      <c r="S281" s="231"/>
      <c r="T281" s="232"/>
      <c r="U281" s="13"/>
      <c r="V281" s="13"/>
      <c r="W281" s="13"/>
      <c r="X281" s="13"/>
      <c r="Y281" s="13"/>
      <c r="Z281" s="13"/>
      <c r="AA281" s="13"/>
      <c r="AB281" s="13"/>
      <c r="AC281" s="13"/>
      <c r="AD281" s="13"/>
      <c r="AE281" s="13"/>
      <c r="AT281" s="233" t="s">
        <v>157</v>
      </c>
      <c r="AU281" s="233" t="s">
        <v>82</v>
      </c>
      <c r="AV281" s="13" t="s">
        <v>82</v>
      </c>
      <c r="AW281" s="13" t="s">
        <v>33</v>
      </c>
      <c r="AX281" s="13" t="s">
        <v>80</v>
      </c>
      <c r="AY281" s="233" t="s">
        <v>138</v>
      </c>
    </row>
    <row r="282" spans="1:63" s="12" customFormat="1" ht="22.8" customHeight="1">
      <c r="A282" s="12"/>
      <c r="B282" s="189"/>
      <c r="C282" s="190"/>
      <c r="D282" s="191" t="s">
        <v>71</v>
      </c>
      <c r="E282" s="203" t="s">
        <v>186</v>
      </c>
      <c r="F282" s="203" t="s">
        <v>461</v>
      </c>
      <c r="G282" s="190"/>
      <c r="H282" s="190"/>
      <c r="I282" s="193"/>
      <c r="J282" s="204">
        <f>BK282</f>
        <v>0</v>
      </c>
      <c r="K282" s="190"/>
      <c r="L282" s="195"/>
      <c r="M282" s="196"/>
      <c r="N282" s="197"/>
      <c r="O282" s="197"/>
      <c r="P282" s="198">
        <f>SUM(P283:P328)</f>
        <v>0</v>
      </c>
      <c r="Q282" s="197"/>
      <c r="R282" s="198">
        <f>SUM(R283:R328)</f>
        <v>7.614346</v>
      </c>
      <c r="S282" s="197"/>
      <c r="T282" s="199">
        <f>SUM(T283:T328)</f>
        <v>0.3</v>
      </c>
      <c r="U282" s="12"/>
      <c r="V282" s="12"/>
      <c r="W282" s="12"/>
      <c r="X282" s="12"/>
      <c r="Y282" s="12"/>
      <c r="Z282" s="12"/>
      <c r="AA282" s="12"/>
      <c r="AB282" s="12"/>
      <c r="AC282" s="12"/>
      <c r="AD282" s="12"/>
      <c r="AE282" s="12"/>
      <c r="AR282" s="200" t="s">
        <v>80</v>
      </c>
      <c r="AT282" s="201" t="s">
        <v>71</v>
      </c>
      <c r="AU282" s="201" t="s">
        <v>80</v>
      </c>
      <c r="AY282" s="200" t="s">
        <v>138</v>
      </c>
      <c r="BK282" s="202">
        <f>SUM(BK283:BK328)</f>
        <v>0</v>
      </c>
    </row>
    <row r="283" spans="1:65" s="2" customFormat="1" ht="24.15" customHeight="1">
      <c r="A283" s="39"/>
      <c r="B283" s="40"/>
      <c r="C283" s="205" t="s">
        <v>462</v>
      </c>
      <c r="D283" s="205" t="s">
        <v>140</v>
      </c>
      <c r="E283" s="206" t="s">
        <v>463</v>
      </c>
      <c r="F283" s="207" t="s">
        <v>464</v>
      </c>
      <c r="G283" s="208" t="s">
        <v>370</v>
      </c>
      <c r="H283" s="209">
        <v>3</v>
      </c>
      <c r="I283" s="210"/>
      <c r="J283" s="211">
        <f>ROUND(I283*H283,2)</f>
        <v>0</v>
      </c>
      <c r="K283" s="207" t="s">
        <v>144</v>
      </c>
      <c r="L283" s="45"/>
      <c r="M283" s="212" t="s">
        <v>19</v>
      </c>
      <c r="N283" s="213" t="s">
        <v>43</v>
      </c>
      <c r="O283" s="85"/>
      <c r="P283" s="214">
        <f>O283*H283</f>
        <v>0</v>
      </c>
      <c r="Q283" s="214">
        <v>0.00178</v>
      </c>
      <c r="R283" s="214">
        <f>Q283*H283</f>
        <v>0.005339999999999999</v>
      </c>
      <c r="S283" s="214">
        <v>0</v>
      </c>
      <c r="T283" s="215">
        <f>S283*H283</f>
        <v>0</v>
      </c>
      <c r="U283" s="39"/>
      <c r="V283" s="39"/>
      <c r="W283" s="39"/>
      <c r="X283" s="39"/>
      <c r="Y283" s="39"/>
      <c r="Z283" s="39"/>
      <c r="AA283" s="39"/>
      <c r="AB283" s="39"/>
      <c r="AC283" s="39"/>
      <c r="AD283" s="39"/>
      <c r="AE283" s="39"/>
      <c r="AR283" s="216" t="s">
        <v>145</v>
      </c>
      <c r="AT283" s="216" t="s">
        <v>140</v>
      </c>
      <c r="AU283" s="216" t="s">
        <v>82</v>
      </c>
      <c r="AY283" s="18" t="s">
        <v>138</v>
      </c>
      <c r="BE283" s="217">
        <f>IF(N283="základní",J283,0)</f>
        <v>0</v>
      </c>
      <c r="BF283" s="217">
        <f>IF(N283="snížená",J283,0)</f>
        <v>0</v>
      </c>
      <c r="BG283" s="217">
        <f>IF(N283="zákl. přenesená",J283,0)</f>
        <v>0</v>
      </c>
      <c r="BH283" s="217">
        <f>IF(N283="sníž. přenesená",J283,0)</f>
        <v>0</v>
      </c>
      <c r="BI283" s="217">
        <f>IF(N283="nulová",J283,0)</f>
        <v>0</v>
      </c>
      <c r="BJ283" s="18" t="s">
        <v>80</v>
      </c>
      <c r="BK283" s="217">
        <f>ROUND(I283*H283,2)</f>
        <v>0</v>
      </c>
      <c r="BL283" s="18" t="s">
        <v>145</v>
      </c>
      <c r="BM283" s="216" t="s">
        <v>465</v>
      </c>
    </row>
    <row r="284" spans="1:47" s="2" customFormat="1" ht="12">
      <c r="A284" s="39"/>
      <c r="B284" s="40"/>
      <c r="C284" s="41"/>
      <c r="D284" s="218" t="s">
        <v>147</v>
      </c>
      <c r="E284" s="41"/>
      <c r="F284" s="219" t="s">
        <v>466</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147</v>
      </c>
      <c r="AU284" s="18" t="s">
        <v>82</v>
      </c>
    </row>
    <row r="285" spans="1:51" s="13" customFormat="1" ht="12">
      <c r="A285" s="13"/>
      <c r="B285" s="223"/>
      <c r="C285" s="224"/>
      <c r="D285" s="218" t="s">
        <v>157</v>
      </c>
      <c r="E285" s="225" t="s">
        <v>19</v>
      </c>
      <c r="F285" s="226" t="s">
        <v>467</v>
      </c>
      <c r="G285" s="224"/>
      <c r="H285" s="227">
        <v>3</v>
      </c>
      <c r="I285" s="228"/>
      <c r="J285" s="224"/>
      <c r="K285" s="224"/>
      <c r="L285" s="229"/>
      <c r="M285" s="230"/>
      <c r="N285" s="231"/>
      <c r="O285" s="231"/>
      <c r="P285" s="231"/>
      <c r="Q285" s="231"/>
      <c r="R285" s="231"/>
      <c r="S285" s="231"/>
      <c r="T285" s="232"/>
      <c r="U285" s="13"/>
      <c r="V285" s="13"/>
      <c r="W285" s="13"/>
      <c r="X285" s="13"/>
      <c r="Y285" s="13"/>
      <c r="Z285" s="13"/>
      <c r="AA285" s="13"/>
      <c r="AB285" s="13"/>
      <c r="AC285" s="13"/>
      <c r="AD285" s="13"/>
      <c r="AE285" s="13"/>
      <c r="AT285" s="233" t="s">
        <v>157</v>
      </c>
      <c r="AU285" s="233" t="s">
        <v>82</v>
      </c>
      <c r="AV285" s="13" t="s">
        <v>82</v>
      </c>
      <c r="AW285" s="13" t="s">
        <v>33</v>
      </c>
      <c r="AX285" s="13" t="s">
        <v>80</v>
      </c>
      <c r="AY285" s="233" t="s">
        <v>138</v>
      </c>
    </row>
    <row r="286" spans="1:65" s="2" customFormat="1" ht="24.15" customHeight="1">
      <c r="A286" s="39"/>
      <c r="B286" s="40"/>
      <c r="C286" s="205" t="s">
        <v>468</v>
      </c>
      <c r="D286" s="205" t="s">
        <v>140</v>
      </c>
      <c r="E286" s="206" t="s">
        <v>469</v>
      </c>
      <c r="F286" s="207" t="s">
        <v>470</v>
      </c>
      <c r="G286" s="208" t="s">
        <v>370</v>
      </c>
      <c r="H286" s="209">
        <v>11.7</v>
      </c>
      <c r="I286" s="210"/>
      <c r="J286" s="211">
        <f>ROUND(I286*H286,2)</f>
        <v>0</v>
      </c>
      <c r="K286" s="207" t="s">
        <v>144</v>
      </c>
      <c r="L286" s="45"/>
      <c r="M286" s="212" t="s">
        <v>19</v>
      </c>
      <c r="N286" s="213" t="s">
        <v>43</v>
      </c>
      <c r="O286" s="85"/>
      <c r="P286" s="214">
        <f>O286*H286</f>
        <v>0</v>
      </c>
      <c r="Q286" s="214">
        <v>1E-05</v>
      </c>
      <c r="R286" s="214">
        <f>Q286*H286</f>
        <v>0.000117</v>
      </c>
      <c r="S286" s="214">
        <v>0</v>
      </c>
      <c r="T286" s="215">
        <f>S286*H286</f>
        <v>0</v>
      </c>
      <c r="U286" s="39"/>
      <c r="V286" s="39"/>
      <c r="W286" s="39"/>
      <c r="X286" s="39"/>
      <c r="Y286" s="39"/>
      <c r="Z286" s="39"/>
      <c r="AA286" s="39"/>
      <c r="AB286" s="39"/>
      <c r="AC286" s="39"/>
      <c r="AD286" s="39"/>
      <c r="AE286" s="39"/>
      <c r="AR286" s="216" t="s">
        <v>145</v>
      </c>
      <c r="AT286" s="216" t="s">
        <v>140</v>
      </c>
      <c r="AU286" s="216" t="s">
        <v>82</v>
      </c>
      <c r="AY286" s="18" t="s">
        <v>138</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145</v>
      </c>
      <c r="BM286" s="216" t="s">
        <v>471</v>
      </c>
    </row>
    <row r="287" spans="1:47" s="2" customFormat="1" ht="12">
      <c r="A287" s="39"/>
      <c r="B287" s="40"/>
      <c r="C287" s="41"/>
      <c r="D287" s="218" t="s">
        <v>147</v>
      </c>
      <c r="E287" s="41"/>
      <c r="F287" s="219" t="s">
        <v>472</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147</v>
      </c>
      <c r="AU287" s="18" t="s">
        <v>82</v>
      </c>
    </row>
    <row r="288" spans="1:51" s="13" customFormat="1" ht="12">
      <c r="A288" s="13"/>
      <c r="B288" s="223"/>
      <c r="C288" s="224"/>
      <c r="D288" s="218" t="s">
        <v>157</v>
      </c>
      <c r="E288" s="225" t="s">
        <v>19</v>
      </c>
      <c r="F288" s="226" t="s">
        <v>473</v>
      </c>
      <c r="G288" s="224"/>
      <c r="H288" s="227">
        <v>11.7</v>
      </c>
      <c r="I288" s="228"/>
      <c r="J288" s="224"/>
      <c r="K288" s="224"/>
      <c r="L288" s="229"/>
      <c r="M288" s="230"/>
      <c r="N288" s="231"/>
      <c r="O288" s="231"/>
      <c r="P288" s="231"/>
      <c r="Q288" s="231"/>
      <c r="R288" s="231"/>
      <c r="S288" s="231"/>
      <c r="T288" s="232"/>
      <c r="U288" s="13"/>
      <c r="V288" s="13"/>
      <c r="W288" s="13"/>
      <c r="X288" s="13"/>
      <c r="Y288" s="13"/>
      <c r="Z288" s="13"/>
      <c r="AA288" s="13"/>
      <c r="AB288" s="13"/>
      <c r="AC288" s="13"/>
      <c r="AD288" s="13"/>
      <c r="AE288" s="13"/>
      <c r="AT288" s="233" t="s">
        <v>157</v>
      </c>
      <c r="AU288" s="233" t="s">
        <v>82</v>
      </c>
      <c r="AV288" s="13" t="s">
        <v>82</v>
      </c>
      <c r="AW288" s="13" t="s">
        <v>33</v>
      </c>
      <c r="AX288" s="13" t="s">
        <v>72</v>
      </c>
      <c r="AY288" s="233" t="s">
        <v>138</v>
      </c>
    </row>
    <row r="289" spans="1:51" s="14" customFormat="1" ht="12">
      <c r="A289" s="14"/>
      <c r="B289" s="234"/>
      <c r="C289" s="235"/>
      <c r="D289" s="218" t="s">
        <v>157</v>
      </c>
      <c r="E289" s="236" t="s">
        <v>19</v>
      </c>
      <c r="F289" s="237" t="s">
        <v>194</v>
      </c>
      <c r="G289" s="235"/>
      <c r="H289" s="238">
        <v>11.7</v>
      </c>
      <c r="I289" s="239"/>
      <c r="J289" s="235"/>
      <c r="K289" s="235"/>
      <c r="L289" s="240"/>
      <c r="M289" s="241"/>
      <c r="N289" s="242"/>
      <c r="O289" s="242"/>
      <c r="P289" s="242"/>
      <c r="Q289" s="242"/>
      <c r="R289" s="242"/>
      <c r="S289" s="242"/>
      <c r="T289" s="243"/>
      <c r="U289" s="14"/>
      <c r="V289" s="14"/>
      <c r="W289" s="14"/>
      <c r="X289" s="14"/>
      <c r="Y289" s="14"/>
      <c r="Z289" s="14"/>
      <c r="AA289" s="14"/>
      <c r="AB289" s="14"/>
      <c r="AC289" s="14"/>
      <c r="AD289" s="14"/>
      <c r="AE289" s="14"/>
      <c r="AT289" s="244" t="s">
        <v>157</v>
      </c>
      <c r="AU289" s="244" t="s">
        <v>82</v>
      </c>
      <c r="AV289" s="14" t="s">
        <v>145</v>
      </c>
      <c r="AW289" s="14" t="s">
        <v>33</v>
      </c>
      <c r="AX289" s="14" t="s">
        <v>80</v>
      </c>
      <c r="AY289" s="244" t="s">
        <v>138</v>
      </c>
    </row>
    <row r="290" spans="1:65" s="2" customFormat="1" ht="16.5" customHeight="1">
      <c r="A290" s="39"/>
      <c r="B290" s="40"/>
      <c r="C290" s="255" t="s">
        <v>474</v>
      </c>
      <c r="D290" s="255" t="s">
        <v>288</v>
      </c>
      <c r="E290" s="256" t="s">
        <v>475</v>
      </c>
      <c r="F290" s="257" t="s">
        <v>476</v>
      </c>
      <c r="G290" s="258" t="s">
        <v>370</v>
      </c>
      <c r="H290" s="259">
        <v>11.7</v>
      </c>
      <c r="I290" s="260"/>
      <c r="J290" s="261">
        <f>ROUND(I290*H290,2)</f>
        <v>0</v>
      </c>
      <c r="K290" s="257" t="s">
        <v>144</v>
      </c>
      <c r="L290" s="262"/>
      <c r="M290" s="263" t="s">
        <v>19</v>
      </c>
      <c r="N290" s="264" t="s">
        <v>43</v>
      </c>
      <c r="O290" s="85"/>
      <c r="P290" s="214">
        <f>O290*H290</f>
        <v>0</v>
      </c>
      <c r="Q290" s="214">
        <v>0.00431</v>
      </c>
      <c r="R290" s="214">
        <f>Q290*H290</f>
        <v>0.05042699999999999</v>
      </c>
      <c r="S290" s="214">
        <v>0</v>
      </c>
      <c r="T290" s="215">
        <f>S290*H290</f>
        <v>0</v>
      </c>
      <c r="U290" s="39"/>
      <c r="V290" s="39"/>
      <c r="W290" s="39"/>
      <c r="X290" s="39"/>
      <c r="Y290" s="39"/>
      <c r="Z290" s="39"/>
      <c r="AA290" s="39"/>
      <c r="AB290" s="39"/>
      <c r="AC290" s="39"/>
      <c r="AD290" s="39"/>
      <c r="AE290" s="39"/>
      <c r="AR290" s="216" t="s">
        <v>186</v>
      </c>
      <c r="AT290" s="216" t="s">
        <v>288</v>
      </c>
      <c r="AU290" s="216" t="s">
        <v>82</v>
      </c>
      <c r="AY290" s="18" t="s">
        <v>138</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145</v>
      </c>
      <c r="BM290" s="216" t="s">
        <v>477</v>
      </c>
    </row>
    <row r="291" spans="1:47" s="2" customFormat="1" ht="12">
      <c r="A291" s="39"/>
      <c r="B291" s="40"/>
      <c r="C291" s="41"/>
      <c r="D291" s="218" t="s">
        <v>293</v>
      </c>
      <c r="E291" s="41"/>
      <c r="F291" s="219" t="s">
        <v>478</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293</v>
      </c>
      <c r="AU291" s="18" t="s">
        <v>82</v>
      </c>
    </row>
    <row r="292" spans="1:65" s="2" customFormat="1" ht="24.15" customHeight="1">
      <c r="A292" s="39"/>
      <c r="B292" s="40"/>
      <c r="C292" s="205" t="s">
        <v>479</v>
      </c>
      <c r="D292" s="205" t="s">
        <v>140</v>
      </c>
      <c r="E292" s="206" t="s">
        <v>480</v>
      </c>
      <c r="F292" s="207" t="s">
        <v>481</v>
      </c>
      <c r="G292" s="208" t="s">
        <v>370</v>
      </c>
      <c r="H292" s="209">
        <v>11.7</v>
      </c>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145</v>
      </c>
      <c r="AT292" s="216" t="s">
        <v>140</v>
      </c>
      <c r="AU292" s="216" t="s">
        <v>82</v>
      </c>
      <c r="AY292" s="18" t="s">
        <v>138</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145</v>
      </c>
      <c r="BM292" s="216" t="s">
        <v>482</v>
      </c>
    </row>
    <row r="293" spans="1:51" s="13" customFormat="1" ht="12">
      <c r="A293" s="13"/>
      <c r="B293" s="223"/>
      <c r="C293" s="224"/>
      <c r="D293" s="218" t="s">
        <v>157</v>
      </c>
      <c r="E293" s="225" t="s">
        <v>19</v>
      </c>
      <c r="F293" s="226" t="s">
        <v>483</v>
      </c>
      <c r="G293" s="224"/>
      <c r="H293" s="227">
        <v>11.7</v>
      </c>
      <c r="I293" s="228"/>
      <c r="J293" s="224"/>
      <c r="K293" s="224"/>
      <c r="L293" s="229"/>
      <c r="M293" s="230"/>
      <c r="N293" s="231"/>
      <c r="O293" s="231"/>
      <c r="P293" s="231"/>
      <c r="Q293" s="231"/>
      <c r="R293" s="231"/>
      <c r="S293" s="231"/>
      <c r="T293" s="232"/>
      <c r="U293" s="13"/>
      <c r="V293" s="13"/>
      <c r="W293" s="13"/>
      <c r="X293" s="13"/>
      <c r="Y293" s="13"/>
      <c r="Z293" s="13"/>
      <c r="AA293" s="13"/>
      <c r="AB293" s="13"/>
      <c r="AC293" s="13"/>
      <c r="AD293" s="13"/>
      <c r="AE293" s="13"/>
      <c r="AT293" s="233" t="s">
        <v>157</v>
      </c>
      <c r="AU293" s="233" t="s">
        <v>82</v>
      </c>
      <c r="AV293" s="13" t="s">
        <v>82</v>
      </c>
      <c r="AW293" s="13" t="s">
        <v>33</v>
      </c>
      <c r="AX293" s="13" t="s">
        <v>80</v>
      </c>
      <c r="AY293" s="233" t="s">
        <v>138</v>
      </c>
    </row>
    <row r="294" spans="1:65" s="2" customFormat="1" ht="24.15" customHeight="1">
      <c r="A294" s="39"/>
      <c r="B294" s="40"/>
      <c r="C294" s="205" t="s">
        <v>484</v>
      </c>
      <c r="D294" s="205" t="s">
        <v>140</v>
      </c>
      <c r="E294" s="206" t="s">
        <v>485</v>
      </c>
      <c r="F294" s="207" t="s">
        <v>486</v>
      </c>
      <c r="G294" s="208" t="s">
        <v>143</v>
      </c>
      <c r="H294" s="209">
        <v>2</v>
      </c>
      <c r="I294" s="210"/>
      <c r="J294" s="211">
        <f>ROUND(I294*H294,2)</f>
        <v>0</v>
      </c>
      <c r="K294" s="207" t="s">
        <v>144</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145</v>
      </c>
      <c r="AT294" s="216" t="s">
        <v>140</v>
      </c>
      <c r="AU294" s="216" t="s">
        <v>82</v>
      </c>
      <c r="AY294" s="18" t="s">
        <v>138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145</v>
      </c>
      <c r="BM294" s="216" t="s">
        <v>487</v>
      </c>
    </row>
    <row r="295" spans="1:47" s="2" customFormat="1" ht="12">
      <c r="A295" s="39"/>
      <c r="B295" s="40"/>
      <c r="C295" s="41"/>
      <c r="D295" s="218" t="s">
        <v>147</v>
      </c>
      <c r="E295" s="41"/>
      <c r="F295" s="219" t="s">
        <v>488</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147</v>
      </c>
      <c r="AU295" s="18" t="s">
        <v>82</v>
      </c>
    </row>
    <row r="296" spans="1:65" s="2" customFormat="1" ht="16.5" customHeight="1">
      <c r="A296" s="39"/>
      <c r="B296" s="40"/>
      <c r="C296" s="255" t="s">
        <v>489</v>
      </c>
      <c r="D296" s="255" t="s">
        <v>288</v>
      </c>
      <c r="E296" s="256" t="s">
        <v>490</v>
      </c>
      <c r="F296" s="257" t="s">
        <v>491</v>
      </c>
      <c r="G296" s="258" t="s">
        <v>143</v>
      </c>
      <c r="H296" s="259">
        <v>2</v>
      </c>
      <c r="I296" s="260"/>
      <c r="J296" s="261">
        <f>ROUND(I296*H296,2)</f>
        <v>0</v>
      </c>
      <c r="K296" s="257" t="s">
        <v>144</v>
      </c>
      <c r="L296" s="262"/>
      <c r="M296" s="263" t="s">
        <v>19</v>
      </c>
      <c r="N296" s="264" t="s">
        <v>43</v>
      </c>
      <c r="O296" s="85"/>
      <c r="P296" s="214">
        <f>O296*H296</f>
        <v>0</v>
      </c>
      <c r="Q296" s="214">
        <v>0.00035</v>
      </c>
      <c r="R296" s="214">
        <f>Q296*H296</f>
        <v>0.0007</v>
      </c>
      <c r="S296" s="214">
        <v>0</v>
      </c>
      <c r="T296" s="215">
        <f>S296*H296</f>
        <v>0</v>
      </c>
      <c r="U296" s="39"/>
      <c r="V296" s="39"/>
      <c r="W296" s="39"/>
      <c r="X296" s="39"/>
      <c r="Y296" s="39"/>
      <c r="Z296" s="39"/>
      <c r="AA296" s="39"/>
      <c r="AB296" s="39"/>
      <c r="AC296" s="39"/>
      <c r="AD296" s="39"/>
      <c r="AE296" s="39"/>
      <c r="AR296" s="216" t="s">
        <v>186</v>
      </c>
      <c r="AT296" s="216" t="s">
        <v>288</v>
      </c>
      <c r="AU296" s="216" t="s">
        <v>82</v>
      </c>
      <c r="AY296" s="18" t="s">
        <v>138</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145</v>
      </c>
      <c r="BM296" s="216" t="s">
        <v>492</v>
      </c>
    </row>
    <row r="297" spans="1:51" s="13" customFormat="1" ht="12">
      <c r="A297" s="13"/>
      <c r="B297" s="223"/>
      <c r="C297" s="224"/>
      <c r="D297" s="218" t="s">
        <v>157</v>
      </c>
      <c r="E297" s="225" t="s">
        <v>19</v>
      </c>
      <c r="F297" s="226" t="s">
        <v>493</v>
      </c>
      <c r="G297" s="224"/>
      <c r="H297" s="227">
        <v>2</v>
      </c>
      <c r="I297" s="228"/>
      <c r="J297" s="224"/>
      <c r="K297" s="224"/>
      <c r="L297" s="229"/>
      <c r="M297" s="230"/>
      <c r="N297" s="231"/>
      <c r="O297" s="231"/>
      <c r="P297" s="231"/>
      <c r="Q297" s="231"/>
      <c r="R297" s="231"/>
      <c r="S297" s="231"/>
      <c r="T297" s="232"/>
      <c r="U297" s="13"/>
      <c r="V297" s="13"/>
      <c r="W297" s="13"/>
      <c r="X297" s="13"/>
      <c r="Y297" s="13"/>
      <c r="Z297" s="13"/>
      <c r="AA297" s="13"/>
      <c r="AB297" s="13"/>
      <c r="AC297" s="13"/>
      <c r="AD297" s="13"/>
      <c r="AE297" s="13"/>
      <c r="AT297" s="233" t="s">
        <v>157</v>
      </c>
      <c r="AU297" s="233" t="s">
        <v>82</v>
      </c>
      <c r="AV297" s="13" t="s">
        <v>82</v>
      </c>
      <c r="AW297" s="13" t="s">
        <v>33</v>
      </c>
      <c r="AX297" s="13" t="s">
        <v>80</v>
      </c>
      <c r="AY297" s="233" t="s">
        <v>138</v>
      </c>
    </row>
    <row r="298" spans="1:65" s="2" customFormat="1" ht="16.5" customHeight="1">
      <c r="A298" s="39"/>
      <c r="B298" s="40"/>
      <c r="C298" s="205" t="s">
        <v>494</v>
      </c>
      <c r="D298" s="205" t="s">
        <v>140</v>
      </c>
      <c r="E298" s="206" t="s">
        <v>495</v>
      </c>
      <c r="F298" s="207" t="s">
        <v>496</v>
      </c>
      <c r="G298" s="208" t="s">
        <v>143</v>
      </c>
      <c r="H298" s="209">
        <v>2</v>
      </c>
      <c r="I298" s="210"/>
      <c r="J298" s="211">
        <f>ROUND(I298*H298,2)</f>
        <v>0</v>
      </c>
      <c r="K298" s="207" t="s">
        <v>19</v>
      </c>
      <c r="L298" s="45"/>
      <c r="M298" s="212" t="s">
        <v>19</v>
      </c>
      <c r="N298" s="213" t="s">
        <v>43</v>
      </c>
      <c r="O298" s="85"/>
      <c r="P298" s="214">
        <f>O298*H298</f>
        <v>0</v>
      </c>
      <c r="Q298" s="214">
        <v>8E-05</v>
      </c>
      <c r="R298" s="214">
        <f>Q298*H298</f>
        <v>0.00016</v>
      </c>
      <c r="S298" s="214">
        <v>0</v>
      </c>
      <c r="T298" s="215">
        <f>S298*H298</f>
        <v>0</v>
      </c>
      <c r="U298" s="39"/>
      <c r="V298" s="39"/>
      <c r="W298" s="39"/>
      <c r="X298" s="39"/>
      <c r="Y298" s="39"/>
      <c r="Z298" s="39"/>
      <c r="AA298" s="39"/>
      <c r="AB298" s="39"/>
      <c r="AC298" s="39"/>
      <c r="AD298" s="39"/>
      <c r="AE298" s="39"/>
      <c r="AR298" s="216" t="s">
        <v>145</v>
      </c>
      <c r="AT298" s="216" t="s">
        <v>140</v>
      </c>
      <c r="AU298" s="216" t="s">
        <v>82</v>
      </c>
      <c r="AY298" s="18" t="s">
        <v>138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145</v>
      </c>
      <c r="BM298" s="216" t="s">
        <v>497</v>
      </c>
    </row>
    <row r="299" spans="1:65" s="2" customFormat="1" ht="24.15" customHeight="1">
      <c r="A299" s="39"/>
      <c r="B299" s="40"/>
      <c r="C299" s="205" t="s">
        <v>498</v>
      </c>
      <c r="D299" s="205" t="s">
        <v>140</v>
      </c>
      <c r="E299" s="206" t="s">
        <v>499</v>
      </c>
      <c r="F299" s="207" t="s">
        <v>500</v>
      </c>
      <c r="G299" s="208" t="s">
        <v>143</v>
      </c>
      <c r="H299" s="209">
        <v>1</v>
      </c>
      <c r="I299" s="210"/>
      <c r="J299" s="211">
        <f>ROUND(I299*H299,2)</f>
        <v>0</v>
      </c>
      <c r="K299" s="207" t="s">
        <v>144</v>
      </c>
      <c r="L299" s="45"/>
      <c r="M299" s="212" t="s">
        <v>19</v>
      </c>
      <c r="N299" s="213" t="s">
        <v>43</v>
      </c>
      <c r="O299" s="85"/>
      <c r="P299" s="214">
        <f>O299*H299</f>
        <v>0</v>
      </c>
      <c r="Q299" s="214">
        <v>1E-05</v>
      </c>
      <c r="R299" s="214">
        <f>Q299*H299</f>
        <v>1E-05</v>
      </c>
      <c r="S299" s="214">
        <v>0</v>
      </c>
      <c r="T299" s="215">
        <f>S299*H299</f>
        <v>0</v>
      </c>
      <c r="U299" s="39"/>
      <c r="V299" s="39"/>
      <c r="W299" s="39"/>
      <c r="X299" s="39"/>
      <c r="Y299" s="39"/>
      <c r="Z299" s="39"/>
      <c r="AA299" s="39"/>
      <c r="AB299" s="39"/>
      <c r="AC299" s="39"/>
      <c r="AD299" s="39"/>
      <c r="AE299" s="39"/>
      <c r="AR299" s="216" t="s">
        <v>145</v>
      </c>
      <c r="AT299" s="216" t="s">
        <v>140</v>
      </c>
      <c r="AU299" s="216" t="s">
        <v>82</v>
      </c>
      <c r="AY299" s="18" t="s">
        <v>138</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145</v>
      </c>
      <c r="BM299" s="216" t="s">
        <v>501</v>
      </c>
    </row>
    <row r="300" spans="1:47" s="2" customFormat="1" ht="12">
      <c r="A300" s="39"/>
      <c r="B300" s="40"/>
      <c r="C300" s="41"/>
      <c r="D300" s="218" t="s">
        <v>147</v>
      </c>
      <c r="E300" s="41"/>
      <c r="F300" s="219" t="s">
        <v>488</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147</v>
      </c>
      <c r="AU300" s="18" t="s">
        <v>82</v>
      </c>
    </row>
    <row r="301" spans="1:51" s="13" customFormat="1" ht="12">
      <c r="A301" s="13"/>
      <c r="B301" s="223"/>
      <c r="C301" s="224"/>
      <c r="D301" s="218" t="s">
        <v>157</v>
      </c>
      <c r="E301" s="225" t="s">
        <v>19</v>
      </c>
      <c r="F301" s="226" t="s">
        <v>502</v>
      </c>
      <c r="G301" s="224"/>
      <c r="H301" s="227">
        <v>1</v>
      </c>
      <c r="I301" s="228"/>
      <c r="J301" s="224"/>
      <c r="K301" s="224"/>
      <c r="L301" s="229"/>
      <c r="M301" s="230"/>
      <c r="N301" s="231"/>
      <c r="O301" s="231"/>
      <c r="P301" s="231"/>
      <c r="Q301" s="231"/>
      <c r="R301" s="231"/>
      <c r="S301" s="231"/>
      <c r="T301" s="232"/>
      <c r="U301" s="13"/>
      <c r="V301" s="13"/>
      <c r="W301" s="13"/>
      <c r="X301" s="13"/>
      <c r="Y301" s="13"/>
      <c r="Z301" s="13"/>
      <c r="AA301" s="13"/>
      <c r="AB301" s="13"/>
      <c r="AC301" s="13"/>
      <c r="AD301" s="13"/>
      <c r="AE301" s="13"/>
      <c r="AT301" s="233" t="s">
        <v>157</v>
      </c>
      <c r="AU301" s="233" t="s">
        <v>82</v>
      </c>
      <c r="AV301" s="13" t="s">
        <v>82</v>
      </c>
      <c r="AW301" s="13" t="s">
        <v>33</v>
      </c>
      <c r="AX301" s="13" t="s">
        <v>80</v>
      </c>
      <c r="AY301" s="233" t="s">
        <v>138</v>
      </c>
    </row>
    <row r="302" spans="1:65" s="2" customFormat="1" ht="16.5" customHeight="1">
      <c r="A302" s="39"/>
      <c r="B302" s="40"/>
      <c r="C302" s="255" t="s">
        <v>503</v>
      </c>
      <c r="D302" s="255" t="s">
        <v>288</v>
      </c>
      <c r="E302" s="256" t="s">
        <v>504</v>
      </c>
      <c r="F302" s="257" t="s">
        <v>505</v>
      </c>
      <c r="G302" s="258" t="s">
        <v>143</v>
      </c>
      <c r="H302" s="259">
        <v>1</v>
      </c>
      <c r="I302" s="260"/>
      <c r="J302" s="261">
        <f>ROUND(I302*H302,2)</f>
        <v>0</v>
      </c>
      <c r="K302" s="257" t="s">
        <v>144</v>
      </c>
      <c r="L302" s="262"/>
      <c r="M302" s="263" t="s">
        <v>19</v>
      </c>
      <c r="N302" s="264" t="s">
        <v>43</v>
      </c>
      <c r="O302" s="85"/>
      <c r="P302" s="214">
        <f>O302*H302</f>
        <v>0</v>
      </c>
      <c r="Q302" s="214">
        <v>0.00121</v>
      </c>
      <c r="R302" s="214">
        <f>Q302*H302</f>
        <v>0.00121</v>
      </c>
      <c r="S302" s="214">
        <v>0</v>
      </c>
      <c r="T302" s="215">
        <f>S302*H302</f>
        <v>0</v>
      </c>
      <c r="U302" s="39"/>
      <c r="V302" s="39"/>
      <c r="W302" s="39"/>
      <c r="X302" s="39"/>
      <c r="Y302" s="39"/>
      <c r="Z302" s="39"/>
      <c r="AA302" s="39"/>
      <c r="AB302" s="39"/>
      <c r="AC302" s="39"/>
      <c r="AD302" s="39"/>
      <c r="AE302" s="39"/>
      <c r="AR302" s="216" t="s">
        <v>186</v>
      </c>
      <c r="AT302" s="216" t="s">
        <v>288</v>
      </c>
      <c r="AU302" s="216" t="s">
        <v>82</v>
      </c>
      <c r="AY302" s="18" t="s">
        <v>138</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145</v>
      </c>
      <c r="BM302" s="216" t="s">
        <v>506</v>
      </c>
    </row>
    <row r="303" spans="1:65" s="2" customFormat="1" ht="16.5" customHeight="1">
      <c r="A303" s="39"/>
      <c r="B303" s="40"/>
      <c r="C303" s="205" t="s">
        <v>507</v>
      </c>
      <c r="D303" s="205" t="s">
        <v>140</v>
      </c>
      <c r="E303" s="206" t="s">
        <v>508</v>
      </c>
      <c r="F303" s="207" t="s">
        <v>509</v>
      </c>
      <c r="G303" s="208" t="s">
        <v>370</v>
      </c>
      <c r="H303" s="209">
        <v>11.7</v>
      </c>
      <c r="I303" s="210"/>
      <c r="J303" s="211">
        <f>ROUND(I303*H303,2)</f>
        <v>0</v>
      </c>
      <c r="K303" s="207" t="s">
        <v>144</v>
      </c>
      <c r="L303" s="45"/>
      <c r="M303" s="212" t="s">
        <v>19</v>
      </c>
      <c r="N303" s="213" t="s">
        <v>43</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145</v>
      </c>
      <c r="AT303" s="216" t="s">
        <v>140</v>
      </c>
      <c r="AU303" s="216" t="s">
        <v>82</v>
      </c>
      <c r="AY303" s="18" t="s">
        <v>138</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145</v>
      </c>
      <c r="BM303" s="216" t="s">
        <v>510</v>
      </c>
    </row>
    <row r="304" spans="1:47" s="2" customFormat="1" ht="12">
      <c r="A304" s="39"/>
      <c r="B304" s="40"/>
      <c r="C304" s="41"/>
      <c r="D304" s="218" t="s">
        <v>147</v>
      </c>
      <c r="E304" s="41"/>
      <c r="F304" s="219" t="s">
        <v>511</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147</v>
      </c>
      <c r="AU304" s="18" t="s">
        <v>82</v>
      </c>
    </row>
    <row r="305" spans="1:51" s="13" customFormat="1" ht="12">
      <c r="A305" s="13"/>
      <c r="B305" s="223"/>
      <c r="C305" s="224"/>
      <c r="D305" s="218" t="s">
        <v>157</v>
      </c>
      <c r="E305" s="225" t="s">
        <v>19</v>
      </c>
      <c r="F305" s="226" t="s">
        <v>512</v>
      </c>
      <c r="G305" s="224"/>
      <c r="H305" s="227">
        <v>11.7</v>
      </c>
      <c r="I305" s="228"/>
      <c r="J305" s="224"/>
      <c r="K305" s="224"/>
      <c r="L305" s="229"/>
      <c r="M305" s="230"/>
      <c r="N305" s="231"/>
      <c r="O305" s="231"/>
      <c r="P305" s="231"/>
      <c r="Q305" s="231"/>
      <c r="R305" s="231"/>
      <c r="S305" s="231"/>
      <c r="T305" s="232"/>
      <c r="U305" s="13"/>
      <c r="V305" s="13"/>
      <c r="W305" s="13"/>
      <c r="X305" s="13"/>
      <c r="Y305" s="13"/>
      <c r="Z305" s="13"/>
      <c r="AA305" s="13"/>
      <c r="AB305" s="13"/>
      <c r="AC305" s="13"/>
      <c r="AD305" s="13"/>
      <c r="AE305" s="13"/>
      <c r="AT305" s="233" t="s">
        <v>157</v>
      </c>
      <c r="AU305" s="233" t="s">
        <v>82</v>
      </c>
      <c r="AV305" s="13" t="s">
        <v>82</v>
      </c>
      <c r="AW305" s="13" t="s">
        <v>33</v>
      </c>
      <c r="AX305" s="13" t="s">
        <v>80</v>
      </c>
      <c r="AY305" s="233" t="s">
        <v>138</v>
      </c>
    </row>
    <row r="306" spans="1:65" s="2" customFormat="1" ht="16.5" customHeight="1">
      <c r="A306" s="39"/>
      <c r="B306" s="40"/>
      <c r="C306" s="205" t="s">
        <v>513</v>
      </c>
      <c r="D306" s="205" t="s">
        <v>140</v>
      </c>
      <c r="E306" s="206" t="s">
        <v>514</v>
      </c>
      <c r="F306" s="207" t="s">
        <v>515</v>
      </c>
      <c r="G306" s="208" t="s">
        <v>143</v>
      </c>
      <c r="H306" s="209">
        <v>2</v>
      </c>
      <c r="I306" s="210"/>
      <c r="J306" s="211">
        <f>ROUND(I306*H306,2)</f>
        <v>0</v>
      </c>
      <c r="K306" s="207" t="s">
        <v>144</v>
      </c>
      <c r="L306" s="45"/>
      <c r="M306" s="212" t="s">
        <v>19</v>
      </c>
      <c r="N306" s="213" t="s">
        <v>43</v>
      </c>
      <c r="O306" s="85"/>
      <c r="P306" s="214">
        <f>O306*H306</f>
        <v>0</v>
      </c>
      <c r="Q306" s="214">
        <v>0.46009</v>
      </c>
      <c r="R306" s="214">
        <f>Q306*H306</f>
        <v>0.92018</v>
      </c>
      <c r="S306" s="214">
        <v>0</v>
      </c>
      <c r="T306" s="215">
        <f>S306*H306</f>
        <v>0</v>
      </c>
      <c r="U306" s="39"/>
      <c r="V306" s="39"/>
      <c r="W306" s="39"/>
      <c r="X306" s="39"/>
      <c r="Y306" s="39"/>
      <c r="Z306" s="39"/>
      <c r="AA306" s="39"/>
      <c r="AB306" s="39"/>
      <c r="AC306" s="39"/>
      <c r="AD306" s="39"/>
      <c r="AE306" s="39"/>
      <c r="AR306" s="216" t="s">
        <v>145</v>
      </c>
      <c r="AT306" s="216" t="s">
        <v>140</v>
      </c>
      <c r="AU306" s="216" t="s">
        <v>82</v>
      </c>
      <c r="AY306" s="18" t="s">
        <v>138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145</v>
      </c>
      <c r="BM306" s="216" t="s">
        <v>516</v>
      </c>
    </row>
    <row r="307" spans="1:47" s="2" customFormat="1" ht="12">
      <c r="A307" s="39"/>
      <c r="B307" s="40"/>
      <c r="C307" s="41"/>
      <c r="D307" s="218" t="s">
        <v>147</v>
      </c>
      <c r="E307" s="41"/>
      <c r="F307" s="219" t="s">
        <v>511</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147</v>
      </c>
      <c r="AU307" s="18" t="s">
        <v>82</v>
      </c>
    </row>
    <row r="308" spans="1:51" s="13" customFormat="1" ht="12">
      <c r="A308" s="13"/>
      <c r="B308" s="223"/>
      <c r="C308" s="224"/>
      <c r="D308" s="218" t="s">
        <v>157</v>
      </c>
      <c r="E308" s="225" t="s">
        <v>19</v>
      </c>
      <c r="F308" s="226" t="s">
        <v>517</v>
      </c>
      <c r="G308" s="224"/>
      <c r="H308" s="227">
        <v>2</v>
      </c>
      <c r="I308" s="228"/>
      <c r="J308" s="224"/>
      <c r="K308" s="224"/>
      <c r="L308" s="229"/>
      <c r="M308" s="230"/>
      <c r="N308" s="231"/>
      <c r="O308" s="231"/>
      <c r="P308" s="231"/>
      <c r="Q308" s="231"/>
      <c r="R308" s="231"/>
      <c r="S308" s="231"/>
      <c r="T308" s="232"/>
      <c r="U308" s="13"/>
      <c r="V308" s="13"/>
      <c r="W308" s="13"/>
      <c r="X308" s="13"/>
      <c r="Y308" s="13"/>
      <c r="Z308" s="13"/>
      <c r="AA308" s="13"/>
      <c r="AB308" s="13"/>
      <c r="AC308" s="13"/>
      <c r="AD308" s="13"/>
      <c r="AE308" s="13"/>
      <c r="AT308" s="233" t="s">
        <v>157</v>
      </c>
      <c r="AU308" s="233" t="s">
        <v>82</v>
      </c>
      <c r="AV308" s="13" t="s">
        <v>82</v>
      </c>
      <c r="AW308" s="13" t="s">
        <v>33</v>
      </c>
      <c r="AX308" s="13" t="s">
        <v>80</v>
      </c>
      <c r="AY308" s="233" t="s">
        <v>138</v>
      </c>
    </row>
    <row r="309" spans="1:65" s="2" customFormat="1" ht="16.5" customHeight="1">
      <c r="A309" s="39"/>
      <c r="B309" s="40"/>
      <c r="C309" s="205" t="s">
        <v>518</v>
      </c>
      <c r="D309" s="205" t="s">
        <v>140</v>
      </c>
      <c r="E309" s="206" t="s">
        <v>519</v>
      </c>
      <c r="F309" s="207" t="s">
        <v>520</v>
      </c>
      <c r="G309" s="208" t="s">
        <v>143</v>
      </c>
      <c r="H309" s="209">
        <v>2</v>
      </c>
      <c r="I309" s="210"/>
      <c r="J309" s="211">
        <f>ROUND(I309*H309,2)</f>
        <v>0</v>
      </c>
      <c r="K309" s="207" t="s">
        <v>144</v>
      </c>
      <c r="L309" s="45"/>
      <c r="M309" s="212" t="s">
        <v>19</v>
      </c>
      <c r="N309" s="213" t="s">
        <v>43</v>
      </c>
      <c r="O309" s="85"/>
      <c r="P309" s="214">
        <f>O309*H309</f>
        <v>0</v>
      </c>
      <c r="Q309" s="214">
        <v>0.3409</v>
      </c>
      <c r="R309" s="214">
        <f>Q309*H309</f>
        <v>0.6818</v>
      </c>
      <c r="S309" s="214">
        <v>0</v>
      </c>
      <c r="T309" s="215">
        <f>S309*H309</f>
        <v>0</v>
      </c>
      <c r="U309" s="39"/>
      <c r="V309" s="39"/>
      <c r="W309" s="39"/>
      <c r="X309" s="39"/>
      <c r="Y309" s="39"/>
      <c r="Z309" s="39"/>
      <c r="AA309" s="39"/>
      <c r="AB309" s="39"/>
      <c r="AC309" s="39"/>
      <c r="AD309" s="39"/>
      <c r="AE309" s="39"/>
      <c r="AR309" s="216" t="s">
        <v>145</v>
      </c>
      <c r="AT309" s="216" t="s">
        <v>140</v>
      </c>
      <c r="AU309" s="216" t="s">
        <v>82</v>
      </c>
      <c r="AY309" s="18" t="s">
        <v>138</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145</v>
      </c>
      <c r="BM309" s="216" t="s">
        <v>521</v>
      </c>
    </row>
    <row r="310" spans="1:47" s="2" customFormat="1" ht="12">
      <c r="A310" s="39"/>
      <c r="B310" s="40"/>
      <c r="C310" s="41"/>
      <c r="D310" s="218" t="s">
        <v>147</v>
      </c>
      <c r="E310" s="41"/>
      <c r="F310" s="219" t="s">
        <v>522</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147</v>
      </c>
      <c r="AU310" s="18" t="s">
        <v>82</v>
      </c>
    </row>
    <row r="311" spans="1:65" s="2" customFormat="1" ht="16.5" customHeight="1">
      <c r="A311" s="39"/>
      <c r="B311" s="40"/>
      <c r="C311" s="255" t="s">
        <v>523</v>
      </c>
      <c r="D311" s="255" t="s">
        <v>288</v>
      </c>
      <c r="E311" s="256" t="s">
        <v>524</v>
      </c>
      <c r="F311" s="257" t="s">
        <v>525</v>
      </c>
      <c r="G311" s="258" t="s">
        <v>143</v>
      </c>
      <c r="H311" s="259">
        <v>2</v>
      </c>
      <c r="I311" s="260"/>
      <c r="J311" s="261">
        <f>ROUND(I311*H311,2)</f>
        <v>0</v>
      </c>
      <c r="K311" s="257" t="s">
        <v>144</v>
      </c>
      <c r="L311" s="262"/>
      <c r="M311" s="263" t="s">
        <v>19</v>
      </c>
      <c r="N311" s="264" t="s">
        <v>43</v>
      </c>
      <c r="O311" s="85"/>
      <c r="P311" s="214">
        <f>O311*H311</f>
        <v>0</v>
      </c>
      <c r="Q311" s="214">
        <v>0.097</v>
      </c>
      <c r="R311" s="214">
        <f>Q311*H311</f>
        <v>0.194</v>
      </c>
      <c r="S311" s="214">
        <v>0</v>
      </c>
      <c r="T311" s="215">
        <f>S311*H311</f>
        <v>0</v>
      </c>
      <c r="U311" s="39"/>
      <c r="V311" s="39"/>
      <c r="W311" s="39"/>
      <c r="X311" s="39"/>
      <c r="Y311" s="39"/>
      <c r="Z311" s="39"/>
      <c r="AA311" s="39"/>
      <c r="AB311" s="39"/>
      <c r="AC311" s="39"/>
      <c r="AD311" s="39"/>
      <c r="AE311" s="39"/>
      <c r="AR311" s="216" t="s">
        <v>186</v>
      </c>
      <c r="AT311" s="216" t="s">
        <v>288</v>
      </c>
      <c r="AU311" s="216" t="s">
        <v>82</v>
      </c>
      <c r="AY311" s="18" t="s">
        <v>138</v>
      </c>
      <c r="BE311" s="217">
        <f>IF(N311="základní",J311,0)</f>
        <v>0</v>
      </c>
      <c r="BF311" s="217">
        <f>IF(N311="snížená",J311,0)</f>
        <v>0</v>
      </c>
      <c r="BG311" s="217">
        <f>IF(N311="zákl. přenesená",J311,0)</f>
        <v>0</v>
      </c>
      <c r="BH311" s="217">
        <f>IF(N311="sníž. přenesená",J311,0)</f>
        <v>0</v>
      </c>
      <c r="BI311" s="217">
        <f>IF(N311="nulová",J311,0)</f>
        <v>0</v>
      </c>
      <c r="BJ311" s="18" t="s">
        <v>80</v>
      </c>
      <c r="BK311" s="217">
        <f>ROUND(I311*H311,2)</f>
        <v>0</v>
      </c>
      <c r="BL311" s="18" t="s">
        <v>145</v>
      </c>
      <c r="BM311" s="216" t="s">
        <v>526</v>
      </c>
    </row>
    <row r="312" spans="1:65" s="2" customFormat="1" ht="16.5" customHeight="1">
      <c r="A312" s="39"/>
      <c r="B312" s="40"/>
      <c r="C312" s="255" t="s">
        <v>527</v>
      </c>
      <c r="D312" s="255" t="s">
        <v>288</v>
      </c>
      <c r="E312" s="256" t="s">
        <v>528</v>
      </c>
      <c r="F312" s="257" t="s">
        <v>529</v>
      </c>
      <c r="G312" s="258" t="s">
        <v>143</v>
      </c>
      <c r="H312" s="259">
        <v>2</v>
      </c>
      <c r="I312" s="260"/>
      <c r="J312" s="261">
        <f>ROUND(I312*H312,2)</f>
        <v>0</v>
      </c>
      <c r="K312" s="257" t="s">
        <v>144</v>
      </c>
      <c r="L312" s="262"/>
      <c r="M312" s="263" t="s">
        <v>19</v>
      </c>
      <c r="N312" s="264" t="s">
        <v>43</v>
      </c>
      <c r="O312" s="85"/>
      <c r="P312" s="214">
        <f>O312*H312</f>
        <v>0</v>
      </c>
      <c r="Q312" s="214">
        <v>0.027</v>
      </c>
      <c r="R312" s="214">
        <f>Q312*H312</f>
        <v>0.054</v>
      </c>
      <c r="S312" s="214">
        <v>0</v>
      </c>
      <c r="T312" s="215">
        <f>S312*H312</f>
        <v>0</v>
      </c>
      <c r="U312" s="39"/>
      <c r="V312" s="39"/>
      <c r="W312" s="39"/>
      <c r="X312" s="39"/>
      <c r="Y312" s="39"/>
      <c r="Z312" s="39"/>
      <c r="AA312" s="39"/>
      <c r="AB312" s="39"/>
      <c r="AC312" s="39"/>
      <c r="AD312" s="39"/>
      <c r="AE312" s="39"/>
      <c r="AR312" s="216" t="s">
        <v>186</v>
      </c>
      <c r="AT312" s="216" t="s">
        <v>288</v>
      </c>
      <c r="AU312" s="216" t="s">
        <v>82</v>
      </c>
      <c r="AY312" s="18" t="s">
        <v>138</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145</v>
      </c>
      <c r="BM312" s="216" t="s">
        <v>530</v>
      </c>
    </row>
    <row r="313" spans="1:65" s="2" customFormat="1" ht="16.5" customHeight="1">
      <c r="A313" s="39"/>
      <c r="B313" s="40"/>
      <c r="C313" s="255" t="s">
        <v>531</v>
      </c>
      <c r="D313" s="255" t="s">
        <v>288</v>
      </c>
      <c r="E313" s="256" t="s">
        <v>532</v>
      </c>
      <c r="F313" s="257" t="s">
        <v>533</v>
      </c>
      <c r="G313" s="258" t="s">
        <v>143</v>
      </c>
      <c r="H313" s="259">
        <v>2</v>
      </c>
      <c r="I313" s="260"/>
      <c r="J313" s="261">
        <f>ROUND(I313*H313,2)</f>
        <v>0</v>
      </c>
      <c r="K313" s="257" t="s">
        <v>144</v>
      </c>
      <c r="L313" s="262"/>
      <c r="M313" s="263" t="s">
        <v>19</v>
      </c>
      <c r="N313" s="264" t="s">
        <v>43</v>
      </c>
      <c r="O313" s="85"/>
      <c r="P313" s="214">
        <f>O313*H313</f>
        <v>0</v>
      </c>
      <c r="Q313" s="214">
        <v>0.111</v>
      </c>
      <c r="R313" s="214">
        <f>Q313*H313</f>
        <v>0.222</v>
      </c>
      <c r="S313" s="214">
        <v>0</v>
      </c>
      <c r="T313" s="215">
        <f>S313*H313</f>
        <v>0</v>
      </c>
      <c r="U313" s="39"/>
      <c r="V313" s="39"/>
      <c r="W313" s="39"/>
      <c r="X313" s="39"/>
      <c r="Y313" s="39"/>
      <c r="Z313" s="39"/>
      <c r="AA313" s="39"/>
      <c r="AB313" s="39"/>
      <c r="AC313" s="39"/>
      <c r="AD313" s="39"/>
      <c r="AE313" s="39"/>
      <c r="AR313" s="216" t="s">
        <v>186</v>
      </c>
      <c r="AT313" s="216" t="s">
        <v>288</v>
      </c>
      <c r="AU313" s="216" t="s">
        <v>82</v>
      </c>
      <c r="AY313" s="18" t="s">
        <v>138</v>
      </c>
      <c r="BE313" s="217">
        <f>IF(N313="základní",J313,0)</f>
        <v>0</v>
      </c>
      <c r="BF313" s="217">
        <f>IF(N313="snížená",J313,0)</f>
        <v>0</v>
      </c>
      <c r="BG313" s="217">
        <f>IF(N313="zákl. přenesená",J313,0)</f>
        <v>0</v>
      </c>
      <c r="BH313" s="217">
        <f>IF(N313="sníž. přenesená",J313,0)</f>
        <v>0</v>
      </c>
      <c r="BI313" s="217">
        <f>IF(N313="nulová",J313,0)</f>
        <v>0</v>
      </c>
      <c r="BJ313" s="18" t="s">
        <v>80</v>
      </c>
      <c r="BK313" s="217">
        <f>ROUND(I313*H313,2)</f>
        <v>0</v>
      </c>
      <c r="BL313" s="18" t="s">
        <v>145</v>
      </c>
      <c r="BM313" s="216" t="s">
        <v>534</v>
      </c>
    </row>
    <row r="314" spans="1:65" s="2" customFormat="1" ht="16.5" customHeight="1">
      <c r="A314" s="39"/>
      <c r="B314" s="40"/>
      <c r="C314" s="205" t="s">
        <v>535</v>
      </c>
      <c r="D314" s="205" t="s">
        <v>140</v>
      </c>
      <c r="E314" s="206" t="s">
        <v>536</v>
      </c>
      <c r="F314" s="207" t="s">
        <v>537</v>
      </c>
      <c r="G314" s="208" t="s">
        <v>143</v>
      </c>
      <c r="H314" s="209">
        <v>2</v>
      </c>
      <c r="I314" s="210"/>
      <c r="J314" s="211">
        <f>ROUND(I314*H314,2)</f>
        <v>0</v>
      </c>
      <c r="K314" s="207" t="s">
        <v>19</v>
      </c>
      <c r="L314" s="45"/>
      <c r="M314" s="212" t="s">
        <v>19</v>
      </c>
      <c r="N314" s="213" t="s">
        <v>43</v>
      </c>
      <c r="O314" s="85"/>
      <c r="P314" s="214">
        <f>O314*H314</f>
        <v>0</v>
      </c>
      <c r="Q314" s="214">
        <v>0.3409</v>
      </c>
      <c r="R314" s="214">
        <f>Q314*H314</f>
        <v>0.6818</v>
      </c>
      <c r="S314" s="214">
        <v>0</v>
      </c>
      <c r="T314" s="215">
        <f>S314*H314</f>
        <v>0</v>
      </c>
      <c r="U314" s="39"/>
      <c r="V314" s="39"/>
      <c r="W314" s="39"/>
      <c r="X314" s="39"/>
      <c r="Y314" s="39"/>
      <c r="Z314" s="39"/>
      <c r="AA314" s="39"/>
      <c r="AB314" s="39"/>
      <c r="AC314" s="39"/>
      <c r="AD314" s="39"/>
      <c r="AE314" s="39"/>
      <c r="AR314" s="216" t="s">
        <v>145</v>
      </c>
      <c r="AT314" s="216" t="s">
        <v>140</v>
      </c>
      <c r="AU314" s="216" t="s">
        <v>82</v>
      </c>
      <c r="AY314" s="18" t="s">
        <v>138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145</v>
      </c>
      <c r="BM314" s="216" t="s">
        <v>538</v>
      </c>
    </row>
    <row r="315" spans="1:65" s="2" customFormat="1" ht="16.5" customHeight="1">
      <c r="A315" s="39"/>
      <c r="B315" s="40"/>
      <c r="C315" s="205" t="s">
        <v>539</v>
      </c>
      <c r="D315" s="205" t="s">
        <v>140</v>
      </c>
      <c r="E315" s="206" t="s">
        <v>540</v>
      </c>
      <c r="F315" s="207" t="s">
        <v>541</v>
      </c>
      <c r="G315" s="208" t="s">
        <v>143</v>
      </c>
      <c r="H315" s="209">
        <v>2</v>
      </c>
      <c r="I315" s="210"/>
      <c r="J315" s="211">
        <f>ROUND(I315*H315,2)</f>
        <v>0</v>
      </c>
      <c r="K315" s="207" t="s">
        <v>144</v>
      </c>
      <c r="L315" s="45"/>
      <c r="M315" s="212" t="s">
        <v>19</v>
      </c>
      <c r="N315" s="213" t="s">
        <v>43</v>
      </c>
      <c r="O315" s="85"/>
      <c r="P315" s="214">
        <f>O315*H315</f>
        <v>0</v>
      </c>
      <c r="Q315" s="214">
        <v>0.21734</v>
      </c>
      <c r="R315" s="214">
        <f>Q315*H315</f>
        <v>0.43468</v>
      </c>
      <c r="S315" s="214">
        <v>0</v>
      </c>
      <c r="T315" s="215">
        <f>S315*H315</f>
        <v>0</v>
      </c>
      <c r="U315" s="39"/>
      <c r="V315" s="39"/>
      <c r="W315" s="39"/>
      <c r="X315" s="39"/>
      <c r="Y315" s="39"/>
      <c r="Z315" s="39"/>
      <c r="AA315" s="39"/>
      <c r="AB315" s="39"/>
      <c r="AC315" s="39"/>
      <c r="AD315" s="39"/>
      <c r="AE315" s="39"/>
      <c r="AR315" s="216" t="s">
        <v>145</v>
      </c>
      <c r="AT315" s="216" t="s">
        <v>140</v>
      </c>
      <c r="AU315" s="216" t="s">
        <v>82</v>
      </c>
      <c r="AY315" s="18" t="s">
        <v>138</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145</v>
      </c>
      <c r="BM315" s="216" t="s">
        <v>542</v>
      </c>
    </row>
    <row r="316" spans="1:47" s="2" customFormat="1" ht="12">
      <c r="A316" s="39"/>
      <c r="B316" s="40"/>
      <c r="C316" s="41"/>
      <c r="D316" s="218" t="s">
        <v>147</v>
      </c>
      <c r="E316" s="41"/>
      <c r="F316" s="219" t="s">
        <v>543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147</v>
      </c>
      <c r="AU316" s="18" t="s">
        <v>82</v>
      </c>
    </row>
    <row r="317" spans="1:65" s="2" customFormat="1" ht="16.5" customHeight="1">
      <c r="A317" s="39"/>
      <c r="B317" s="40"/>
      <c r="C317" s="255" t="s">
        <v>544</v>
      </c>
      <c r="D317" s="255" t="s">
        <v>288</v>
      </c>
      <c r="E317" s="256" t="s">
        <v>545</v>
      </c>
      <c r="F317" s="257" t="s">
        <v>546</v>
      </c>
      <c r="G317" s="258" t="s">
        <v>143</v>
      </c>
      <c r="H317" s="259">
        <v>2</v>
      </c>
      <c r="I317" s="260"/>
      <c r="J317" s="261">
        <f>ROUND(I317*H317,2)</f>
        <v>0</v>
      </c>
      <c r="K317" s="257" t="s">
        <v>19</v>
      </c>
      <c r="L317" s="262"/>
      <c r="M317" s="263" t="s">
        <v>19</v>
      </c>
      <c r="N317" s="264" t="s">
        <v>43</v>
      </c>
      <c r="O317" s="85"/>
      <c r="P317" s="214">
        <f>O317*H317</f>
        <v>0</v>
      </c>
      <c r="Q317" s="214">
        <v>0.162</v>
      </c>
      <c r="R317" s="214">
        <f>Q317*H317</f>
        <v>0.324</v>
      </c>
      <c r="S317" s="214">
        <v>0</v>
      </c>
      <c r="T317" s="215">
        <f>S317*H317</f>
        <v>0</v>
      </c>
      <c r="U317" s="39"/>
      <c r="V317" s="39"/>
      <c r="W317" s="39"/>
      <c r="X317" s="39"/>
      <c r="Y317" s="39"/>
      <c r="Z317" s="39"/>
      <c r="AA317" s="39"/>
      <c r="AB317" s="39"/>
      <c r="AC317" s="39"/>
      <c r="AD317" s="39"/>
      <c r="AE317" s="39"/>
      <c r="AR317" s="216" t="s">
        <v>186</v>
      </c>
      <c r="AT317" s="216" t="s">
        <v>288</v>
      </c>
      <c r="AU317" s="216" t="s">
        <v>82</v>
      </c>
      <c r="AY317" s="18" t="s">
        <v>138</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145</v>
      </c>
      <c r="BM317" s="216" t="s">
        <v>547</v>
      </c>
    </row>
    <row r="318" spans="1:65" s="2" customFormat="1" ht="16.5" customHeight="1">
      <c r="A318" s="39"/>
      <c r="B318" s="40"/>
      <c r="C318" s="205" t="s">
        <v>548</v>
      </c>
      <c r="D318" s="205" t="s">
        <v>140</v>
      </c>
      <c r="E318" s="206" t="s">
        <v>549</v>
      </c>
      <c r="F318" s="207" t="s">
        <v>550</v>
      </c>
      <c r="G318" s="208" t="s">
        <v>143</v>
      </c>
      <c r="H318" s="209">
        <v>2</v>
      </c>
      <c r="I318" s="210"/>
      <c r="J318" s="211">
        <f>ROUND(I318*H318,2)</f>
        <v>0</v>
      </c>
      <c r="K318" s="207" t="s">
        <v>144</v>
      </c>
      <c r="L318" s="45"/>
      <c r="M318" s="212" t="s">
        <v>19</v>
      </c>
      <c r="N318" s="213" t="s">
        <v>43</v>
      </c>
      <c r="O318" s="85"/>
      <c r="P318" s="214">
        <f>O318*H318</f>
        <v>0</v>
      </c>
      <c r="Q318" s="214">
        <v>0</v>
      </c>
      <c r="R318" s="214">
        <f>Q318*H318</f>
        <v>0</v>
      </c>
      <c r="S318" s="214">
        <v>0.15</v>
      </c>
      <c r="T318" s="215">
        <f>S318*H318</f>
        <v>0.3</v>
      </c>
      <c r="U318" s="39"/>
      <c r="V318" s="39"/>
      <c r="W318" s="39"/>
      <c r="X318" s="39"/>
      <c r="Y318" s="39"/>
      <c r="Z318" s="39"/>
      <c r="AA318" s="39"/>
      <c r="AB318" s="39"/>
      <c r="AC318" s="39"/>
      <c r="AD318" s="39"/>
      <c r="AE318" s="39"/>
      <c r="AR318" s="216" t="s">
        <v>145</v>
      </c>
      <c r="AT318" s="216" t="s">
        <v>140</v>
      </c>
      <c r="AU318" s="216" t="s">
        <v>82</v>
      </c>
      <c r="AY318" s="18" t="s">
        <v>138</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145</v>
      </c>
      <c r="BM318" s="216" t="s">
        <v>551</v>
      </c>
    </row>
    <row r="319" spans="1:65" s="2" customFormat="1" ht="16.5" customHeight="1">
      <c r="A319" s="39"/>
      <c r="B319" s="40"/>
      <c r="C319" s="205" t="s">
        <v>552</v>
      </c>
      <c r="D319" s="205" t="s">
        <v>140</v>
      </c>
      <c r="E319" s="206" t="s">
        <v>553</v>
      </c>
      <c r="F319" s="207" t="s">
        <v>554</v>
      </c>
      <c r="G319" s="208" t="s">
        <v>143</v>
      </c>
      <c r="H319" s="209">
        <v>1</v>
      </c>
      <c r="I319" s="210"/>
      <c r="J319" s="211">
        <f>ROUND(I319*H319,2)</f>
        <v>0</v>
      </c>
      <c r="K319" s="207" t="s">
        <v>144</v>
      </c>
      <c r="L319" s="45"/>
      <c r="M319" s="212" t="s">
        <v>19</v>
      </c>
      <c r="N319" s="213" t="s">
        <v>43</v>
      </c>
      <c r="O319" s="85"/>
      <c r="P319" s="214">
        <f>O319*H319</f>
        <v>0</v>
      </c>
      <c r="Q319" s="214">
        <v>0.32272</v>
      </c>
      <c r="R319" s="214">
        <f>Q319*H319</f>
        <v>0.32272</v>
      </c>
      <c r="S319" s="214">
        <v>0</v>
      </c>
      <c r="T319" s="215">
        <f>S319*H319</f>
        <v>0</v>
      </c>
      <c r="U319" s="39"/>
      <c r="V319" s="39"/>
      <c r="W319" s="39"/>
      <c r="X319" s="39"/>
      <c r="Y319" s="39"/>
      <c r="Z319" s="39"/>
      <c r="AA319" s="39"/>
      <c r="AB319" s="39"/>
      <c r="AC319" s="39"/>
      <c r="AD319" s="39"/>
      <c r="AE319" s="39"/>
      <c r="AR319" s="216" t="s">
        <v>145</v>
      </c>
      <c r="AT319" s="216" t="s">
        <v>140</v>
      </c>
      <c r="AU319" s="216" t="s">
        <v>82</v>
      </c>
      <c r="AY319" s="18" t="s">
        <v>138</v>
      </c>
      <c r="BE319" s="217">
        <f>IF(N319="základní",J319,0)</f>
        <v>0</v>
      </c>
      <c r="BF319" s="217">
        <f>IF(N319="snížená",J319,0)</f>
        <v>0</v>
      </c>
      <c r="BG319" s="217">
        <f>IF(N319="zákl. přenesená",J319,0)</f>
        <v>0</v>
      </c>
      <c r="BH319" s="217">
        <f>IF(N319="sníž. přenesená",J319,0)</f>
        <v>0</v>
      </c>
      <c r="BI319" s="217">
        <f>IF(N319="nulová",J319,0)</f>
        <v>0</v>
      </c>
      <c r="BJ319" s="18" t="s">
        <v>80</v>
      </c>
      <c r="BK319" s="217">
        <f>ROUND(I319*H319,2)</f>
        <v>0</v>
      </c>
      <c r="BL319" s="18" t="s">
        <v>145</v>
      </c>
      <c r="BM319" s="216" t="s">
        <v>555</v>
      </c>
    </row>
    <row r="320" spans="1:47" s="2" customFormat="1" ht="12">
      <c r="A320" s="39"/>
      <c r="B320" s="40"/>
      <c r="C320" s="41"/>
      <c r="D320" s="218" t="s">
        <v>147</v>
      </c>
      <c r="E320" s="41"/>
      <c r="F320" s="219" t="s">
        <v>556</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147</v>
      </c>
      <c r="AU320" s="18" t="s">
        <v>82</v>
      </c>
    </row>
    <row r="321" spans="1:65" s="2" customFormat="1" ht="16.5" customHeight="1">
      <c r="A321" s="39"/>
      <c r="B321" s="40"/>
      <c r="C321" s="205" t="s">
        <v>557</v>
      </c>
      <c r="D321" s="205" t="s">
        <v>140</v>
      </c>
      <c r="E321" s="206" t="s">
        <v>558</v>
      </c>
      <c r="F321" s="207" t="s">
        <v>559</v>
      </c>
      <c r="G321" s="208" t="s">
        <v>143</v>
      </c>
      <c r="H321" s="209">
        <v>2</v>
      </c>
      <c r="I321" s="210"/>
      <c r="J321" s="211">
        <f>ROUND(I321*H321,2)</f>
        <v>0</v>
      </c>
      <c r="K321" s="207" t="s">
        <v>144</v>
      </c>
      <c r="L321" s="45"/>
      <c r="M321" s="212" t="s">
        <v>19</v>
      </c>
      <c r="N321" s="213" t="s">
        <v>43</v>
      </c>
      <c r="O321" s="85"/>
      <c r="P321" s="214">
        <f>O321*H321</f>
        <v>0</v>
      </c>
      <c r="Q321" s="214">
        <v>0.4208</v>
      </c>
      <c r="R321" s="214">
        <f>Q321*H321</f>
        <v>0.8416</v>
      </c>
      <c r="S321" s="214">
        <v>0</v>
      </c>
      <c r="T321" s="215">
        <f>S321*H321</f>
        <v>0</v>
      </c>
      <c r="U321" s="39"/>
      <c r="V321" s="39"/>
      <c r="W321" s="39"/>
      <c r="X321" s="39"/>
      <c r="Y321" s="39"/>
      <c r="Z321" s="39"/>
      <c r="AA321" s="39"/>
      <c r="AB321" s="39"/>
      <c r="AC321" s="39"/>
      <c r="AD321" s="39"/>
      <c r="AE321" s="39"/>
      <c r="AR321" s="216" t="s">
        <v>145</v>
      </c>
      <c r="AT321" s="216" t="s">
        <v>140</v>
      </c>
      <c r="AU321" s="216" t="s">
        <v>82</v>
      </c>
      <c r="AY321" s="18" t="s">
        <v>138</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145</v>
      </c>
      <c r="BM321" s="216" t="s">
        <v>560</v>
      </c>
    </row>
    <row r="322" spans="1:47" s="2" customFormat="1" ht="12">
      <c r="A322" s="39"/>
      <c r="B322" s="40"/>
      <c r="C322" s="41"/>
      <c r="D322" s="218" t="s">
        <v>147</v>
      </c>
      <c r="E322" s="41"/>
      <c r="F322" s="219" t="s">
        <v>556</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147</v>
      </c>
      <c r="AU322" s="18" t="s">
        <v>82</v>
      </c>
    </row>
    <row r="323" spans="1:65" s="2" customFormat="1" ht="24.15" customHeight="1">
      <c r="A323" s="39"/>
      <c r="B323" s="40"/>
      <c r="C323" s="205" t="s">
        <v>561</v>
      </c>
      <c r="D323" s="205" t="s">
        <v>140</v>
      </c>
      <c r="E323" s="206" t="s">
        <v>562</v>
      </c>
      <c r="F323" s="207" t="s">
        <v>563</v>
      </c>
      <c r="G323" s="208" t="s">
        <v>143</v>
      </c>
      <c r="H323" s="209">
        <v>5</v>
      </c>
      <c r="I323" s="210"/>
      <c r="J323" s="211">
        <f>ROUND(I323*H323,2)</f>
        <v>0</v>
      </c>
      <c r="K323" s="207" t="s">
        <v>144</v>
      </c>
      <c r="L323" s="45"/>
      <c r="M323" s="212" t="s">
        <v>19</v>
      </c>
      <c r="N323" s="213" t="s">
        <v>43</v>
      </c>
      <c r="O323" s="85"/>
      <c r="P323" s="214">
        <f>O323*H323</f>
        <v>0</v>
      </c>
      <c r="Q323" s="214">
        <v>0.31108</v>
      </c>
      <c r="R323" s="214">
        <f>Q323*H323</f>
        <v>1.5554000000000001</v>
      </c>
      <c r="S323" s="214">
        <v>0</v>
      </c>
      <c r="T323" s="215">
        <f>S323*H323</f>
        <v>0</v>
      </c>
      <c r="U323" s="39"/>
      <c r="V323" s="39"/>
      <c r="W323" s="39"/>
      <c r="X323" s="39"/>
      <c r="Y323" s="39"/>
      <c r="Z323" s="39"/>
      <c r="AA323" s="39"/>
      <c r="AB323" s="39"/>
      <c r="AC323" s="39"/>
      <c r="AD323" s="39"/>
      <c r="AE323" s="39"/>
      <c r="AR323" s="216" t="s">
        <v>145</v>
      </c>
      <c r="AT323" s="216" t="s">
        <v>140</v>
      </c>
      <c r="AU323" s="216" t="s">
        <v>82</v>
      </c>
      <c r="AY323" s="18" t="s">
        <v>138</v>
      </c>
      <c r="BE323" s="217">
        <f>IF(N323="základní",J323,0)</f>
        <v>0</v>
      </c>
      <c r="BF323" s="217">
        <f>IF(N323="snížená",J323,0)</f>
        <v>0</v>
      </c>
      <c r="BG323" s="217">
        <f>IF(N323="zákl. přenesená",J323,0)</f>
        <v>0</v>
      </c>
      <c r="BH323" s="217">
        <f>IF(N323="sníž. přenesená",J323,0)</f>
        <v>0</v>
      </c>
      <c r="BI323" s="217">
        <f>IF(N323="nulová",J323,0)</f>
        <v>0</v>
      </c>
      <c r="BJ323" s="18" t="s">
        <v>80</v>
      </c>
      <c r="BK323" s="217">
        <f>ROUND(I323*H323,2)</f>
        <v>0</v>
      </c>
      <c r="BL323" s="18" t="s">
        <v>145</v>
      </c>
      <c r="BM323" s="216" t="s">
        <v>564</v>
      </c>
    </row>
    <row r="324" spans="1:47" s="2" customFormat="1" ht="12">
      <c r="A324" s="39"/>
      <c r="B324" s="40"/>
      <c r="C324" s="41"/>
      <c r="D324" s="218" t="s">
        <v>147</v>
      </c>
      <c r="E324" s="41"/>
      <c r="F324" s="219" t="s">
        <v>556</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147</v>
      </c>
      <c r="AU324" s="18" t="s">
        <v>82</v>
      </c>
    </row>
    <row r="325" spans="1:65" s="2" customFormat="1" ht="24.15" customHeight="1">
      <c r="A325" s="39"/>
      <c r="B325" s="40"/>
      <c r="C325" s="205" t="s">
        <v>565</v>
      </c>
      <c r="D325" s="205" t="s">
        <v>140</v>
      </c>
      <c r="E325" s="206" t="s">
        <v>566</v>
      </c>
      <c r="F325" s="207" t="s">
        <v>567</v>
      </c>
      <c r="G325" s="208" t="s">
        <v>143</v>
      </c>
      <c r="H325" s="209">
        <v>5</v>
      </c>
      <c r="I325" s="210"/>
      <c r="J325" s="211">
        <f>ROUND(I325*H325,2)</f>
        <v>0</v>
      </c>
      <c r="K325" s="207" t="s">
        <v>144</v>
      </c>
      <c r="L325" s="45"/>
      <c r="M325" s="212" t="s">
        <v>19</v>
      </c>
      <c r="N325" s="213" t="s">
        <v>43</v>
      </c>
      <c r="O325" s="85"/>
      <c r="P325" s="214">
        <f>O325*H325</f>
        <v>0</v>
      </c>
      <c r="Q325" s="214">
        <v>0.2647</v>
      </c>
      <c r="R325" s="214">
        <f>Q325*H325</f>
        <v>1.3235</v>
      </c>
      <c r="S325" s="214">
        <v>0</v>
      </c>
      <c r="T325" s="215">
        <f>S325*H325</f>
        <v>0</v>
      </c>
      <c r="U325" s="39"/>
      <c r="V325" s="39"/>
      <c r="W325" s="39"/>
      <c r="X325" s="39"/>
      <c r="Y325" s="39"/>
      <c r="Z325" s="39"/>
      <c r="AA325" s="39"/>
      <c r="AB325" s="39"/>
      <c r="AC325" s="39"/>
      <c r="AD325" s="39"/>
      <c r="AE325" s="39"/>
      <c r="AR325" s="216" t="s">
        <v>145</v>
      </c>
      <c r="AT325" s="216" t="s">
        <v>140</v>
      </c>
      <c r="AU325" s="216" t="s">
        <v>82</v>
      </c>
      <c r="AY325" s="18" t="s">
        <v>138</v>
      </c>
      <c r="BE325" s="217">
        <f>IF(N325="základní",J325,0)</f>
        <v>0</v>
      </c>
      <c r="BF325" s="217">
        <f>IF(N325="snížená",J325,0)</f>
        <v>0</v>
      </c>
      <c r="BG325" s="217">
        <f>IF(N325="zákl. přenesená",J325,0)</f>
        <v>0</v>
      </c>
      <c r="BH325" s="217">
        <f>IF(N325="sníž. přenesená",J325,0)</f>
        <v>0</v>
      </c>
      <c r="BI325" s="217">
        <f>IF(N325="nulová",J325,0)</f>
        <v>0</v>
      </c>
      <c r="BJ325" s="18" t="s">
        <v>80</v>
      </c>
      <c r="BK325" s="217">
        <f>ROUND(I325*H325,2)</f>
        <v>0</v>
      </c>
      <c r="BL325" s="18" t="s">
        <v>145</v>
      </c>
      <c r="BM325" s="216" t="s">
        <v>568</v>
      </c>
    </row>
    <row r="326" spans="1:47" s="2" customFormat="1" ht="12">
      <c r="A326" s="39"/>
      <c r="B326" s="40"/>
      <c r="C326" s="41"/>
      <c r="D326" s="218" t="s">
        <v>147</v>
      </c>
      <c r="E326" s="41"/>
      <c r="F326" s="219" t="s">
        <v>556</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147</v>
      </c>
      <c r="AU326" s="18" t="s">
        <v>82</v>
      </c>
    </row>
    <row r="327" spans="1:65" s="2" customFormat="1" ht="16.5" customHeight="1">
      <c r="A327" s="39"/>
      <c r="B327" s="40"/>
      <c r="C327" s="205" t="s">
        <v>569</v>
      </c>
      <c r="D327" s="205" t="s">
        <v>140</v>
      </c>
      <c r="E327" s="206" t="s">
        <v>570</v>
      </c>
      <c r="F327" s="207" t="s">
        <v>571</v>
      </c>
      <c r="G327" s="208" t="s">
        <v>370</v>
      </c>
      <c r="H327" s="209">
        <v>11.7</v>
      </c>
      <c r="I327" s="210"/>
      <c r="J327" s="211">
        <f>ROUND(I327*H327,2)</f>
        <v>0</v>
      </c>
      <c r="K327" s="207" t="s">
        <v>144</v>
      </c>
      <c r="L327" s="45"/>
      <c r="M327" s="212" t="s">
        <v>19</v>
      </c>
      <c r="N327" s="213" t="s">
        <v>43</v>
      </c>
      <c r="O327" s="85"/>
      <c r="P327" s="214">
        <f>O327*H327</f>
        <v>0</v>
      </c>
      <c r="Q327" s="214">
        <v>6E-05</v>
      </c>
      <c r="R327" s="214">
        <f>Q327*H327</f>
        <v>0.0007019999999999999</v>
      </c>
      <c r="S327" s="214">
        <v>0</v>
      </c>
      <c r="T327" s="215">
        <f>S327*H327</f>
        <v>0</v>
      </c>
      <c r="U327" s="39"/>
      <c r="V327" s="39"/>
      <c r="W327" s="39"/>
      <c r="X327" s="39"/>
      <c r="Y327" s="39"/>
      <c r="Z327" s="39"/>
      <c r="AA327" s="39"/>
      <c r="AB327" s="39"/>
      <c r="AC327" s="39"/>
      <c r="AD327" s="39"/>
      <c r="AE327" s="39"/>
      <c r="AR327" s="216" t="s">
        <v>145</v>
      </c>
      <c r="AT327" s="216" t="s">
        <v>140</v>
      </c>
      <c r="AU327" s="216" t="s">
        <v>82</v>
      </c>
      <c r="AY327" s="18" t="s">
        <v>138</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145</v>
      </c>
      <c r="BM327" s="216" t="s">
        <v>572</v>
      </c>
    </row>
    <row r="328" spans="1:51" s="13" customFormat="1" ht="12">
      <c r="A328" s="13"/>
      <c r="B328" s="223"/>
      <c r="C328" s="224"/>
      <c r="D328" s="218" t="s">
        <v>157</v>
      </c>
      <c r="E328" s="225" t="s">
        <v>19</v>
      </c>
      <c r="F328" s="226" t="s">
        <v>573</v>
      </c>
      <c r="G328" s="224"/>
      <c r="H328" s="227">
        <v>11.7</v>
      </c>
      <c r="I328" s="228"/>
      <c r="J328" s="224"/>
      <c r="K328" s="224"/>
      <c r="L328" s="229"/>
      <c r="M328" s="230"/>
      <c r="N328" s="231"/>
      <c r="O328" s="231"/>
      <c r="P328" s="231"/>
      <c r="Q328" s="231"/>
      <c r="R328" s="231"/>
      <c r="S328" s="231"/>
      <c r="T328" s="232"/>
      <c r="U328" s="13"/>
      <c r="V328" s="13"/>
      <c r="W328" s="13"/>
      <c r="X328" s="13"/>
      <c r="Y328" s="13"/>
      <c r="Z328" s="13"/>
      <c r="AA328" s="13"/>
      <c r="AB328" s="13"/>
      <c r="AC328" s="13"/>
      <c r="AD328" s="13"/>
      <c r="AE328" s="13"/>
      <c r="AT328" s="233" t="s">
        <v>157</v>
      </c>
      <c r="AU328" s="233" t="s">
        <v>82</v>
      </c>
      <c r="AV328" s="13" t="s">
        <v>82</v>
      </c>
      <c r="AW328" s="13" t="s">
        <v>33</v>
      </c>
      <c r="AX328" s="13" t="s">
        <v>80</v>
      </c>
      <c r="AY328" s="233" t="s">
        <v>138</v>
      </c>
    </row>
    <row r="329" spans="1:63" s="12" customFormat="1" ht="22.8" customHeight="1">
      <c r="A329" s="12"/>
      <c r="B329" s="189"/>
      <c r="C329" s="190"/>
      <c r="D329" s="191" t="s">
        <v>71</v>
      </c>
      <c r="E329" s="203" t="s">
        <v>195</v>
      </c>
      <c r="F329" s="203" t="s">
        <v>574</v>
      </c>
      <c r="G329" s="190"/>
      <c r="H329" s="190"/>
      <c r="I329" s="193"/>
      <c r="J329" s="204">
        <f>BK329</f>
        <v>0</v>
      </c>
      <c r="K329" s="190"/>
      <c r="L329" s="195"/>
      <c r="M329" s="196"/>
      <c r="N329" s="197"/>
      <c r="O329" s="197"/>
      <c r="P329" s="198">
        <f>SUM(P330:P359)</f>
        <v>0</v>
      </c>
      <c r="Q329" s="197"/>
      <c r="R329" s="198">
        <f>SUM(R330:R359)</f>
        <v>60.27505928</v>
      </c>
      <c r="S329" s="197"/>
      <c r="T329" s="199">
        <f>SUM(T330:T359)</f>
        <v>60.75</v>
      </c>
      <c r="U329" s="12"/>
      <c r="V329" s="12"/>
      <c r="W329" s="12"/>
      <c r="X329" s="12"/>
      <c r="Y329" s="12"/>
      <c r="Z329" s="12"/>
      <c r="AA329" s="12"/>
      <c r="AB329" s="12"/>
      <c r="AC329" s="12"/>
      <c r="AD329" s="12"/>
      <c r="AE329" s="12"/>
      <c r="AR329" s="200" t="s">
        <v>80</v>
      </c>
      <c r="AT329" s="201" t="s">
        <v>71</v>
      </c>
      <c r="AU329" s="201" t="s">
        <v>80</v>
      </c>
      <c r="AY329" s="200" t="s">
        <v>138</v>
      </c>
      <c r="BK329" s="202">
        <f>SUM(BK330:BK359)</f>
        <v>0</v>
      </c>
    </row>
    <row r="330" spans="1:65" s="2" customFormat="1" ht="16.5" customHeight="1">
      <c r="A330" s="39"/>
      <c r="B330" s="40"/>
      <c r="C330" s="205" t="s">
        <v>575</v>
      </c>
      <c r="D330" s="205" t="s">
        <v>140</v>
      </c>
      <c r="E330" s="206" t="s">
        <v>576</v>
      </c>
      <c r="F330" s="207" t="s">
        <v>577</v>
      </c>
      <c r="G330" s="208" t="s">
        <v>370</v>
      </c>
      <c r="H330" s="209">
        <v>260</v>
      </c>
      <c r="I330" s="210"/>
      <c r="J330" s="211">
        <f>ROUND(I330*H330,2)</f>
        <v>0</v>
      </c>
      <c r="K330" s="207" t="s">
        <v>144</v>
      </c>
      <c r="L330" s="45"/>
      <c r="M330" s="212" t="s">
        <v>19</v>
      </c>
      <c r="N330" s="213" t="s">
        <v>43</v>
      </c>
      <c r="O330" s="85"/>
      <c r="P330" s="214">
        <f>O330*H330</f>
        <v>0</v>
      </c>
      <c r="Q330" s="214">
        <v>0.000838</v>
      </c>
      <c r="R330" s="214">
        <f>Q330*H330</f>
        <v>0.21788</v>
      </c>
      <c r="S330" s="214">
        <v>0</v>
      </c>
      <c r="T330" s="215">
        <f>S330*H330</f>
        <v>0</v>
      </c>
      <c r="U330" s="39"/>
      <c r="V330" s="39"/>
      <c r="W330" s="39"/>
      <c r="X330" s="39"/>
      <c r="Y330" s="39"/>
      <c r="Z330" s="39"/>
      <c r="AA330" s="39"/>
      <c r="AB330" s="39"/>
      <c r="AC330" s="39"/>
      <c r="AD330" s="39"/>
      <c r="AE330" s="39"/>
      <c r="AR330" s="216" t="s">
        <v>145</v>
      </c>
      <c r="AT330" s="216" t="s">
        <v>140</v>
      </c>
      <c r="AU330" s="216" t="s">
        <v>82</v>
      </c>
      <c r="AY330" s="18" t="s">
        <v>138</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145</v>
      </c>
      <c r="BM330" s="216" t="s">
        <v>578</v>
      </c>
    </row>
    <row r="331" spans="1:47" s="2" customFormat="1" ht="12">
      <c r="A331" s="39"/>
      <c r="B331" s="40"/>
      <c r="C331" s="41"/>
      <c r="D331" s="218" t="s">
        <v>147</v>
      </c>
      <c r="E331" s="41"/>
      <c r="F331" s="219" t="s">
        <v>579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147</v>
      </c>
      <c r="AU331" s="18" t="s">
        <v>82</v>
      </c>
    </row>
    <row r="332" spans="1:65" s="2" customFormat="1" ht="16.5" customHeight="1">
      <c r="A332" s="39"/>
      <c r="B332" s="40"/>
      <c r="C332" s="255" t="s">
        <v>580</v>
      </c>
      <c r="D332" s="255" t="s">
        <v>288</v>
      </c>
      <c r="E332" s="256" t="s">
        <v>581</v>
      </c>
      <c r="F332" s="257" t="s">
        <v>582</v>
      </c>
      <c r="G332" s="258" t="s">
        <v>370</v>
      </c>
      <c r="H332" s="259">
        <v>260</v>
      </c>
      <c r="I332" s="260"/>
      <c r="J332" s="261">
        <f>ROUND(I332*H332,2)</f>
        <v>0</v>
      </c>
      <c r="K332" s="257" t="s">
        <v>19</v>
      </c>
      <c r="L332" s="262"/>
      <c r="M332" s="263" t="s">
        <v>19</v>
      </c>
      <c r="N332" s="264"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186</v>
      </c>
      <c r="AT332" s="216" t="s">
        <v>288</v>
      </c>
      <c r="AU332" s="216" t="s">
        <v>82</v>
      </c>
      <c r="AY332" s="18" t="s">
        <v>138</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145</v>
      </c>
      <c r="BM332" s="216" t="s">
        <v>583</v>
      </c>
    </row>
    <row r="333" spans="1:51" s="15" customFormat="1" ht="12">
      <c r="A333" s="15"/>
      <c r="B333" s="245"/>
      <c r="C333" s="246"/>
      <c r="D333" s="218" t="s">
        <v>157</v>
      </c>
      <c r="E333" s="247" t="s">
        <v>19</v>
      </c>
      <c r="F333" s="248" t="s">
        <v>584</v>
      </c>
      <c r="G333" s="246"/>
      <c r="H333" s="247" t="s">
        <v>19</v>
      </c>
      <c r="I333" s="249"/>
      <c r="J333" s="246"/>
      <c r="K333" s="246"/>
      <c r="L333" s="250"/>
      <c r="M333" s="251"/>
      <c r="N333" s="252"/>
      <c r="O333" s="252"/>
      <c r="P333" s="252"/>
      <c r="Q333" s="252"/>
      <c r="R333" s="252"/>
      <c r="S333" s="252"/>
      <c r="T333" s="253"/>
      <c r="U333" s="15"/>
      <c r="V333" s="15"/>
      <c r="W333" s="15"/>
      <c r="X333" s="15"/>
      <c r="Y333" s="15"/>
      <c r="Z333" s="15"/>
      <c r="AA333" s="15"/>
      <c r="AB333" s="15"/>
      <c r="AC333" s="15"/>
      <c r="AD333" s="15"/>
      <c r="AE333" s="15"/>
      <c r="AT333" s="254" t="s">
        <v>157</v>
      </c>
      <c r="AU333" s="254" t="s">
        <v>82</v>
      </c>
      <c r="AV333" s="15" t="s">
        <v>80</v>
      </c>
      <c r="AW333" s="15" t="s">
        <v>33</v>
      </c>
      <c r="AX333" s="15" t="s">
        <v>72</v>
      </c>
      <c r="AY333" s="254" t="s">
        <v>138</v>
      </c>
    </row>
    <row r="334" spans="1:51" s="15" customFormat="1" ht="12">
      <c r="A334" s="15"/>
      <c r="B334" s="245"/>
      <c r="C334" s="246"/>
      <c r="D334" s="218" t="s">
        <v>157</v>
      </c>
      <c r="E334" s="247" t="s">
        <v>19</v>
      </c>
      <c r="F334" s="248" t="s">
        <v>585</v>
      </c>
      <c r="G334" s="246"/>
      <c r="H334" s="247" t="s">
        <v>19</v>
      </c>
      <c r="I334" s="249"/>
      <c r="J334" s="246"/>
      <c r="K334" s="246"/>
      <c r="L334" s="250"/>
      <c r="M334" s="251"/>
      <c r="N334" s="252"/>
      <c r="O334" s="252"/>
      <c r="P334" s="252"/>
      <c r="Q334" s="252"/>
      <c r="R334" s="252"/>
      <c r="S334" s="252"/>
      <c r="T334" s="253"/>
      <c r="U334" s="15"/>
      <c r="V334" s="15"/>
      <c r="W334" s="15"/>
      <c r="X334" s="15"/>
      <c r="Y334" s="15"/>
      <c r="Z334" s="15"/>
      <c r="AA334" s="15"/>
      <c r="AB334" s="15"/>
      <c r="AC334" s="15"/>
      <c r="AD334" s="15"/>
      <c r="AE334" s="15"/>
      <c r="AT334" s="254" t="s">
        <v>157</v>
      </c>
      <c r="AU334" s="254" t="s">
        <v>82</v>
      </c>
      <c r="AV334" s="15" t="s">
        <v>80</v>
      </c>
      <c r="AW334" s="15" t="s">
        <v>33</v>
      </c>
      <c r="AX334" s="15" t="s">
        <v>72</v>
      </c>
      <c r="AY334" s="254" t="s">
        <v>138</v>
      </c>
    </row>
    <row r="335" spans="1:51" s="13" customFormat="1" ht="12">
      <c r="A335" s="13"/>
      <c r="B335" s="223"/>
      <c r="C335" s="224"/>
      <c r="D335" s="218" t="s">
        <v>157</v>
      </c>
      <c r="E335" s="225" t="s">
        <v>19</v>
      </c>
      <c r="F335" s="226" t="s">
        <v>586</v>
      </c>
      <c r="G335" s="224"/>
      <c r="H335" s="227">
        <v>260</v>
      </c>
      <c r="I335" s="228"/>
      <c r="J335" s="224"/>
      <c r="K335" s="224"/>
      <c r="L335" s="229"/>
      <c r="M335" s="230"/>
      <c r="N335" s="231"/>
      <c r="O335" s="231"/>
      <c r="P335" s="231"/>
      <c r="Q335" s="231"/>
      <c r="R335" s="231"/>
      <c r="S335" s="231"/>
      <c r="T335" s="232"/>
      <c r="U335" s="13"/>
      <c r="V335" s="13"/>
      <c r="W335" s="13"/>
      <c r="X335" s="13"/>
      <c r="Y335" s="13"/>
      <c r="Z335" s="13"/>
      <c r="AA335" s="13"/>
      <c r="AB335" s="13"/>
      <c r="AC335" s="13"/>
      <c r="AD335" s="13"/>
      <c r="AE335" s="13"/>
      <c r="AT335" s="233" t="s">
        <v>157</v>
      </c>
      <c r="AU335" s="233" t="s">
        <v>82</v>
      </c>
      <c r="AV335" s="13" t="s">
        <v>82</v>
      </c>
      <c r="AW335" s="13" t="s">
        <v>33</v>
      </c>
      <c r="AX335" s="13" t="s">
        <v>80</v>
      </c>
      <c r="AY335" s="233" t="s">
        <v>138</v>
      </c>
    </row>
    <row r="336" spans="1:65" s="2" customFormat="1" ht="16.5" customHeight="1">
      <c r="A336" s="39"/>
      <c r="B336" s="40"/>
      <c r="C336" s="255" t="s">
        <v>587</v>
      </c>
      <c r="D336" s="255" t="s">
        <v>288</v>
      </c>
      <c r="E336" s="256" t="s">
        <v>588</v>
      </c>
      <c r="F336" s="257" t="s">
        <v>589</v>
      </c>
      <c r="G336" s="258" t="s">
        <v>291</v>
      </c>
      <c r="H336" s="259">
        <v>0.435</v>
      </c>
      <c r="I336" s="260"/>
      <c r="J336" s="261">
        <f>ROUND(I336*H336,2)</f>
        <v>0</v>
      </c>
      <c r="K336" s="257" t="s">
        <v>144</v>
      </c>
      <c r="L336" s="262"/>
      <c r="M336" s="263" t="s">
        <v>19</v>
      </c>
      <c r="N336" s="264" t="s">
        <v>43</v>
      </c>
      <c r="O336" s="85"/>
      <c r="P336" s="214">
        <f>O336*H336</f>
        <v>0</v>
      </c>
      <c r="Q336" s="214">
        <v>1</v>
      </c>
      <c r="R336" s="214">
        <f>Q336*H336</f>
        <v>0.435</v>
      </c>
      <c r="S336" s="214">
        <v>0</v>
      </c>
      <c r="T336" s="215">
        <f>S336*H336</f>
        <v>0</v>
      </c>
      <c r="U336" s="39"/>
      <c r="V336" s="39"/>
      <c r="W336" s="39"/>
      <c r="X336" s="39"/>
      <c r="Y336" s="39"/>
      <c r="Z336" s="39"/>
      <c r="AA336" s="39"/>
      <c r="AB336" s="39"/>
      <c r="AC336" s="39"/>
      <c r="AD336" s="39"/>
      <c r="AE336" s="39"/>
      <c r="AR336" s="216" t="s">
        <v>186</v>
      </c>
      <c r="AT336" s="216" t="s">
        <v>288</v>
      </c>
      <c r="AU336" s="216" t="s">
        <v>82</v>
      </c>
      <c r="AY336" s="18" t="s">
        <v>138</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145</v>
      </c>
      <c r="BM336" s="216" t="s">
        <v>590</v>
      </c>
    </row>
    <row r="337" spans="1:47" s="2" customFormat="1" ht="12">
      <c r="A337" s="39"/>
      <c r="B337" s="40"/>
      <c r="C337" s="41"/>
      <c r="D337" s="218" t="s">
        <v>293</v>
      </c>
      <c r="E337" s="41"/>
      <c r="F337" s="219" t="s">
        <v>591</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293</v>
      </c>
      <c r="AU337" s="18" t="s">
        <v>82</v>
      </c>
    </row>
    <row r="338" spans="1:51" s="13" customFormat="1" ht="12">
      <c r="A338" s="13"/>
      <c r="B338" s="223"/>
      <c r="C338" s="224"/>
      <c r="D338" s="218" t="s">
        <v>157</v>
      </c>
      <c r="E338" s="225" t="s">
        <v>19</v>
      </c>
      <c r="F338" s="226" t="s">
        <v>592</v>
      </c>
      <c r="G338" s="224"/>
      <c r="H338" s="227">
        <v>0.435</v>
      </c>
      <c r="I338" s="228"/>
      <c r="J338" s="224"/>
      <c r="K338" s="224"/>
      <c r="L338" s="229"/>
      <c r="M338" s="230"/>
      <c r="N338" s="231"/>
      <c r="O338" s="231"/>
      <c r="P338" s="231"/>
      <c r="Q338" s="231"/>
      <c r="R338" s="231"/>
      <c r="S338" s="231"/>
      <c r="T338" s="232"/>
      <c r="U338" s="13"/>
      <c r="V338" s="13"/>
      <c r="W338" s="13"/>
      <c r="X338" s="13"/>
      <c r="Y338" s="13"/>
      <c r="Z338" s="13"/>
      <c r="AA338" s="13"/>
      <c r="AB338" s="13"/>
      <c r="AC338" s="13"/>
      <c r="AD338" s="13"/>
      <c r="AE338" s="13"/>
      <c r="AT338" s="233" t="s">
        <v>157</v>
      </c>
      <c r="AU338" s="233" t="s">
        <v>82</v>
      </c>
      <c r="AV338" s="13" t="s">
        <v>82</v>
      </c>
      <c r="AW338" s="13" t="s">
        <v>33</v>
      </c>
      <c r="AX338" s="13" t="s">
        <v>80</v>
      </c>
      <c r="AY338" s="233" t="s">
        <v>138</v>
      </c>
    </row>
    <row r="339" spans="1:65" s="2" customFormat="1" ht="33" customHeight="1">
      <c r="A339" s="39"/>
      <c r="B339" s="40"/>
      <c r="C339" s="205" t="s">
        <v>593</v>
      </c>
      <c r="D339" s="205" t="s">
        <v>140</v>
      </c>
      <c r="E339" s="206" t="s">
        <v>594</v>
      </c>
      <c r="F339" s="207" t="s">
        <v>595</v>
      </c>
      <c r="G339" s="208" t="s">
        <v>370</v>
      </c>
      <c r="H339" s="209">
        <v>264</v>
      </c>
      <c r="I339" s="210"/>
      <c r="J339" s="211">
        <f>ROUND(I339*H339,2)</f>
        <v>0</v>
      </c>
      <c r="K339" s="207" t="s">
        <v>19</v>
      </c>
      <c r="L339" s="45"/>
      <c r="M339" s="212" t="s">
        <v>19</v>
      </c>
      <c r="N339" s="213" t="s">
        <v>43</v>
      </c>
      <c r="O339" s="85"/>
      <c r="P339" s="214">
        <f>O339*H339</f>
        <v>0</v>
      </c>
      <c r="Q339" s="214">
        <v>0.16850352</v>
      </c>
      <c r="R339" s="214">
        <f>Q339*H339</f>
        <v>44.484929279999996</v>
      </c>
      <c r="S339" s="214">
        <v>0</v>
      </c>
      <c r="T339" s="215">
        <f>S339*H339</f>
        <v>0</v>
      </c>
      <c r="U339" s="39"/>
      <c r="V339" s="39"/>
      <c r="W339" s="39"/>
      <c r="X339" s="39"/>
      <c r="Y339" s="39"/>
      <c r="Z339" s="39"/>
      <c r="AA339" s="39"/>
      <c r="AB339" s="39"/>
      <c r="AC339" s="39"/>
      <c r="AD339" s="39"/>
      <c r="AE339" s="39"/>
      <c r="AR339" s="216" t="s">
        <v>145</v>
      </c>
      <c r="AT339" s="216" t="s">
        <v>140</v>
      </c>
      <c r="AU339" s="216" t="s">
        <v>82</v>
      </c>
      <c r="AY339" s="18" t="s">
        <v>138</v>
      </c>
      <c r="BE339" s="217">
        <f>IF(N339="základní",J339,0)</f>
        <v>0</v>
      </c>
      <c r="BF339" s="217">
        <f>IF(N339="snížená",J339,0)</f>
        <v>0</v>
      </c>
      <c r="BG339" s="217">
        <f>IF(N339="zákl. přenesená",J339,0)</f>
        <v>0</v>
      </c>
      <c r="BH339" s="217">
        <f>IF(N339="sníž. přenesená",J339,0)</f>
        <v>0</v>
      </c>
      <c r="BI339" s="217">
        <f>IF(N339="nulová",J339,0)</f>
        <v>0</v>
      </c>
      <c r="BJ339" s="18" t="s">
        <v>80</v>
      </c>
      <c r="BK339" s="217">
        <f>ROUND(I339*H339,2)</f>
        <v>0</v>
      </c>
      <c r="BL339" s="18" t="s">
        <v>145</v>
      </c>
      <c r="BM339" s="216" t="s">
        <v>596</v>
      </c>
    </row>
    <row r="340" spans="1:47" s="2" customFormat="1" ht="12">
      <c r="A340" s="39"/>
      <c r="B340" s="40"/>
      <c r="C340" s="41"/>
      <c r="D340" s="218" t="s">
        <v>147</v>
      </c>
      <c r="E340" s="41"/>
      <c r="F340" s="219" t="s">
        <v>597</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147</v>
      </c>
      <c r="AU340" s="18" t="s">
        <v>82</v>
      </c>
    </row>
    <row r="341" spans="1:51" s="13" customFormat="1" ht="12">
      <c r="A341" s="13"/>
      <c r="B341" s="223"/>
      <c r="C341" s="224"/>
      <c r="D341" s="218" t="s">
        <v>157</v>
      </c>
      <c r="E341" s="225" t="s">
        <v>19</v>
      </c>
      <c r="F341" s="226" t="s">
        <v>598</v>
      </c>
      <c r="G341" s="224"/>
      <c r="H341" s="227">
        <v>264</v>
      </c>
      <c r="I341" s="228"/>
      <c r="J341" s="224"/>
      <c r="K341" s="224"/>
      <c r="L341" s="229"/>
      <c r="M341" s="230"/>
      <c r="N341" s="231"/>
      <c r="O341" s="231"/>
      <c r="P341" s="231"/>
      <c r="Q341" s="231"/>
      <c r="R341" s="231"/>
      <c r="S341" s="231"/>
      <c r="T341" s="232"/>
      <c r="U341" s="13"/>
      <c r="V341" s="13"/>
      <c r="W341" s="13"/>
      <c r="X341" s="13"/>
      <c r="Y341" s="13"/>
      <c r="Z341" s="13"/>
      <c r="AA341" s="13"/>
      <c r="AB341" s="13"/>
      <c r="AC341" s="13"/>
      <c r="AD341" s="13"/>
      <c r="AE341" s="13"/>
      <c r="AT341" s="233" t="s">
        <v>157</v>
      </c>
      <c r="AU341" s="233" t="s">
        <v>82</v>
      </c>
      <c r="AV341" s="13" t="s">
        <v>82</v>
      </c>
      <c r="AW341" s="13" t="s">
        <v>33</v>
      </c>
      <c r="AX341" s="13" t="s">
        <v>80</v>
      </c>
      <c r="AY341" s="233" t="s">
        <v>138</v>
      </c>
    </row>
    <row r="342" spans="1:65" s="2" customFormat="1" ht="16.5" customHeight="1">
      <c r="A342" s="39"/>
      <c r="B342" s="40"/>
      <c r="C342" s="255" t="s">
        <v>599</v>
      </c>
      <c r="D342" s="255" t="s">
        <v>288</v>
      </c>
      <c r="E342" s="256" t="s">
        <v>600</v>
      </c>
      <c r="F342" s="257" t="s">
        <v>601</v>
      </c>
      <c r="G342" s="258" t="s">
        <v>370</v>
      </c>
      <c r="H342" s="259">
        <v>264</v>
      </c>
      <c r="I342" s="260"/>
      <c r="J342" s="261">
        <f>ROUND(I342*H342,2)</f>
        <v>0</v>
      </c>
      <c r="K342" s="257" t="s">
        <v>144</v>
      </c>
      <c r="L342" s="262"/>
      <c r="M342" s="263" t="s">
        <v>19</v>
      </c>
      <c r="N342" s="264" t="s">
        <v>43</v>
      </c>
      <c r="O342" s="85"/>
      <c r="P342" s="214">
        <f>O342*H342</f>
        <v>0</v>
      </c>
      <c r="Q342" s="214">
        <v>0.055</v>
      </c>
      <c r="R342" s="214">
        <f>Q342*H342</f>
        <v>14.52</v>
      </c>
      <c r="S342" s="214">
        <v>0</v>
      </c>
      <c r="T342" s="215">
        <f>S342*H342</f>
        <v>0</v>
      </c>
      <c r="U342" s="39"/>
      <c r="V342" s="39"/>
      <c r="W342" s="39"/>
      <c r="X342" s="39"/>
      <c r="Y342" s="39"/>
      <c r="Z342" s="39"/>
      <c r="AA342" s="39"/>
      <c r="AB342" s="39"/>
      <c r="AC342" s="39"/>
      <c r="AD342" s="39"/>
      <c r="AE342" s="39"/>
      <c r="AR342" s="216" t="s">
        <v>186</v>
      </c>
      <c r="AT342" s="216" t="s">
        <v>288</v>
      </c>
      <c r="AU342" s="216" t="s">
        <v>82</v>
      </c>
      <c r="AY342" s="18" t="s">
        <v>138</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145</v>
      </c>
      <c r="BM342" s="216" t="s">
        <v>602</v>
      </c>
    </row>
    <row r="343" spans="1:51" s="13" customFormat="1" ht="12">
      <c r="A343" s="13"/>
      <c r="B343" s="223"/>
      <c r="C343" s="224"/>
      <c r="D343" s="218" t="s">
        <v>157</v>
      </c>
      <c r="E343" s="225" t="s">
        <v>19</v>
      </c>
      <c r="F343" s="226" t="s">
        <v>598</v>
      </c>
      <c r="G343" s="224"/>
      <c r="H343" s="227">
        <v>264</v>
      </c>
      <c r="I343" s="228"/>
      <c r="J343" s="224"/>
      <c r="K343" s="224"/>
      <c r="L343" s="229"/>
      <c r="M343" s="230"/>
      <c r="N343" s="231"/>
      <c r="O343" s="231"/>
      <c r="P343" s="231"/>
      <c r="Q343" s="231"/>
      <c r="R343" s="231"/>
      <c r="S343" s="231"/>
      <c r="T343" s="232"/>
      <c r="U343" s="13"/>
      <c r="V343" s="13"/>
      <c r="W343" s="13"/>
      <c r="X343" s="13"/>
      <c r="Y343" s="13"/>
      <c r="Z343" s="13"/>
      <c r="AA343" s="13"/>
      <c r="AB343" s="13"/>
      <c r="AC343" s="13"/>
      <c r="AD343" s="13"/>
      <c r="AE343" s="13"/>
      <c r="AT343" s="233" t="s">
        <v>157</v>
      </c>
      <c r="AU343" s="233" t="s">
        <v>82</v>
      </c>
      <c r="AV343" s="13" t="s">
        <v>82</v>
      </c>
      <c r="AW343" s="13" t="s">
        <v>33</v>
      </c>
      <c r="AX343" s="13" t="s">
        <v>80</v>
      </c>
      <c r="AY343" s="233" t="s">
        <v>138</v>
      </c>
    </row>
    <row r="344" spans="1:65" s="2" customFormat="1" ht="16.5" customHeight="1">
      <c r="A344" s="39"/>
      <c r="B344" s="40"/>
      <c r="C344" s="205" t="s">
        <v>603</v>
      </c>
      <c r="D344" s="205" t="s">
        <v>140</v>
      </c>
      <c r="E344" s="206" t="s">
        <v>604</v>
      </c>
      <c r="F344" s="207" t="s">
        <v>605</v>
      </c>
      <c r="G344" s="208" t="s">
        <v>370</v>
      </c>
      <c r="H344" s="209">
        <v>271</v>
      </c>
      <c r="I344" s="210"/>
      <c r="J344" s="211">
        <f>ROUND(I344*H344,2)</f>
        <v>0</v>
      </c>
      <c r="K344" s="207" t="s">
        <v>19</v>
      </c>
      <c r="L344" s="45"/>
      <c r="M344" s="212" t="s">
        <v>19</v>
      </c>
      <c r="N344" s="213" t="s">
        <v>43</v>
      </c>
      <c r="O344" s="85"/>
      <c r="P344" s="214">
        <f>O344*H344</f>
        <v>0</v>
      </c>
      <c r="Q344" s="214">
        <v>9E-05</v>
      </c>
      <c r="R344" s="214">
        <f>Q344*H344</f>
        <v>0.024390000000000002</v>
      </c>
      <c r="S344" s="214">
        <v>0</v>
      </c>
      <c r="T344" s="215">
        <f>S344*H344</f>
        <v>0</v>
      </c>
      <c r="U344" s="39"/>
      <c r="V344" s="39"/>
      <c r="W344" s="39"/>
      <c r="X344" s="39"/>
      <c r="Y344" s="39"/>
      <c r="Z344" s="39"/>
      <c r="AA344" s="39"/>
      <c r="AB344" s="39"/>
      <c r="AC344" s="39"/>
      <c r="AD344" s="39"/>
      <c r="AE344" s="39"/>
      <c r="AR344" s="216" t="s">
        <v>145</v>
      </c>
      <c r="AT344" s="216" t="s">
        <v>140</v>
      </c>
      <c r="AU344" s="216" t="s">
        <v>82</v>
      </c>
      <c r="AY344" s="18" t="s">
        <v>138</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145</v>
      </c>
      <c r="BM344" s="216" t="s">
        <v>606</v>
      </c>
    </row>
    <row r="345" spans="1:51" s="13" customFormat="1" ht="12">
      <c r="A345" s="13"/>
      <c r="B345" s="223"/>
      <c r="C345" s="224"/>
      <c r="D345" s="218" t="s">
        <v>157</v>
      </c>
      <c r="E345" s="225" t="s">
        <v>19</v>
      </c>
      <c r="F345" s="226" t="s">
        <v>607</v>
      </c>
      <c r="G345" s="224"/>
      <c r="H345" s="227">
        <v>271</v>
      </c>
      <c r="I345" s="228"/>
      <c r="J345" s="224"/>
      <c r="K345" s="224"/>
      <c r="L345" s="229"/>
      <c r="M345" s="230"/>
      <c r="N345" s="231"/>
      <c r="O345" s="231"/>
      <c r="P345" s="231"/>
      <c r="Q345" s="231"/>
      <c r="R345" s="231"/>
      <c r="S345" s="231"/>
      <c r="T345" s="232"/>
      <c r="U345" s="13"/>
      <c r="V345" s="13"/>
      <c r="W345" s="13"/>
      <c r="X345" s="13"/>
      <c r="Y345" s="13"/>
      <c r="Z345" s="13"/>
      <c r="AA345" s="13"/>
      <c r="AB345" s="13"/>
      <c r="AC345" s="13"/>
      <c r="AD345" s="13"/>
      <c r="AE345" s="13"/>
      <c r="AT345" s="233" t="s">
        <v>157</v>
      </c>
      <c r="AU345" s="233" t="s">
        <v>82</v>
      </c>
      <c r="AV345" s="13" t="s">
        <v>82</v>
      </c>
      <c r="AW345" s="13" t="s">
        <v>33</v>
      </c>
      <c r="AX345" s="13" t="s">
        <v>80</v>
      </c>
      <c r="AY345" s="233" t="s">
        <v>138</v>
      </c>
    </row>
    <row r="346" spans="1:65" s="2" customFormat="1" ht="16.5" customHeight="1">
      <c r="A346" s="39"/>
      <c r="B346" s="40"/>
      <c r="C346" s="205" t="s">
        <v>608</v>
      </c>
      <c r="D346" s="205" t="s">
        <v>140</v>
      </c>
      <c r="E346" s="206" t="s">
        <v>609</v>
      </c>
      <c r="F346" s="207" t="s">
        <v>610</v>
      </c>
      <c r="G346" s="208" t="s">
        <v>143</v>
      </c>
      <c r="H346" s="209">
        <v>1</v>
      </c>
      <c r="I346" s="210"/>
      <c r="J346" s="211">
        <f>ROUND(I346*H346,2)</f>
        <v>0</v>
      </c>
      <c r="K346" s="207" t="s">
        <v>144</v>
      </c>
      <c r="L346" s="45"/>
      <c r="M346" s="212" t="s">
        <v>19</v>
      </c>
      <c r="N346" s="213" t="s">
        <v>43</v>
      </c>
      <c r="O346" s="85"/>
      <c r="P346" s="214">
        <f>O346*H346</f>
        <v>0</v>
      </c>
      <c r="Q346" s="214">
        <v>0.00112</v>
      </c>
      <c r="R346" s="214">
        <f>Q346*H346</f>
        <v>0.00112</v>
      </c>
      <c r="S346" s="214">
        <v>0</v>
      </c>
      <c r="T346" s="215">
        <f>S346*H346</f>
        <v>0</v>
      </c>
      <c r="U346" s="39"/>
      <c r="V346" s="39"/>
      <c r="W346" s="39"/>
      <c r="X346" s="39"/>
      <c r="Y346" s="39"/>
      <c r="Z346" s="39"/>
      <c r="AA346" s="39"/>
      <c r="AB346" s="39"/>
      <c r="AC346" s="39"/>
      <c r="AD346" s="39"/>
      <c r="AE346" s="39"/>
      <c r="AR346" s="216" t="s">
        <v>145</v>
      </c>
      <c r="AT346" s="216" t="s">
        <v>140</v>
      </c>
      <c r="AU346" s="216" t="s">
        <v>82</v>
      </c>
      <c r="AY346" s="18" t="s">
        <v>138</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145</v>
      </c>
      <c r="BM346" s="216" t="s">
        <v>611</v>
      </c>
    </row>
    <row r="347" spans="1:47" s="2" customFormat="1" ht="12">
      <c r="A347" s="39"/>
      <c r="B347" s="40"/>
      <c r="C347" s="41"/>
      <c r="D347" s="218" t="s">
        <v>147</v>
      </c>
      <c r="E347" s="41"/>
      <c r="F347" s="219" t="s">
        <v>612</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147</v>
      </c>
      <c r="AU347" s="18" t="s">
        <v>82</v>
      </c>
    </row>
    <row r="348" spans="1:65" s="2" customFormat="1" ht="16.5" customHeight="1">
      <c r="A348" s="39"/>
      <c r="B348" s="40"/>
      <c r="C348" s="255" t="s">
        <v>613</v>
      </c>
      <c r="D348" s="255" t="s">
        <v>288</v>
      </c>
      <c r="E348" s="256" t="s">
        <v>614</v>
      </c>
      <c r="F348" s="257" t="s">
        <v>615</v>
      </c>
      <c r="G348" s="258" t="s">
        <v>143</v>
      </c>
      <c r="H348" s="259">
        <v>1</v>
      </c>
      <c r="I348" s="260"/>
      <c r="J348" s="261">
        <f>ROUND(I348*H348,2)</f>
        <v>0</v>
      </c>
      <c r="K348" s="257" t="s">
        <v>144</v>
      </c>
      <c r="L348" s="262"/>
      <c r="M348" s="263" t="s">
        <v>19</v>
      </c>
      <c r="N348" s="264" t="s">
        <v>43</v>
      </c>
      <c r="O348" s="85"/>
      <c r="P348" s="214">
        <f>O348*H348</f>
        <v>0</v>
      </c>
      <c r="Q348" s="214">
        <v>0.0135</v>
      </c>
      <c r="R348" s="214">
        <f>Q348*H348</f>
        <v>0.0135</v>
      </c>
      <c r="S348" s="214">
        <v>0</v>
      </c>
      <c r="T348" s="215">
        <f>S348*H348</f>
        <v>0</v>
      </c>
      <c r="U348" s="39"/>
      <c r="V348" s="39"/>
      <c r="W348" s="39"/>
      <c r="X348" s="39"/>
      <c r="Y348" s="39"/>
      <c r="Z348" s="39"/>
      <c r="AA348" s="39"/>
      <c r="AB348" s="39"/>
      <c r="AC348" s="39"/>
      <c r="AD348" s="39"/>
      <c r="AE348" s="39"/>
      <c r="AR348" s="216" t="s">
        <v>186</v>
      </c>
      <c r="AT348" s="216" t="s">
        <v>288</v>
      </c>
      <c r="AU348" s="216" t="s">
        <v>82</v>
      </c>
      <c r="AY348" s="18" t="s">
        <v>138</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145</v>
      </c>
      <c r="BM348" s="216" t="s">
        <v>616</v>
      </c>
    </row>
    <row r="349" spans="1:65" s="2" customFormat="1" ht="16.5" customHeight="1">
      <c r="A349" s="39"/>
      <c r="B349" s="40"/>
      <c r="C349" s="205" t="s">
        <v>617</v>
      </c>
      <c r="D349" s="205" t="s">
        <v>140</v>
      </c>
      <c r="E349" s="206" t="s">
        <v>618</v>
      </c>
      <c r="F349" s="207" t="s">
        <v>619</v>
      </c>
      <c r="G349" s="208" t="s">
        <v>143</v>
      </c>
      <c r="H349" s="209">
        <v>1</v>
      </c>
      <c r="I349" s="210"/>
      <c r="J349" s="211">
        <f>ROUND(I349*H349,2)</f>
        <v>0</v>
      </c>
      <c r="K349" s="207" t="s">
        <v>144</v>
      </c>
      <c r="L349" s="45"/>
      <c r="M349" s="212" t="s">
        <v>19</v>
      </c>
      <c r="N349" s="213" t="s">
        <v>43</v>
      </c>
      <c r="O349" s="85"/>
      <c r="P349" s="214">
        <f>O349*H349</f>
        <v>0</v>
      </c>
      <c r="Q349" s="214">
        <v>0.35744</v>
      </c>
      <c r="R349" s="214">
        <f>Q349*H349</f>
        <v>0.35744</v>
      </c>
      <c r="S349" s="214">
        <v>0</v>
      </c>
      <c r="T349" s="215">
        <f>S349*H349</f>
        <v>0</v>
      </c>
      <c r="U349" s="39"/>
      <c r="V349" s="39"/>
      <c r="W349" s="39"/>
      <c r="X349" s="39"/>
      <c r="Y349" s="39"/>
      <c r="Z349" s="39"/>
      <c r="AA349" s="39"/>
      <c r="AB349" s="39"/>
      <c r="AC349" s="39"/>
      <c r="AD349" s="39"/>
      <c r="AE349" s="39"/>
      <c r="AR349" s="216" t="s">
        <v>145</v>
      </c>
      <c r="AT349" s="216" t="s">
        <v>140</v>
      </c>
      <c r="AU349" s="216" t="s">
        <v>82</v>
      </c>
      <c r="AY349" s="18" t="s">
        <v>138</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145</v>
      </c>
      <c r="BM349" s="216" t="s">
        <v>620</v>
      </c>
    </row>
    <row r="350" spans="1:47" s="2" customFormat="1" ht="12">
      <c r="A350" s="39"/>
      <c r="B350" s="40"/>
      <c r="C350" s="41"/>
      <c r="D350" s="218" t="s">
        <v>147</v>
      </c>
      <c r="E350" s="41"/>
      <c r="F350" s="219" t="s">
        <v>621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147</v>
      </c>
      <c r="AU350" s="18" t="s">
        <v>82</v>
      </c>
    </row>
    <row r="351" spans="1:65" s="2" customFormat="1" ht="16.5" customHeight="1">
      <c r="A351" s="39"/>
      <c r="B351" s="40"/>
      <c r="C351" s="255" t="s">
        <v>622</v>
      </c>
      <c r="D351" s="255" t="s">
        <v>288</v>
      </c>
      <c r="E351" s="256" t="s">
        <v>623</v>
      </c>
      <c r="F351" s="257" t="s">
        <v>624</v>
      </c>
      <c r="G351" s="258" t="s">
        <v>143</v>
      </c>
      <c r="H351" s="259">
        <v>1</v>
      </c>
      <c r="I351" s="260"/>
      <c r="J351" s="261">
        <f>ROUND(I351*H351,2)</f>
        <v>0</v>
      </c>
      <c r="K351" s="257" t="s">
        <v>144</v>
      </c>
      <c r="L351" s="262"/>
      <c r="M351" s="263" t="s">
        <v>19</v>
      </c>
      <c r="N351" s="264" t="s">
        <v>43</v>
      </c>
      <c r="O351" s="85"/>
      <c r="P351" s="214">
        <f>O351*H351</f>
        <v>0</v>
      </c>
      <c r="Q351" s="214">
        <v>0.07</v>
      </c>
      <c r="R351" s="214">
        <f>Q351*H351</f>
        <v>0.07</v>
      </c>
      <c r="S351" s="214">
        <v>0</v>
      </c>
      <c r="T351" s="215">
        <f>S351*H351</f>
        <v>0</v>
      </c>
      <c r="U351" s="39"/>
      <c r="V351" s="39"/>
      <c r="W351" s="39"/>
      <c r="X351" s="39"/>
      <c r="Y351" s="39"/>
      <c r="Z351" s="39"/>
      <c r="AA351" s="39"/>
      <c r="AB351" s="39"/>
      <c r="AC351" s="39"/>
      <c r="AD351" s="39"/>
      <c r="AE351" s="39"/>
      <c r="AR351" s="216" t="s">
        <v>186</v>
      </c>
      <c r="AT351" s="216" t="s">
        <v>288</v>
      </c>
      <c r="AU351" s="216" t="s">
        <v>82</v>
      </c>
      <c r="AY351" s="18" t="s">
        <v>138</v>
      </c>
      <c r="BE351" s="217">
        <f>IF(N351="základní",J351,0)</f>
        <v>0</v>
      </c>
      <c r="BF351" s="217">
        <f>IF(N351="snížená",J351,0)</f>
        <v>0</v>
      </c>
      <c r="BG351" s="217">
        <f>IF(N351="zákl. přenesená",J351,0)</f>
        <v>0</v>
      </c>
      <c r="BH351" s="217">
        <f>IF(N351="sníž. přenesená",J351,0)</f>
        <v>0</v>
      </c>
      <c r="BI351" s="217">
        <f>IF(N351="nulová",J351,0)</f>
        <v>0</v>
      </c>
      <c r="BJ351" s="18" t="s">
        <v>80</v>
      </c>
      <c r="BK351" s="217">
        <f>ROUND(I351*H351,2)</f>
        <v>0</v>
      </c>
      <c r="BL351" s="18" t="s">
        <v>145</v>
      </c>
      <c r="BM351" s="216" t="s">
        <v>625</v>
      </c>
    </row>
    <row r="352" spans="1:65" s="2" customFormat="1" ht="24.15" customHeight="1">
      <c r="A352" s="39"/>
      <c r="B352" s="40"/>
      <c r="C352" s="205" t="s">
        <v>626</v>
      </c>
      <c r="D352" s="205" t="s">
        <v>140</v>
      </c>
      <c r="E352" s="206" t="s">
        <v>627</v>
      </c>
      <c r="F352" s="207" t="s">
        <v>628</v>
      </c>
      <c r="G352" s="208" t="s">
        <v>143</v>
      </c>
      <c r="H352" s="209">
        <v>520</v>
      </c>
      <c r="I352" s="210"/>
      <c r="J352" s="211">
        <f>ROUND(I352*H352,2)</f>
        <v>0</v>
      </c>
      <c r="K352" s="207" t="s">
        <v>144</v>
      </c>
      <c r="L352" s="45"/>
      <c r="M352" s="212" t="s">
        <v>19</v>
      </c>
      <c r="N352" s="213" t="s">
        <v>43</v>
      </c>
      <c r="O352" s="85"/>
      <c r="P352" s="214">
        <f>O352*H352</f>
        <v>0</v>
      </c>
      <c r="Q352" s="214">
        <v>2E-05</v>
      </c>
      <c r="R352" s="214">
        <f>Q352*H352</f>
        <v>0.010400000000000001</v>
      </c>
      <c r="S352" s="214">
        <v>0</v>
      </c>
      <c r="T352" s="215">
        <f>S352*H352</f>
        <v>0</v>
      </c>
      <c r="U352" s="39"/>
      <c r="V352" s="39"/>
      <c r="W352" s="39"/>
      <c r="X352" s="39"/>
      <c r="Y352" s="39"/>
      <c r="Z352" s="39"/>
      <c r="AA352" s="39"/>
      <c r="AB352" s="39"/>
      <c r="AC352" s="39"/>
      <c r="AD352" s="39"/>
      <c r="AE352" s="39"/>
      <c r="AR352" s="216" t="s">
        <v>145</v>
      </c>
      <c r="AT352" s="216" t="s">
        <v>140</v>
      </c>
      <c r="AU352" s="216" t="s">
        <v>82</v>
      </c>
      <c r="AY352" s="18" t="s">
        <v>138</v>
      </c>
      <c r="BE352" s="217">
        <f>IF(N352="základní",J352,0)</f>
        <v>0</v>
      </c>
      <c r="BF352" s="217">
        <f>IF(N352="snížená",J352,0)</f>
        <v>0</v>
      </c>
      <c r="BG352" s="217">
        <f>IF(N352="zákl. přenesená",J352,0)</f>
        <v>0</v>
      </c>
      <c r="BH352" s="217">
        <f>IF(N352="sníž. přenesená",J352,0)</f>
        <v>0</v>
      </c>
      <c r="BI352" s="217">
        <f>IF(N352="nulová",J352,0)</f>
        <v>0</v>
      </c>
      <c r="BJ352" s="18" t="s">
        <v>80</v>
      </c>
      <c r="BK352" s="217">
        <f>ROUND(I352*H352,2)</f>
        <v>0</v>
      </c>
      <c r="BL352" s="18" t="s">
        <v>145</v>
      </c>
      <c r="BM352" s="216" t="s">
        <v>629</v>
      </c>
    </row>
    <row r="353" spans="1:47" s="2" customFormat="1" ht="12">
      <c r="A353" s="39"/>
      <c r="B353" s="40"/>
      <c r="C353" s="41"/>
      <c r="D353" s="218" t="s">
        <v>147</v>
      </c>
      <c r="E353" s="41"/>
      <c r="F353" s="219" t="s">
        <v>630</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147</v>
      </c>
      <c r="AU353" s="18" t="s">
        <v>82</v>
      </c>
    </row>
    <row r="354" spans="1:51" s="13" customFormat="1" ht="12">
      <c r="A354" s="13"/>
      <c r="B354" s="223"/>
      <c r="C354" s="224"/>
      <c r="D354" s="218" t="s">
        <v>157</v>
      </c>
      <c r="E354" s="225" t="s">
        <v>19</v>
      </c>
      <c r="F354" s="226" t="s">
        <v>631</v>
      </c>
      <c r="G354" s="224"/>
      <c r="H354" s="227">
        <v>520</v>
      </c>
      <c r="I354" s="228"/>
      <c r="J354" s="224"/>
      <c r="K354" s="224"/>
      <c r="L354" s="229"/>
      <c r="M354" s="230"/>
      <c r="N354" s="231"/>
      <c r="O354" s="231"/>
      <c r="P354" s="231"/>
      <c r="Q354" s="231"/>
      <c r="R354" s="231"/>
      <c r="S354" s="231"/>
      <c r="T354" s="232"/>
      <c r="U354" s="13"/>
      <c r="V354" s="13"/>
      <c r="W354" s="13"/>
      <c r="X354" s="13"/>
      <c r="Y354" s="13"/>
      <c r="Z354" s="13"/>
      <c r="AA354" s="13"/>
      <c r="AB354" s="13"/>
      <c r="AC354" s="13"/>
      <c r="AD354" s="13"/>
      <c r="AE354" s="13"/>
      <c r="AT354" s="233" t="s">
        <v>157</v>
      </c>
      <c r="AU354" s="233" t="s">
        <v>82</v>
      </c>
      <c r="AV354" s="13" t="s">
        <v>82</v>
      </c>
      <c r="AW354" s="13" t="s">
        <v>33</v>
      </c>
      <c r="AX354" s="13" t="s">
        <v>80</v>
      </c>
      <c r="AY354" s="233" t="s">
        <v>138</v>
      </c>
    </row>
    <row r="355" spans="1:65" s="2" customFormat="1" ht="21.75" customHeight="1">
      <c r="A355" s="39"/>
      <c r="B355" s="40"/>
      <c r="C355" s="205" t="s">
        <v>632</v>
      </c>
      <c r="D355" s="205" t="s">
        <v>140</v>
      </c>
      <c r="E355" s="206" t="s">
        <v>633</v>
      </c>
      <c r="F355" s="207" t="s">
        <v>634</v>
      </c>
      <c r="G355" s="208" t="s">
        <v>143</v>
      </c>
      <c r="H355" s="209">
        <v>520</v>
      </c>
      <c r="I355" s="210"/>
      <c r="J355" s="211">
        <f>ROUND(I355*H355,2)</f>
        <v>0</v>
      </c>
      <c r="K355" s="207" t="s">
        <v>144</v>
      </c>
      <c r="L355" s="45"/>
      <c r="M355" s="212" t="s">
        <v>19</v>
      </c>
      <c r="N355" s="213" t="s">
        <v>43</v>
      </c>
      <c r="O355" s="85"/>
      <c r="P355" s="214">
        <f>O355*H355</f>
        <v>0</v>
      </c>
      <c r="Q355" s="214">
        <v>0.00027</v>
      </c>
      <c r="R355" s="214">
        <f>Q355*H355</f>
        <v>0.1404</v>
      </c>
      <c r="S355" s="214">
        <v>0</v>
      </c>
      <c r="T355" s="215">
        <f>S355*H355</f>
        <v>0</v>
      </c>
      <c r="U355" s="39"/>
      <c r="V355" s="39"/>
      <c r="W355" s="39"/>
      <c r="X355" s="39"/>
      <c r="Y355" s="39"/>
      <c r="Z355" s="39"/>
      <c r="AA355" s="39"/>
      <c r="AB355" s="39"/>
      <c r="AC355" s="39"/>
      <c r="AD355" s="39"/>
      <c r="AE355" s="39"/>
      <c r="AR355" s="216" t="s">
        <v>145</v>
      </c>
      <c r="AT355" s="216" t="s">
        <v>140</v>
      </c>
      <c r="AU355" s="216" t="s">
        <v>82</v>
      </c>
      <c r="AY355" s="18" t="s">
        <v>138</v>
      </c>
      <c r="BE355" s="217">
        <f>IF(N355="základní",J355,0)</f>
        <v>0</v>
      </c>
      <c r="BF355" s="217">
        <f>IF(N355="snížená",J355,0)</f>
        <v>0</v>
      </c>
      <c r="BG355" s="217">
        <f>IF(N355="zákl. přenesená",J355,0)</f>
        <v>0</v>
      </c>
      <c r="BH355" s="217">
        <f>IF(N355="sníž. přenesená",J355,0)</f>
        <v>0</v>
      </c>
      <c r="BI355" s="217">
        <f>IF(N355="nulová",J355,0)</f>
        <v>0</v>
      </c>
      <c r="BJ355" s="18" t="s">
        <v>80</v>
      </c>
      <c r="BK355" s="217">
        <f>ROUND(I355*H355,2)</f>
        <v>0</v>
      </c>
      <c r="BL355" s="18" t="s">
        <v>145</v>
      </c>
      <c r="BM355" s="216" t="s">
        <v>635</v>
      </c>
    </row>
    <row r="356" spans="1:47" s="2" customFormat="1" ht="12">
      <c r="A356" s="39"/>
      <c r="B356" s="40"/>
      <c r="C356" s="41"/>
      <c r="D356" s="218" t="s">
        <v>147</v>
      </c>
      <c r="E356" s="41"/>
      <c r="F356" s="219" t="s">
        <v>630</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147</v>
      </c>
      <c r="AU356" s="18" t="s">
        <v>82</v>
      </c>
    </row>
    <row r="357" spans="1:51" s="13" customFormat="1" ht="12">
      <c r="A357" s="13"/>
      <c r="B357" s="223"/>
      <c r="C357" s="224"/>
      <c r="D357" s="218" t="s">
        <v>157</v>
      </c>
      <c r="E357" s="225" t="s">
        <v>19</v>
      </c>
      <c r="F357" s="226" t="s">
        <v>631</v>
      </c>
      <c r="G357" s="224"/>
      <c r="H357" s="227">
        <v>520</v>
      </c>
      <c r="I357" s="228"/>
      <c r="J357" s="224"/>
      <c r="K357" s="224"/>
      <c r="L357" s="229"/>
      <c r="M357" s="230"/>
      <c r="N357" s="231"/>
      <c r="O357" s="231"/>
      <c r="P357" s="231"/>
      <c r="Q357" s="231"/>
      <c r="R357" s="231"/>
      <c r="S357" s="231"/>
      <c r="T357" s="232"/>
      <c r="U357" s="13"/>
      <c r="V357" s="13"/>
      <c r="W357" s="13"/>
      <c r="X357" s="13"/>
      <c r="Y357" s="13"/>
      <c r="Z357" s="13"/>
      <c r="AA357" s="13"/>
      <c r="AB357" s="13"/>
      <c r="AC357" s="13"/>
      <c r="AD357" s="13"/>
      <c r="AE357" s="13"/>
      <c r="AT357" s="233" t="s">
        <v>157</v>
      </c>
      <c r="AU357" s="233" t="s">
        <v>82</v>
      </c>
      <c r="AV357" s="13" t="s">
        <v>82</v>
      </c>
      <c r="AW357" s="13" t="s">
        <v>33</v>
      </c>
      <c r="AX357" s="13" t="s">
        <v>80</v>
      </c>
      <c r="AY357" s="233" t="s">
        <v>138</v>
      </c>
    </row>
    <row r="358" spans="1:65" s="2" customFormat="1" ht="37.8" customHeight="1">
      <c r="A358" s="39"/>
      <c r="B358" s="40"/>
      <c r="C358" s="205" t="s">
        <v>636</v>
      </c>
      <c r="D358" s="205" t="s">
        <v>140</v>
      </c>
      <c r="E358" s="206" t="s">
        <v>637</v>
      </c>
      <c r="F358" s="207" t="s">
        <v>638</v>
      </c>
      <c r="G358" s="208" t="s">
        <v>143</v>
      </c>
      <c r="H358" s="209">
        <v>135</v>
      </c>
      <c r="I358" s="210"/>
      <c r="J358" s="211">
        <f>ROUND(I358*H358,2)</f>
        <v>0</v>
      </c>
      <c r="K358" s="207" t="s">
        <v>19</v>
      </c>
      <c r="L358" s="45"/>
      <c r="M358" s="212" t="s">
        <v>19</v>
      </c>
      <c r="N358" s="213" t="s">
        <v>43</v>
      </c>
      <c r="O358" s="85"/>
      <c r="P358" s="214">
        <f>O358*H358</f>
        <v>0</v>
      </c>
      <c r="Q358" s="214">
        <v>0</v>
      </c>
      <c r="R358" s="214">
        <f>Q358*H358</f>
        <v>0</v>
      </c>
      <c r="S358" s="214">
        <v>0.45</v>
      </c>
      <c r="T358" s="215">
        <f>S358*H358</f>
        <v>60.75</v>
      </c>
      <c r="U358" s="39"/>
      <c r="V358" s="39"/>
      <c r="W358" s="39"/>
      <c r="X358" s="39"/>
      <c r="Y358" s="39"/>
      <c r="Z358" s="39"/>
      <c r="AA358" s="39"/>
      <c r="AB358" s="39"/>
      <c r="AC358" s="39"/>
      <c r="AD358" s="39"/>
      <c r="AE358" s="39"/>
      <c r="AR358" s="216" t="s">
        <v>145</v>
      </c>
      <c r="AT358" s="216" t="s">
        <v>140</v>
      </c>
      <c r="AU358" s="216" t="s">
        <v>82</v>
      </c>
      <c r="AY358" s="18" t="s">
        <v>138</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145</v>
      </c>
      <c r="BM358" s="216" t="s">
        <v>639</v>
      </c>
    </row>
    <row r="359" spans="1:51" s="13" customFormat="1" ht="12">
      <c r="A359" s="13"/>
      <c r="B359" s="223"/>
      <c r="C359" s="224"/>
      <c r="D359" s="218" t="s">
        <v>157</v>
      </c>
      <c r="E359" s="225" t="s">
        <v>19</v>
      </c>
      <c r="F359" s="226" t="s">
        <v>640</v>
      </c>
      <c r="G359" s="224"/>
      <c r="H359" s="227">
        <v>135</v>
      </c>
      <c r="I359" s="228"/>
      <c r="J359" s="224"/>
      <c r="K359" s="224"/>
      <c r="L359" s="229"/>
      <c r="M359" s="230"/>
      <c r="N359" s="231"/>
      <c r="O359" s="231"/>
      <c r="P359" s="231"/>
      <c r="Q359" s="231"/>
      <c r="R359" s="231"/>
      <c r="S359" s="231"/>
      <c r="T359" s="232"/>
      <c r="U359" s="13"/>
      <c r="V359" s="13"/>
      <c r="W359" s="13"/>
      <c r="X359" s="13"/>
      <c r="Y359" s="13"/>
      <c r="Z359" s="13"/>
      <c r="AA359" s="13"/>
      <c r="AB359" s="13"/>
      <c r="AC359" s="13"/>
      <c r="AD359" s="13"/>
      <c r="AE359" s="13"/>
      <c r="AT359" s="233" t="s">
        <v>157</v>
      </c>
      <c r="AU359" s="233" t="s">
        <v>82</v>
      </c>
      <c r="AV359" s="13" t="s">
        <v>82</v>
      </c>
      <c r="AW359" s="13" t="s">
        <v>33</v>
      </c>
      <c r="AX359" s="13" t="s">
        <v>80</v>
      </c>
      <c r="AY359" s="233" t="s">
        <v>138</v>
      </c>
    </row>
    <row r="360" spans="1:63" s="12" customFormat="1" ht="22.8" customHeight="1">
      <c r="A360" s="12"/>
      <c r="B360" s="189"/>
      <c r="C360" s="190"/>
      <c r="D360" s="191" t="s">
        <v>71</v>
      </c>
      <c r="E360" s="203" t="s">
        <v>641</v>
      </c>
      <c r="F360" s="203" t="s">
        <v>642</v>
      </c>
      <c r="G360" s="190"/>
      <c r="H360" s="190"/>
      <c r="I360" s="193"/>
      <c r="J360" s="204">
        <f>BK360</f>
        <v>0</v>
      </c>
      <c r="K360" s="190"/>
      <c r="L360" s="195"/>
      <c r="M360" s="196"/>
      <c r="N360" s="197"/>
      <c r="O360" s="197"/>
      <c r="P360" s="198">
        <f>SUM(P361:P388)</f>
        <v>0</v>
      </c>
      <c r="Q360" s="197"/>
      <c r="R360" s="198">
        <f>SUM(R361:R388)</f>
        <v>0</v>
      </c>
      <c r="S360" s="197"/>
      <c r="T360" s="199">
        <f>SUM(T361:T388)</f>
        <v>0</v>
      </c>
      <c r="U360" s="12"/>
      <c r="V360" s="12"/>
      <c r="W360" s="12"/>
      <c r="X360" s="12"/>
      <c r="Y360" s="12"/>
      <c r="Z360" s="12"/>
      <c r="AA360" s="12"/>
      <c r="AB360" s="12"/>
      <c r="AC360" s="12"/>
      <c r="AD360" s="12"/>
      <c r="AE360" s="12"/>
      <c r="AR360" s="200" t="s">
        <v>80</v>
      </c>
      <c r="AT360" s="201" t="s">
        <v>71</v>
      </c>
      <c r="AU360" s="201" t="s">
        <v>80</v>
      </c>
      <c r="AY360" s="200" t="s">
        <v>138</v>
      </c>
      <c r="BK360" s="202">
        <f>SUM(BK361:BK388)</f>
        <v>0</v>
      </c>
    </row>
    <row r="361" spans="1:65" s="2" customFormat="1" ht="24.15" customHeight="1">
      <c r="A361" s="39"/>
      <c r="B361" s="40"/>
      <c r="C361" s="205" t="s">
        <v>643</v>
      </c>
      <c r="D361" s="205" t="s">
        <v>140</v>
      </c>
      <c r="E361" s="206" t="s">
        <v>644</v>
      </c>
      <c r="F361" s="207" t="s">
        <v>645</v>
      </c>
      <c r="G361" s="208" t="s">
        <v>291</v>
      </c>
      <c r="H361" s="209">
        <v>238.678</v>
      </c>
      <c r="I361" s="210"/>
      <c r="J361" s="211">
        <f>ROUND(I361*H361,2)</f>
        <v>0</v>
      </c>
      <c r="K361" s="207" t="s">
        <v>144</v>
      </c>
      <c r="L361" s="45"/>
      <c r="M361" s="212" t="s">
        <v>19</v>
      </c>
      <c r="N361" s="213" t="s">
        <v>43</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145</v>
      </c>
      <c r="AT361" s="216" t="s">
        <v>140</v>
      </c>
      <c r="AU361" s="216" t="s">
        <v>82</v>
      </c>
      <c r="AY361" s="18" t="s">
        <v>138</v>
      </c>
      <c r="BE361" s="217">
        <f>IF(N361="základní",J361,0)</f>
        <v>0</v>
      </c>
      <c r="BF361" s="217">
        <f>IF(N361="snížená",J361,0)</f>
        <v>0</v>
      </c>
      <c r="BG361" s="217">
        <f>IF(N361="zákl. přenesená",J361,0)</f>
        <v>0</v>
      </c>
      <c r="BH361" s="217">
        <f>IF(N361="sníž. přenesená",J361,0)</f>
        <v>0</v>
      </c>
      <c r="BI361" s="217">
        <f>IF(N361="nulová",J361,0)</f>
        <v>0</v>
      </c>
      <c r="BJ361" s="18" t="s">
        <v>80</v>
      </c>
      <c r="BK361" s="217">
        <f>ROUND(I361*H361,2)</f>
        <v>0</v>
      </c>
      <c r="BL361" s="18" t="s">
        <v>145</v>
      </c>
      <c r="BM361" s="216" t="s">
        <v>646</v>
      </c>
    </row>
    <row r="362" spans="1:47" s="2" customFormat="1" ht="12">
      <c r="A362" s="39"/>
      <c r="B362" s="40"/>
      <c r="C362" s="41"/>
      <c r="D362" s="218" t="s">
        <v>147</v>
      </c>
      <c r="E362" s="41"/>
      <c r="F362" s="219" t="s">
        <v>647</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147</v>
      </c>
      <c r="AU362" s="18" t="s">
        <v>82</v>
      </c>
    </row>
    <row r="363" spans="1:51" s="13" customFormat="1" ht="12">
      <c r="A363" s="13"/>
      <c r="B363" s="223"/>
      <c r="C363" s="224"/>
      <c r="D363" s="218" t="s">
        <v>157</v>
      </c>
      <c r="E363" s="225" t="s">
        <v>19</v>
      </c>
      <c r="F363" s="226" t="s">
        <v>648</v>
      </c>
      <c r="G363" s="224"/>
      <c r="H363" s="227">
        <v>165.59</v>
      </c>
      <c r="I363" s="228"/>
      <c r="J363" s="224"/>
      <c r="K363" s="224"/>
      <c r="L363" s="229"/>
      <c r="M363" s="230"/>
      <c r="N363" s="231"/>
      <c r="O363" s="231"/>
      <c r="P363" s="231"/>
      <c r="Q363" s="231"/>
      <c r="R363" s="231"/>
      <c r="S363" s="231"/>
      <c r="T363" s="232"/>
      <c r="U363" s="13"/>
      <c r="V363" s="13"/>
      <c r="W363" s="13"/>
      <c r="X363" s="13"/>
      <c r="Y363" s="13"/>
      <c r="Z363" s="13"/>
      <c r="AA363" s="13"/>
      <c r="AB363" s="13"/>
      <c r="AC363" s="13"/>
      <c r="AD363" s="13"/>
      <c r="AE363" s="13"/>
      <c r="AT363" s="233" t="s">
        <v>157</v>
      </c>
      <c r="AU363" s="233" t="s">
        <v>82</v>
      </c>
      <c r="AV363" s="13" t="s">
        <v>82</v>
      </c>
      <c r="AW363" s="13" t="s">
        <v>33</v>
      </c>
      <c r="AX363" s="13" t="s">
        <v>72</v>
      </c>
      <c r="AY363" s="233" t="s">
        <v>138</v>
      </c>
    </row>
    <row r="364" spans="1:51" s="13" customFormat="1" ht="12">
      <c r="A364" s="13"/>
      <c r="B364" s="223"/>
      <c r="C364" s="224"/>
      <c r="D364" s="218" t="s">
        <v>157</v>
      </c>
      <c r="E364" s="225" t="s">
        <v>19</v>
      </c>
      <c r="F364" s="226" t="s">
        <v>649</v>
      </c>
      <c r="G364" s="224"/>
      <c r="H364" s="227">
        <v>73.088</v>
      </c>
      <c r="I364" s="228"/>
      <c r="J364" s="224"/>
      <c r="K364" s="224"/>
      <c r="L364" s="229"/>
      <c r="M364" s="230"/>
      <c r="N364" s="231"/>
      <c r="O364" s="231"/>
      <c r="P364" s="231"/>
      <c r="Q364" s="231"/>
      <c r="R364" s="231"/>
      <c r="S364" s="231"/>
      <c r="T364" s="232"/>
      <c r="U364" s="13"/>
      <c r="V364" s="13"/>
      <c r="W364" s="13"/>
      <c r="X364" s="13"/>
      <c r="Y364" s="13"/>
      <c r="Z364" s="13"/>
      <c r="AA364" s="13"/>
      <c r="AB364" s="13"/>
      <c r="AC364" s="13"/>
      <c r="AD364" s="13"/>
      <c r="AE364" s="13"/>
      <c r="AT364" s="233" t="s">
        <v>157</v>
      </c>
      <c r="AU364" s="233" t="s">
        <v>82</v>
      </c>
      <c r="AV364" s="13" t="s">
        <v>82</v>
      </c>
      <c r="AW364" s="13" t="s">
        <v>33</v>
      </c>
      <c r="AX364" s="13" t="s">
        <v>72</v>
      </c>
      <c r="AY364" s="233" t="s">
        <v>138</v>
      </c>
    </row>
    <row r="365" spans="1:51" s="14" customFormat="1" ht="12">
      <c r="A365" s="14"/>
      <c r="B365" s="234"/>
      <c r="C365" s="235"/>
      <c r="D365" s="218" t="s">
        <v>157</v>
      </c>
      <c r="E365" s="236" t="s">
        <v>19</v>
      </c>
      <c r="F365" s="237" t="s">
        <v>194</v>
      </c>
      <c r="G365" s="235"/>
      <c r="H365" s="238">
        <v>238.678</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157</v>
      </c>
      <c r="AU365" s="244" t="s">
        <v>82</v>
      </c>
      <c r="AV365" s="14" t="s">
        <v>145</v>
      </c>
      <c r="AW365" s="14" t="s">
        <v>33</v>
      </c>
      <c r="AX365" s="14" t="s">
        <v>80</v>
      </c>
      <c r="AY365" s="244" t="s">
        <v>138</v>
      </c>
    </row>
    <row r="366" spans="1:65" s="2" customFormat="1" ht="24.15" customHeight="1">
      <c r="A366" s="39"/>
      <c r="B366" s="40"/>
      <c r="C366" s="205" t="s">
        <v>650</v>
      </c>
      <c r="D366" s="205" t="s">
        <v>140</v>
      </c>
      <c r="E366" s="206" t="s">
        <v>651</v>
      </c>
      <c r="F366" s="207" t="s">
        <v>652</v>
      </c>
      <c r="G366" s="208" t="s">
        <v>291</v>
      </c>
      <c r="H366" s="209">
        <v>4773.56</v>
      </c>
      <c r="I366" s="210"/>
      <c r="J366" s="211">
        <f>ROUND(I366*H366,2)</f>
        <v>0</v>
      </c>
      <c r="K366" s="207" t="s">
        <v>144</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145</v>
      </c>
      <c r="AT366" s="216" t="s">
        <v>140</v>
      </c>
      <c r="AU366" s="216" t="s">
        <v>82</v>
      </c>
      <c r="AY366" s="18" t="s">
        <v>138</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145</v>
      </c>
      <c r="BM366" s="216" t="s">
        <v>653</v>
      </c>
    </row>
    <row r="367" spans="1:47" s="2" customFormat="1" ht="12">
      <c r="A367" s="39"/>
      <c r="B367" s="40"/>
      <c r="C367" s="41"/>
      <c r="D367" s="218" t="s">
        <v>147</v>
      </c>
      <c r="E367" s="41"/>
      <c r="F367" s="219" t="s">
        <v>647</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147</v>
      </c>
      <c r="AU367" s="18" t="s">
        <v>82</v>
      </c>
    </row>
    <row r="368" spans="1:51" s="13" customFormat="1" ht="12">
      <c r="A368" s="13"/>
      <c r="B368" s="223"/>
      <c r="C368" s="224"/>
      <c r="D368" s="218" t="s">
        <v>157</v>
      </c>
      <c r="E368" s="224"/>
      <c r="F368" s="226" t="s">
        <v>654</v>
      </c>
      <c r="G368" s="224"/>
      <c r="H368" s="227">
        <v>4773.56</v>
      </c>
      <c r="I368" s="228"/>
      <c r="J368" s="224"/>
      <c r="K368" s="224"/>
      <c r="L368" s="229"/>
      <c r="M368" s="230"/>
      <c r="N368" s="231"/>
      <c r="O368" s="231"/>
      <c r="P368" s="231"/>
      <c r="Q368" s="231"/>
      <c r="R368" s="231"/>
      <c r="S368" s="231"/>
      <c r="T368" s="232"/>
      <c r="U368" s="13"/>
      <c r="V368" s="13"/>
      <c r="W368" s="13"/>
      <c r="X368" s="13"/>
      <c r="Y368" s="13"/>
      <c r="Z368" s="13"/>
      <c r="AA368" s="13"/>
      <c r="AB368" s="13"/>
      <c r="AC368" s="13"/>
      <c r="AD368" s="13"/>
      <c r="AE368" s="13"/>
      <c r="AT368" s="233" t="s">
        <v>157</v>
      </c>
      <c r="AU368" s="233" t="s">
        <v>82</v>
      </c>
      <c r="AV368" s="13" t="s">
        <v>82</v>
      </c>
      <c r="AW368" s="13" t="s">
        <v>4</v>
      </c>
      <c r="AX368" s="13" t="s">
        <v>80</v>
      </c>
      <c r="AY368" s="233" t="s">
        <v>138</v>
      </c>
    </row>
    <row r="369" spans="1:65" s="2" customFormat="1" ht="24.15" customHeight="1">
      <c r="A369" s="39"/>
      <c r="B369" s="40"/>
      <c r="C369" s="205" t="s">
        <v>655</v>
      </c>
      <c r="D369" s="205" t="s">
        <v>140</v>
      </c>
      <c r="E369" s="206" t="s">
        <v>656</v>
      </c>
      <c r="F369" s="207" t="s">
        <v>657</v>
      </c>
      <c r="G369" s="208" t="s">
        <v>291</v>
      </c>
      <c r="H369" s="209">
        <v>334.097</v>
      </c>
      <c r="I369" s="210"/>
      <c r="J369" s="211">
        <f>ROUND(I369*H369,2)</f>
        <v>0</v>
      </c>
      <c r="K369" s="207" t="s">
        <v>144</v>
      </c>
      <c r="L369" s="45"/>
      <c r="M369" s="212" t="s">
        <v>19</v>
      </c>
      <c r="N369" s="213" t="s">
        <v>43</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145</v>
      </c>
      <c r="AT369" s="216" t="s">
        <v>140</v>
      </c>
      <c r="AU369" s="216" t="s">
        <v>82</v>
      </c>
      <c r="AY369" s="18" t="s">
        <v>138</v>
      </c>
      <c r="BE369" s="217">
        <f>IF(N369="základní",J369,0)</f>
        <v>0</v>
      </c>
      <c r="BF369" s="217">
        <f>IF(N369="snížená",J369,0)</f>
        <v>0</v>
      </c>
      <c r="BG369" s="217">
        <f>IF(N369="zákl. přenesená",J369,0)</f>
        <v>0</v>
      </c>
      <c r="BH369" s="217">
        <f>IF(N369="sníž. přenesená",J369,0)</f>
        <v>0</v>
      </c>
      <c r="BI369" s="217">
        <f>IF(N369="nulová",J369,0)</f>
        <v>0</v>
      </c>
      <c r="BJ369" s="18" t="s">
        <v>80</v>
      </c>
      <c r="BK369" s="217">
        <f>ROUND(I369*H369,2)</f>
        <v>0</v>
      </c>
      <c r="BL369" s="18" t="s">
        <v>145</v>
      </c>
      <c r="BM369" s="216" t="s">
        <v>658</v>
      </c>
    </row>
    <row r="370" spans="1:47" s="2" customFormat="1" ht="12">
      <c r="A370" s="39"/>
      <c r="B370" s="40"/>
      <c r="C370" s="41"/>
      <c r="D370" s="218" t="s">
        <v>147</v>
      </c>
      <c r="E370" s="41"/>
      <c r="F370" s="219" t="s">
        <v>647</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147</v>
      </c>
      <c r="AU370" s="18" t="s">
        <v>82</v>
      </c>
    </row>
    <row r="371" spans="1:51" s="13" customFormat="1" ht="12">
      <c r="A371" s="13"/>
      <c r="B371" s="223"/>
      <c r="C371" s="224"/>
      <c r="D371" s="218" t="s">
        <v>157</v>
      </c>
      <c r="E371" s="225" t="s">
        <v>19</v>
      </c>
      <c r="F371" s="226" t="s">
        <v>659</v>
      </c>
      <c r="G371" s="224"/>
      <c r="H371" s="227">
        <v>1.475</v>
      </c>
      <c r="I371" s="228"/>
      <c r="J371" s="224"/>
      <c r="K371" s="224"/>
      <c r="L371" s="229"/>
      <c r="M371" s="230"/>
      <c r="N371" s="231"/>
      <c r="O371" s="231"/>
      <c r="P371" s="231"/>
      <c r="Q371" s="231"/>
      <c r="R371" s="231"/>
      <c r="S371" s="231"/>
      <c r="T371" s="232"/>
      <c r="U371" s="13"/>
      <c r="V371" s="13"/>
      <c r="W371" s="13"/>
      <c r="X371" s="13"/>
      <c r="Y371" s="13"/>
      <c r="Z371" s="13"/>
      <c r="AA371" s="13"/>
      <c r="AB371" s="13"/>
      <c r="AC371" s="13"/>
      <c r="AD371" s="13"/>
      <c r="AE371" s="13"/>
      <c r="AT371" s="233" t="s">
        <v>157</v>
      </c>
      <c r="AU371" s="233" t="s">
        <v>82</v>
      </c>
      <c r="AV371" s="13" t="s">
        <v>82</v>
      </c>
      <c r="AW371" s="13" t="s">
        <v>33</v>
      </c>
      <c r="AX371" s="13" t="s">
        <v>72</v>
      </c>
      <c r="AY371" s="233" t="s">
        <v>138</v>
      </c>
    </row>
    <row r="372" spans="1:51" s="13" customFormat="1" ht="12">
      <c r="A372" s="13"/>
      <c r="B372" s="223"/>
      <c r="C372" s="224"/>
      <c r="D372" s="218" t="s">
        <v>157</v>
      </c>
      <c r="E372" s="225" t="s">
        <v>19</v>
      </c>
      <c r="F372" s="226" t="s">
        <v>660</v>
      </c>
      <c r="G372" s="224"/>
      <c r="H372" s="227">
        <v>332.322</v>
      </c>
      <c r="I372" s="228"/>
      <c r="J372" s="224"/>
      <c r="K372" s="224"/>
      <c r="L372" s="229"/>
      <c r="M372" s="230"/>
      <c r="N372" s="231"/>
      <c r="O372" s="231"/>
      <c r="P372" s="231"/>
      <c r="Q372" s="231"/>
      <c r="R372" s="231"/>
      <c r="S372" s="231"/>
      <c r="T372" s="232"/>
      <c r="U372" s="13"/>
      <c r="V372" s="13"/>
      <c r="W372" s="13"/>
      <c r="X372" s="13"/>
      <c r="Y372" s="13"/>
      <c r="Z372" s="13"/>
      <c r="AA372" s="13"/>
      <c r="AB372" s="13"/>
      <c r="AC372" s="13"/>
      <c r="AD372" s="13"/>
      <c r="AE372" s="13"/>
      <c r="AT372" s="233" t="s">
        <v>157</v>
      </c>
      <c r="AU372" s="233" t="s">
        <v>82</v>
      </c>
      <c r="AV372" s="13" t="s">
        <v>82</v>
      </c>
      <c r="AW372" s="13" t="s">
        <v>33</v>
      </c>
      <c r="AX372" s="13" t="s">
        <v>72</v>
      </c>
      <c r="AY372" s="233" t="s">
        <v>138</v>
      </c>
    </row>
    <row r="373" spans="1:51" s="13" customFormat="1" ht="12">
      <c r="A373" s="13"/>
      <c r="B373" s="223"/>
      <c r="C373" s="224"/>
      <c r="D373" s="218" t="s">
        <v>157</v>
      </c>
      <c r="E373" s="225" t="s">
        <v>19</v>
      </c>
      <c r="F373" s="226" t="s">
        <v>661</v>
      </c>
      <c r="G373" s="224"/>
      <c r="H373" s="227">
        <v>0.3</v>
      </c>
      <c r="I373" s="228"/>
      <c r="J373" s="224"/>
      <c r="K373" s="224"/>
      <c r="L373" s="229"/>
      <c r="M373" s="230"/>
      <c r="N373" s="231"/>
      <c r="O373" s="231"/>
      <c r="P373" s="231"/>
      <c r="Q373" s="231"/>
      <c r="R373" s="231"/>
      <c r="S373" s="231"/>
      <c r="T373" s="232"/>
      <c r="U373" s="13"/>
      <c r="V373" s="13"/>
      <c r="W373" s="13"/>
      <c r="X373" s="13"/>
      <c r="Y373" s="13"/>
      <c r="Z373" s="13"/>
      <c r="AA373" s="13"/>
      <c r="AB373" s="13"/>
      <c r="AC373" s="13"/>
      <c r="AD373" s="13"/>
      <c r="AE373" s="13"/>
      <c r="AT373" s="233" t="s">
        <v>157</v>
      </c>
      <c r="AU373" s="233" t="s">
        <v>82</v>
      </c>
      <c r="AV373" s="13" t="s">
        <v>82</v>
      </c>
      <c r="AW373" s="13" t="s">
        <v>33</v>
      </c>
      <c r="AX373" s="13" t="s">
        <v>72</v>
      </c>
      <c r="AY373" s="233" t="s">
        <v>138</v>
      </c>
    </row>
    <row r="374" spans="1:51" s="14" customFormat="1" ht="12">
      <c r="A374" s="14"/>
      <c r="B374" s="234"/>
      <c r="C374" s="235"/>
      <c r="D374" s="218" t="s">
        <v>157</v>
      </c>
      <c r="E374" s="236" t="s">
        <v>19</v>
      </c>
      <c r="F374" s="237" t="s">
        <v>194</v>
      </c>
      <c r="G374" s="235"/>
      <c r="H374" s="238">
        <v>334.097</v>
      </c>
      <c r="I374" s="239"/>
      <c r="J374" s="235"/>
      <c r="K374" s="235"/>
      <c r="L374" s="240"/>
      <c r="M374" s="241"/>
      <c r="N374" s="242"/>
      <c r="O374" s="242"/>
      <c r="P374" s="242"/>
      <c r="Q374" s="242"/>
      <c r="R374" s="242"/>
      <c r="S374" s="242"/>
      <c r="T374" s="243"/>
      <c r="U374" s="14"/>
      <c r="V374" s="14"/>
      <c r="W374" s="14"/>
      <c r="X374" s="14"/>
      <c r="Y374" s="14"/>
      <c r="Z374" s="14"/>
      <c r="AA374" s="14"/>
      <c r="AB374" s="14"/>
      <c r="AC374" s="14"/>
      <c r="AD374" s="14"/>
      <c r="AE374" s="14"/>
      <c r="AT374" s="244" t="s">
        <v>157</v>
      </c>
      <c r="AU374" s="244" t="s">
        <v>82</v>
      </c>
      <c r="AV374" s="14" t="s">
        <v>145</v>
      </c>
      <c r="AW374" s="14" t="s">
        <v>33</v>
      </c>
      <c r="AX374" s="14" t="s">
        <v>80</v>
      </c>
      <c r="AY374" s="244" t="s">
        <v>138</v>
      </c>
    </row>
    <row r="375" spans="1:65" s="2" customFormat="1" ht="24.15" customHeight="1">
      <c r="A375" s="39"/>
      <c r="B375" s="40"/>
      <c r="C375" s="205" t="s">
        <v>662</v>
      </c>
      <c r="D375" s="205" t="s">
        <v>140</v>
      </c>
      <c r="E375" s="206" t="s">
        <v>663</v>
      </c>
      <c r="F375" s="207" t="s">
        <v>652</v>
      </c>
      <c r="G375" s="208" t="s">
        <v>291</v>
      </c>
      <c r="H375" s="209">
        <v>6681.94</v>
      </c>
      <c r="I375" s="210"/>
      <c r="J375" s="211">
        <f>ROUND(I375*H375,2)</f>
        <v>0</v>
      </c>
      <c r="K375" s="207" t="s">
        <v>144</v>
      </c>
      <c r="L375" s="45"/>
      <c r="M375" s="212" t="s">
        <v>19</v>
      </c>
      <c r="N375" s="213" t="s">
        <v>43</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145</v>
      </c>
      <c r="AT375" s="216" t="s">
        <v>140</v>
      </c>
      <c r="AU375" s="216" t="s">
        <v>82</v>
      </c>
      <c r="AY375" s="18" t="s">
        <v>138</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145</v>
      </c>
      <c r="BM375" s="216" t="s">
        <v>664</v>
      </c>
    </row>
    <row r="376" spans="1:47" s="2" customFormat="1" ht="12">
      <c r="A376" s="39"/>
      <c r="B376" s="40"/>
      <c r="C376" s="41"/>
      <c r="D376" s="218" t="s">
        <v>147</v>
      </c>
      <c r="E376" s="41"/>
      <c r="F376" s="219" t="s">
        <v>647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147</v>
      </c>
      <c r="AU376" s="18" t="s">
        <v>82</v>
      </c>
    </row>
    <row r="377" spans="1:51" s="13" customFormat="1" ht="12">
      <c r="A377" s="13"/>
      <c r="B377" s="223"/>
      <c r="C377" s="224"/>
      <c r="D377" s="218" t="s">
        <v>157</v>
      </c>
      <c r="E377" s="224"/>
      <c r="F377" s="226" t="s">
        <v>665</v>
      </c>
      <c r="G377" s="224"/>
      <c r="H377" s="227">
        <v>6681.94</v>
      </c>
      <c r="I377" s="228"/>
      <c r="J377" s="224"/>
      <c r="K377" s="224"/>
      <c r="L377" s="229"/>
      <c r="M377" s="230"/>
      <c r="N377" s="231"/>
      <c r="O377" s="231"/>
      <c r="P377" s="231"/>
      <c r="Q377" s="231"/>
      <c r="R377" s="231"/>
      <c r="S377" s="231"/>
      <c r="T377" s="232"/>
      <c r="U377" s="13"/>
      <c r="V377" s="13"/>
      <c r="W377" s="13"/>
      <c r="X377" s="13"/>
      <c r="Y377" s="13"/>
      <c r="Z377" s="13"/>
      <c r="AA377" s="13"/>
      <c r="AB377" s="13"/>
      <c r="AC377" s="13"/>
      <c r="AD377" s="13"/>
      <c r="AE377" s="13"/>
      <c r="AT377" s="233" t="s">
        <v>157</v>
      </c>
      <c r="AU377" s="233" t="s">
        <v>82</v>
      </c>
      <c r="AV377" s="13" t="s">
        <v>82</v>
      </c>
      <c r="AW377" s="13" t="s">
        <v>4</v>
      </c>
      <c r="AX377" s="13" t="s">
        <v>80</v>
      </c>
      <c r="AY377" s="233" t="s">
        <v>138</v>
      </c>
    </row>
    <row r="378" spans="1:65" s="2" customFormat="1" ht="24.15" customHeight="1">
      <c r="A378" s="39"/>
      <c r="B378" s="40"/>
      <c r="C378" s="205" t="s">
        <v>666</v>
      </c>
      <c r="D378" s="205" t="s">
        <v>140</v>
      </c>
      <c r="E378" s="206" t="s">
        <v>667</v>
      </c>
      <c r="F378" s="207" t="s">
        <v>668</v>
      </c>
      <c r="G378" s="208" t="s">
        <v>291</v>
      </c>
      <c r="H378" s="209">
        <v>1.475</v>
      </c>
      <c r="I378" s="210"/>
      <c r="J378" s="211">
        <f>ROUND(I378*H378,2)</f>
        <v>0</v>
      </c>
      <c r="K378" s="207" t="s">
        <v>144</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145</v>
      </c>
      <c r="AT378" s="216" t="s">
        <v>140</v>
      </c>
      <c r="AU378" s="216" t="s">
        <v>82</v>
      </c>
      <c r="AY378" s="18" t="s">
        <v>138</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145</v>
      </c>
      <c r="BM378" s="216" t="s">
        <v>669</v>
      </c>
    </row>
    <row r="379" spans="1:47" s="2" customFormat="1" ht="12">
      <c r="A379" s="39"/>
      <c r="B379" s="40"/>
      <c r="C379" s="41"/>
      <c r="D379" s="218" t="s">
        <v>147</v>
      </c>
      <c r="E379" s="41"/>
      <c r="F379" s="219" t="s">
        <v>670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147</v>
      </c>
      <c r="AU379" s="18" t="s">
        <v>82</v>
      </c>
    </row>
    <row r="380" spans="1:51" s="13" customFormat="1" ht="12">
      <c r="A380" s="13"/>
      <c r="B380" s="223"/>
      <c r="C380" s="224"/>
      <c r="D380" s="218" t="s">
        <v>157</v>
      </c>
      <c r="E380" s="225" t="s">
        <v>19</v>
      </c>
      <c r="F380" s="226" t="s">
        <v>659</v>
      </c>
      <c r="G380" s="224"/>
      <c r="H380" s="227">
        <v>1.475</v>
      </c>
      <c r="I380" s="228"/>
      <c r="J380" s="224"/>
      <c r="K380" s="224"/>
      <c r="L380" s="229"/>
      <c r="M380" s="230"/>
      <c r="N380" s="231"/>
      <c r="O380" s="231"/>
      <c r="P380" s="231"/>
      <c r="Q380" s="231"/>
      <c r="R380" s="231"/>
      <c r="S380" s="231"/>
      <c r="T380" s="232"/>
      <c r="U380" s="13"/>
      <c r="V380" s="13"/>
      <c r="W380" s="13"/>
      <c r="X380" s="13"/>
      <c r="Y380" s="13"/>
      <c r="Z380" s="13"/>
      <c r="AA380" s="13"/>
      <c r="AB380" s="13"/>
      <c r="AC380" s="13"/>
      <c r="AD380" s="13"/>
      <c r="AE380" s="13"/>
      <c r="AT380" s="233" t="s">
        <v>157</v>
      </c>
      <c r="AU380" s="233" t="s">
        <v>82</v>
      </c>
      <c r="AV380" s="13" t="s">
        <v>82</v>
      </c>
      <c r="AW380" s="13" t="s">
        <v>33</v>
      </c>
      <c r="AX380" s="13" t="s">
        <v>80</v>
      </c>
      <c r="AY380" s="233" t="s">
        <v>138</v>
      </c>
    </row>
    <row r="381" spans="1:65" s="2" customFormat="1" ht="24.15" customHeight="1">
      <c r="A381" s="39"/>
      <c r="B381" s="40"/>
      <c r="C381" s="205" t="s">
        <v>671</v>
      </c>
      <c r="D381" s="205" t="s">
        <v>140</v>
      </c>
      <c r="E381" s="206" t="s">
        <v>672</v>
      </c>
      <c r="F381" s="207" t="s">
        <v>673</v>
      </c>
      <c r="G381" s="208" t="s">
        <v>291</v>
      </c>
      <c r="H381" s="209">
        <v>405.41</v>
      </c>
      <c r="I381" s="210"/>
      <c r="J381" s="211">
        <f>ROUND(I381*H381,2)</f>
        <v>0</v>
      </c>
      <c r="K381" s="207" t="s">
        <v>144</v>
      </c>
      <c r="L381" s="45"/>
      <c r="M381" s="212" t="s">
        <v>19</v>
      </c>
      <c r="N381" s="213" t="s">
        <v>43</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145</v>
      </c>
      <c r="AT381" s="216" t="s">
        <v>140</v>
      </c>
      <c r="AU381" s="216" t="s">
        <v>82</v>
      </c>
      <c r="AY381" s="18" t="s">
        <v>138</v>
      </c>
      <c r="BE381" s="217">
        <f>IF(N381="základní",J381,0)</f>
        <v>0</v>
      </c>
      <c r="BF381" s="217">
        <f>IF(N381="snížená",J381,0)</f>
        <v>0</v>
      </c>
      <c r="BG381" s="217">
        <f>IF(N381="zákl. přenesená",J381,0)</f>
        <v>0</v>
      </c>
      <c r="BH381" s="217">
        <f>IF(N381="sníž. přenesená",J381,0)</f>
        <v>0</v>
      </c>
      <c r="BI381" s="217">
        <f>IF(N381="nulová",J381,0)</f>
        <v>0</v>
      </c>
      <c r="BJ381" s="18" t="s">
        <v>80</v>
      </c>
      <c r="BK381" s="217">
        <f>ROUND(I381*H381,2)</f>
        <v>0</v>
      </c>
      <c r="BL381" s="18" t="s">
        <v>145</v>
      </c>
      <c r="BM381" s="216" t="s">
        <v>674</v>
      </c>
    </row>
    <row r="382" spans="1:47" s="2" customFormat="1" ht="12">
      <c r="A382" s="39"/>
      <c r="B382" s="40"/>
      <c r="C382" s="41"/>
      <c r="D382" s="218" t="s">
        <v>147</v>
      </c>
      <c r="E382" s="41"/>
      <c r="F382" s="219" t="s">
        <v>670</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147</v>
      </c>
      <c r="AU382" s="18" t="s">
        <v>82</v>
      </c>
    </row>
    <row r="383" spans="1:51" s="13" customFormat="1" ht="12">
      <c r="A383" s="13"/>
      <c r="B383" s="223"/>
      <c r="C383" s="224"/>
      <c r="D383" s="218" t="s">
        <v>157</v>
      </c>
      <c r="E383" s="225" t="s">
        <v>19</v>
      </c>
      <c r="F383" s="226" t="s">
        <v>649</v>
      </c>
      <c r="G383" s="224"/>
      <c r="H383" s="227">
        <v>73.088</v>
      </c>
      <c r="I383" s="228"/>
      <c r="J383" s="224"/>
      <c r="K383" s="224"/>
      <c r="L383" s="229"/>
      <c r="M383" s="230"/>
      <c r="N383" s="231"/>
      <c r="O383" s="231"/>
      <c r="P383" s="231"/>
      <c r="Q383" s="231"/>
      <c r="R383" s="231"/>
      <c r="S383" s="231"/>
      <c r="T383" s="232"/>
      <c r="U383" s="13"/>
      <c r="V383" s="13"/>
      <c r="W383" s="13"/>
      <c r="X383" s="13"/>
      <c r="Y383" s="13"/>
      <c r="Z383" s="13"/>
      <c r="AA383" s="13"/>
      <c r="AB383" s="13"/>
      <c r="AC383" s="13"/>
      <c r="AD383" s="13"/>
      <c r="AE383" s="13"/>
      <c r="AT383" s="233" t="s">
        <v>157</v>
      </c>
      <c r="AU383" s="233" t="s">
        <v>82</v>
      </c>
      <c r="AV383" s="13" t="s">
        <v>82</v>
      </c>
      <c r="AW383" s="13" t="s">
        <v>33</v>
      </c>
      <c r="AX383" s="13" t="s">
        <v>72</v>
      </c>
      <c r="AY383" s="233" t="s">
        <v>138</v>
      </c>
    </row>
    <row r="384" spans="1:51" s="13" customFormat="1" ht="12">
      <c r="A384" s="13"/>
      <c r="B384" s="223"/>
      <c r="C384" s="224"/>
      <c r="D384" s="218" t="s">
        <v>157</v>
      </c>
      <c r="E384" s="225" t="s">
        <v>19</v>
      </c>
      <c r="F384" s="226" t="s">
        <v>660</v>
      </c>
      <c r="G384" s="224"/>
      <c r="H384" s="227">
        <v>332.322</v>
      </c>
      <c r="I384" s="228"/>
      <c r="J384" s="224"/>
      <c r="K384" s="224"/>
      <c r="L384" s="229"/>
      <c r="M384" s="230"/>
      <c r="N384" s="231"/>
      <c r="O384" s="231"/>
      <c r="P384" s="231"/>
      <c r="Q384" s="231"/>
      <c r="R384" s="231"/>
      <c r="S384" s="231"/>
      <c r="T384" s="232"/>
      <c r="U384" s="13"/>
      <c r="V384" s="13"/>
      <c r="W384" s="13"/>
      <c r="X384" s="13"/>
      <c r="Y384" s="13"/>
      <c r="Z384" s="13"/>
      <c r="AA384" s="13"/>
      <c r="AB384" s="13"/>
      <c r="AC384" s="13"/>
      <c r="AD384" s="13"/>
      <c r="AE384" s="13"/>
      <c r="AT384" s="233" t="s">
        <v>157</v>
      </c>
      <c r="AU384" s="233" t="s">
        <v>82</v>
      </c>
      <c r="AV384" s="13" t="s">
        <v>82</v>
      </c>
      <c r="AW384" s="13" t="s">
        <v>33</v>
      </c>
      <c r="AX384" s="13" t="s">
        <v>72</v>
      </c>
      <c r="AY384" s="233" t="s">
        <v>138</v>
      </c>
    </row>
    <row r="385" spans="1:51" s="14" customFormat="1" ht="12">
      <c r="A385" s="14"/>
      <c r="B385" s="234"/>
      <c r="C385" s="235"/>
      <c r="D385" s="218" t="s">
        <v>157</v>
      </c>
      <c r="E385" s="236" t="s">
        <v>19</v>
      </c>
      <c r="F385" s="237" t="s">
        <v>194</v>
      </c>
      <c r="G385" s="235"/>
      <c r="H385" s="238">
        <v>405.41</v>
      </c>
      <c r="I385" s="239"/>
      <c r="J385" s="235"/>
      <c r="K385" s="235"/>
      <c r="L385" s="240"/>
      <c r="M385" s="241"/>
      <c r="N385" s="242"/>
      <c r="O385" s="242"/>
      <c r="P385" s="242"/>
      <c r="Q385" s="242"/>
      <c r="R385" s="242"/>
      <c r="S385" s="242"/>
      <c r="T385" s="243"/>
      <c r="U385" s="14"/>
      <c r="V385" s="14"/>
      <c r="W385" s="14"/>
      <c r="X385" s="14"/>
      <c r="Y385" s="14"/>
      <c r="Z385" s="14"/>
      <c r="AA385" s="14"/>
      <c r="AB385" s="14"/>
      <c r="AC385" s="14"/>
      <c r="AD385" s="14"/>
      <c r="AE385" s="14"/>
      <c r="AT385" s="244" t="s">
        <v>157</v>
      </c>
      <c r="AU385" s="244" t="s">
        <v>82</v>
      </c>
      <c r="AV385" s="14" t="s">
        <v>145</v>
      </c>
      <c r="AW385" s="14" t="s">
        <v>33</v>
      </c>
      <c r="AX385" s="14" t="s">
        <v>80</v>
      </c>
      <c r="AY385" s="244" t="s">
        <v>138</v>
      </c>
    </row>
    <row r="386" spans="1:65" s="2" customFormat="1" ht="24.15" customHeight="1">
      <c r="A386" s="39"/>
      <c r="B386" s="40"/>
      <c r="C386" s="205" t="s">
        <v>675</v>
      </c>
      <c r="D386" s="205" t="s">
        <v>140</v>
      </c>
      <c r="E386" s="206" t="s">
        <v>676</v>
      </c>
      <c r="F386" s="207" t="s">
        <v>308</v>
      </c>
      <c r="G386" s="208" t="s">
        <v>291</v>
      </c>
      <c r="H386" s="209">
        <v>165.59</v>
      </c>
      <c r="I386" s="210"/>
      <c r="J386" s="211">
        <f>ROUND(I386*H386,2)</f>
        <v>0</v>
      </c>
      <c r="K386" s="207" t="s">
        <v>144</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145</v>
      </c>
      <c r="AT386" s="216" t="s">
        <v>140</v>
      </c>
      <c r="AU386" s="216" t="s">
        <v>82</v>
      </c>
      <c r="AY386" s="18" t="s">
        <v>138</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145</v>
      </c>
      <c r="BM386" s="216" t="s">
        <v>677</v>
      </c>
    </row>
    <row r="387" spans="1:47" s="2" customFormat="1" ht="12">
      <c r="A387" s="39"/>
      <c r="B387" s="40"/>
      <c r="C387" s="41"/>
      <c r="D387" s="218" t="s">
        <v>147</v>
      </c>
      <c r="E387" s="41"/>
      <c r="F387" s="219" t="s">
        <v>670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147</v>
      </c>
      <c r="AU387" s="18" t="s">
        <v>82</v>
      </c>
    </row>
    <row r="388" spans="1:51" s="13" customFormat="1" ht="12">
      <c r="A388" s="13"/>
      <c r="B388" s="223"/>
      <c r="C388" s="224"/>
      <c r="D388" s="218" t="s">
        <v>157</v>
      </c>
      <c r="E388" s="225" t="s">
        <v>19</v>
      </c>
      <c r="F388" s="226" t="s">
        <v>648</v>
      </c>
      <c r="G388" s="224"/>
      <c r="H388" s="227">
        <v>165.59</v>
      </c>
      <c r="I388" s="228"/>
      <c r="J388" s="224"/>
      <c r="K388" s="224"/>
      <c r="L388" s="229"/>
      <c r="M388" s="230"/>
      <c r="N388" s="231"/>
      <c r="O388" s="231"/>
      <c r="P388" s="231"/>
      <c r="Q388" s="231"/>
      <c r="R388" s="231"/>
      <c r="S388" s="231"/>
      <c r="T388" s="232"/>
      <c r="U388" s="13"/>
      <c r="V388" s="13"/>
      <c r="W388" s="13"/>
      <c r="X388" s="13"/>
      <c r="Y388" s="13"/>
      <c r="Z388" s="13"/>
      <c r="AA388" s="13"/>
      <c r="AB388" s="13"/>
      <c r="AC388" s="13"/>
      <c r="AD388" s="13"/>
      <c r="AE388" s="13"/>
      <c r="AT388" s="233" t="s">
        <v>157</v>
      </c>
      <c r="AU388" s="233" t="s">
        <v>82</v>
      </c>
      <c r="AV388" s="13" t="s">
        <v>82</v>
      </c>
      <c r="AW388" s="13" t="s">
        <v>33</v>
      </c>
      <c r="AX388" s="13" t="s">
        <v>80</v>
      </c>
      <c r="AY388" s="233" t="s">
        <v>138</v>
      </c>
    </row>
    <row r="389" spans="1:63" s="12" customFormat="1" ht="22.8" customHeight="1">
      <c r="A389" s="12"/>
      <c r="B389" s="189"/>
      <c r="C389" s="190"/>
      <c r="D389" s="191" t="s">
        <v>71</v>
      </c>
      <c r="E389" s="203" t="s">
        <v>678</v>
      </c>
      <c r="F389" s="203" t="s">
        <v>679</v>
      </c>
      <c r="G389" s="190"/>
      <c r="H389" s="190"/>
      <c r="I389" s="193"/>
      <c r="J389" s="204">
        <f>BK389</f>
        <v>0</v>
      </c>
      <c r="K389" s="190"/>
      <c r="L389" s="195"/>
      <c r="M389" s="196"/>
      <c r="N389" s="197"/>
      <c r="O389" s="197"/>
      <c r="P389" s="198">
        <f>SUM(P390:P391)</f>
        <v>0</v>
      </c>
      <c r="Q389" s="197"/>
      <c r="R389" s="198">
        <f>SUM(R390:R391)</f>
        <v>0</v>
      </c>
      <c r="S389" s="197"/>
      <c r="T389" s="199">
        <f>SUM(T390:T391)</f>
        <v>0</v>
      </c>
      <c r="U389" s="12"/>
      <c r="V389" s="12"/>
      <c r="W389" s="12"/>
      <c r="X389" s="12"/>
      <c r="Y389" s="12"/>
      <c r="Z389" s="12"/>
      <c r="AA389" s="12"/>
      <c r="AB389" s="12"/>
      <c r="AC389" s="12"/>
      <c r="AD389" s="12"/>
      <c r="AE389" s="12"/>
      <c r="AR389" s="200" t="s">
        <v>80</v>
      </c>
      <c r="AT389" s="201" t="s">
        <v>71</v>
      </c>
      <c r="AU389" s="201" t="s">
        <v>80</v>
      </c>
      <c r="AY389" s="200" t="s">
        <v>138</v>
      </c>
      <c r="BK389" s="202">
        <f>SUM(BK390:BK391)</f>
        <v>0</v>
      </c>
    </row>
    <row r="390" spans="1:65" s="2" customFormat="1" ht="24.15" customHeight="1">
      <c r="A390" s="39"/>
      <c r="B390" s="40"/>
      <c r="C390" s="205" t="s">
        <v>680</v>
      </c>
      <c r="D390" s="205" t="s">
        <v>140</v>
      </c>
      <c r="E390" s="206" t="s">
        <v>681</v>
      </c>
      <c r="F390" s="207" t="s">
        <v>682</v>
      </c>
      <c r="G390" s="208" t="s">
        <v>291</v>
      </c>
      <c r="H390" s="209">
        <v>573.597</v>
      </c>
      <c r="I390" s="210"/>
      <c r="J390" s="211">
        <f>ROUND(I390*H390,2)</f>
        <v>0</v>
      </c>
      <c r="K390" s="207" t="s">
        <v>144</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145</v>
      </c>
      <c r="AT390" s="216" t="s">
        <v>140</v>
      </c>
      <c r="AU390" s="216" t="s">
        <v>82</v>
      </c>
      <c r="AY390" s="18" t="s">
        <v>138</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145</v>
      </c>
      <c r="BM390" s="216" t="s">
        <v>683</v>
      </c>
    </row>
    <row r="391" spans="1:47" s="2" customFormat="1" ht="12">
      <c r="A391" s="39"/>
      <c r="B391" s="40"/>
      <c r="C391" s="41"/>
      <c r="D391" s="218" t="s">
        <v>147</v>
      </c>
      <c r="E391" s="41"/>
      <c r="F391" s="219" t="s">
        <v>684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147</v>
      </c>
      <c r="AU391" s="18" t="s">
        <v>82</v>
      </c>
    </row>
    <row r="392" spans="1:63" s="12" customFormat="1" ht="25.9" customHeight="1">
      <c r="A392" s="12"/>
      <c r="B392" s="189"/>
      <c r="C392" s="190"/>
      <c r="D392" s="191" t="s">
        <v>71</v>
      </c>
      <c r="E392" s="192" t="s">
        <v>685</v>
      </c>
      <c r="F392" s="192" t="s">
        <v>686</v>
      </c>
      <c r="G392" s="190"/>
      <c r="H392" s="190"/>
      <c r="I392" s="193"/>
      <c r="J392" s="194">
        <f>BK392</f>
        <v>0</v>
      </c>
      <c r="K392" s="190"/>
      <c r="L392" s="195"/>
      <c r="M392" s="196"/>
      <c r="N392" s="197"/>
      <c r="O392" s="197"/>
      <c r="P392" s="198">
        <f>P393+P401+P405+P414</f>
        <v>0</v>
      </c>
      <c r="Q392" s="197"/>
      <c r="R392" s="198">
        <f>R393+R401+R405+R414</f>
        <v>3.67848648</v>
      </c>
      <c r="S392" s="197"/>
      <c r="T392" s="199">
        <f>T393+T401+T405+T414</f>
        <v>0</v>
      </c>
      <c r="U392" s="12"/>
      <c r="V392" s="12"/>
      <c r="W392" s="12"/>
      <c r="X392" s="12"/>
      <c r="Y392" s="12"/>
      <c r="Z392" s="12"/>
      <c r="AA392" s="12"/>
      <c r="AB392" s="12"/>
      <c r="AC392" s="12"/>
      <c r="AD392" s="12"/>
      <c r="AE392" s="12"/>
      <c r="AR392" s="200" t="s">
        <v>82</v>
      </c>
      <c r="AT392" s="201" t="s">
        <v>71</v>
      </c>
      <c r="AU392" s="201" t="s">
        <v>72</v>
      </c>
      <c r="AY392" s="200" t="s">
        <v>138</v>
      </c>
      <c r="BK392" s="202">
        <f>BK393+BK401+BK405+BK414</f>
        <v>0</v>
      </c>
    </row>
    <row r="393" spans="1:63" s="12" customFormat="1" ht="22.8" customHeight="1">
      <c r="A393" s="12"/>
      <c r="B393" s="189"/>
      <c r="C393" s="190"/>
      <c r="D393" s="191" t="s">
        <v>71</v>
      </c>
      <c r="E393" s="203" t="s">
        <v>687</v>
      </c>
      <c r="F393" s="203" t="s">
        <v>688</v>
      </c>
      <c r="G393" s="190"/>
      <c r="H393" s="190"/>
      <c r="I393" s="193"/>
      <c r="J393" s="204">
        <f>BK393</f>
        <v>0</v>
      </c>
      <c r="K393" s="190"/>
      <c r="L393" s="195"/>
      <c r="M393" s="196"/>
      <c r="N393" s="197"/>
      <c r="O393" s="197"/>
      <c r="P393" s="198">
        <f>SUM(P394:P400)</f>
        <v>0</v>
      </c>
      <c r="Q393" s="197"/>
      <c r="R393" s="198">
        <f>SUM(R394:R400)</f>
        <v>0.042</v>
      </c>
      <c r="S393" s="197"/>
      <c r="T393" s="199">
        <f>SUM(T394:T400)</f>
        <v>0</v>
      </c>
      <c r="U393" s="12"/>
      <c r="V393" s="12"/>
      <c r="W393" s="12"/>
      <c r="X393" s="12"/>
      <c r="Y393" s="12"/>
      <c r="Z393" s="12"/>
      <c r="AA393" s="12"/>
      <c r="AB393" s="12"/>
      <c r="AC393" s="12"/>
      <c r="AD393" s="12"/>
      <c r="AE393" s="12"/>
      <c r="AR393" s="200" t="s">
        <v>82</v>
      </c>
      <c r="AT393" s="201" t="s">
        <v>71</v>
      </c>
      <c r="AU393" s="201" t="s">
        <v>80</v>
      </c>
      <c r="AY393" s="200" t="s">
        <v>138</v>
      </c>
      <c r="BK393" s="202">
        <f>SUM(BK394:BK400)</f>
        <v>0</v>
      </c>
    </row>
    <row r="394" spans="1:65" s="2" customFormat="1" ht="16.5" customHeight="1">
      <c r="A394" s="39"/>
      <c r="B394" s="40"/>
      <c r="C394" s="205" t="s">
        <v>689</v>
      </c>
      <c r="D394" s="205" t="s">
        <v>140</v>
      </c>
      <c r="E394" s="206" t="s">
        <v>690</v>
      </c>
      <c r="F394" s="207" t="s">
        <v>691</v>
      </c>
      <c r="G394" s="208" t="s">
        <v>162</v>
      </c>
      <c r="H394" s="209">
        <v>70</v>
      </c>
      <c r="I394" s="210"/>
      <c r="J394" s="211">
        <f>ROUND(I394*H394,2)</f>
        <v>0</v>
      </c>
      <c r="K394" s="207" t="s">
        <v>144</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235</v>
      </c>
      <c r="AT394" s="216" t="s">
        <v>140</v>
      </c>
      <c r="AU394" s="216" t="s">
        <v>82</v>
      </c>
      <c r="AY394" s="18" t="s">
        <v>138</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235</v>
      </c>
      <c r="BM394" s="216" t="s">
        <v>692</v>
      </c>
    </row>
    <row r="395" spans="1:47" s="2" customFormat="1" ht="12">
      <c r="A395" s="39"/>
      <c r="B395" s="40"/>
      <c r="C395" s="41"/>
      <c r="D395" s="218" t="s">
        <v>147</v>
      </c>
      <c r="E395" s="41"/>
      <c r="F395" s="219" t="s">
        <v>693</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147</v>
      </c>
      <c r="AU395" s="18" t="s">
        <v>82</v>
      </c>
    </row>
    <row r="396" spans="1:51" s="13" customFormat="1" ht="12">
      <c r="A396" s="13"/>
      <c r="B396" s="223"/>
      <c r="C396" s="224"/>
      <c r="D396" s="218" t="s">
        <v>157</v>
      </c>
      <c r="E396" s="225" t="s">
        <v>19</v>
      </c>
      <c r="F396" s="226" t="s">
        <v>694</v>
      </c>
      <c r="G396" s="224"/>
      <c r="H396" s="227">
        <v>70</v>
      </c>
      <c r="I396" s="228"/>
      <c r="J396" s="224"/>
      <c r="K396" s="224"/>
      <c r="L396" s="229"/>
      <c r="M396" s="230"/>
      <c r="N396" s="231"/>
      <c r="O396" s="231"/>
      <c r="P396" s="231"/>
      <c r="Q396" s="231"/>
      <c r="R396" s="231"/>
      <c r="S396" s="231"/>
      <c r="T396" s="232"/>
      <c r="U396" s="13"/>
      <c r="V396" s="13"/>
      <c r="W396" s="13"/>
      <c r="X396" s="13"/>
      <c r="Y396" s="13"/>
      <c r="Z396" s="13"/>
      <c r="AA396" s="13"/>
      <c r="AB396" s="13"/>
      <c r="AC396" s="13"/>
      <c r="AD396" s="13"/>
      <c r="AE396" s="13"/>
      <c r="AT396" s="233" t="s">
        <v>157</v>
      </c>
      <c r="AU396" s="233" t="s">
        <v>82</v>
      </c>
      <c r="AV396" s="13" t="s">
        <v>82</v>
      </c>
      <c r="AW396" s="13" t="s">
        <v>33</v>
      </c>
      <c r="AX396" s="13" t="s">
        <v>80</v>
      </c>
      <c r="AY396" s="233" t="s">
        <v>138</v>
      </c>
    </row>
    <row r="397" spans="1:65" s="2" customFormat="1" ht="16.5" customHeight="1">
      <c r="A397" s="39"/>
      <c r="B397" s="40"/>
      <c r="C397" s="255" t="s">
        <v>695</v>
      </c>
      <c r="D397" s="255" t="s">
        <v>288</v>
      </c>
      <c r="E397" s="256" t="s">
        <v>696</v>
      </c>
      <c r="F397" s="257" t="s">
        <v>697</v>
      </c>
      <c r="G397" s="258" t="s">
        <v>162</v>
      </c>
      <c r="H397" s="259">
        <v>84</v>
      </c>
      <c r="I397" s="260"/>
      <c r="J397" s="261">
        <f>ROUND(I397*H397,2)</f>
        <v>0</v>
      </c>
      <c r="K397" s="257" t="s">
        <v>144</v>
      </c>
      <c r="L397" s="262"/>
      <c r="M397" s="263" t="s">
        <v>19</v>
      </c>
      <c r="N397" s="264" t="s">
        <v>43</v>
      </c>
      <c r="O397" s="85"/>
      <c r="P397" s="214">
        <f>O397*H397</f>
        <v>0</v>
      </c>
      <c r="Q397" s="214">
        <v>0.0005</v>
      </c>
      <c r="R397" s="214">
        <f>Q397*H397</f>
        <v>0.042</v>
      </c>
      <c r="S397" s="214">
        <v>0</v>
      </c>
      <c r="T397" s="215">
        <f>S397*H397</f>
        <v>0</v>
      </c>
      <c r="U397" s="39"/>
      <c r="V397" s="39"/>
      <c r="W397" s="39"/>
      <c r="X397" s="39"/>
      <c r="Y397" s="39"/>
      <c r="Z397" s="39"/>
      <c r="AA397" s="39"/>
      <c r="AB397" s="39"/>
      <c r="AC397" s="39"/>
      <c r="AD397" s="39"/>
      <c r="AE397" s="39"/>
      <c r="AR397" s="216" t="s">
        <v>338</v>
      </c>
      <c r="AT397" s="216" t="s">
        <v>288</v>
      </c>
      <c r="AU397" s="216" t="s">
        <v>82</v>
      </c>
      <c r="AY397" s="18" t="s">
        <v>138</v>
      </c>
      <c r="BE397" s="217">
        <f>IF(N397="základní",J397,0)</f>
        <v>0</v>
      </c>
      <c r="BF397" s="217">
        <f>IF(N397="snížená",J397,0)</f>
        <v>0</v>
      </c>
      <c r="BG397" s="217">
        <f>IF(N397="zákl. přenesená",J397,0)</f>
        <v>0</v>
      </c>
      <c r="BH397" s="217">
        <f>IF(N397="sníž. přenesená",J397,0)</f>
        <v>0</v>
      </c>
      <c r="BI397" s="217">
        <f>IF(N397="nulová",J397,0)</f>
        <v>0</v>
      </c>
      <c r="BJ397" s="18" t="s">
        <v>80</v>
      </c>
      <c r="BK397" s="217">
        <f>ROUND(I397*H397,2)</f>
        <v>0</v>
      </c>
      <c r="BL397" s="18" t="s">
        <v>235</v>
      </c>
      <c r="BM397" s="216" t="s">
        <v>698</v>
      </c>
    </row>
    <row r="398" spans="1:51" s="13" customFormat="1" ht="12">
      <c r="A398" s="13"/>
      <c r="B398" s="223"/>
      <c r="C398" s="224"/>
      <c r="D398" s="218" t="s">
        <v>157</v>
      </c>
      <c r="E398" s="224"/>
      <c r="F398" s="226" t="s">
        <v>699</v>
      </c>
      <c r="G398" s="224"/>
      <c r="H398" s="227">
        <v>84</v>
      </c>
      <c r="I398" s="228"/>
      <c r="J398" s="224"/>
      <c r="K398" s="224"/>
      <c r="L398" s="229"/>
      <c r="M398" s="230"/>
      <c r="N398" s="231"/>
      <c r="O398" s="231"/>
      <c r="P398" s="231"/>
      <c r="Q398" s="231"/>
      <c r="R398" s="231"/>
      <c r="S398" s="231"/>
      <c r="T398" s="232"/>
      <c r="U398" s="13"/>
      <c r="V398" s="13"/>
      <c r="W398" s="13"/>
      <c r="X398" s="13"/>
      <c r="Y398" s="13"/>
      <c r="Z398" s="13"/>
      <c r="AA398" s="13"/>
      <c r="AB398" s="13"/>
      <c r="AC398" s="13"/>
      <c r="AD398" s="13"/>
      <c r="AE398" s="13"/>
      <c r="AT398" s="233" t="s">
        <v>157</v>
      </c>
      <c r="AU398" s="233" t="s">
        <v>82</v>
      </c>
      <c r="AV398" s="13" t="s">
        <v>82</v>
      </c>
      <c r="AW398" s="13" t="s">
        <v>4</v>
      </c>
      <c r="AX398" s="13" t="s">
        <v>80</v>
      </c>
      <c r="AY398" s="233" t="s">
        <v>138</v>
      </c>
    </row>
    <row r="399" spans="1:65" s="2" customFormat="1" ht="24.15" customHeight="1">
      <c r="A399" s="39"/>
      <c r="B399" s="40"/>
      <c r="C399" s="205" t="s">
        <v>700</v>
      </c>
      <c r="D399" s="205" t="s">
        <v>140</v>
      </c>
      <c r="E399" s="206" t="s">
        <v>701</v>
      </c>
      <c r="F399" s="207" t="s">
        <v>702</v>
      </c>
      <c r="G399" s="208" t="s">
        <v>291</v>
      </c>
      <c r="H399" s="209">
        <v>0.042</v>
      </c>
      <c r="I399" s="210"/>
      <c r="J399" s="211">
        <f>ROUND(I399*H399,2)</f>
        <v>0</v>
      </c>
      <c r="K399" s="207" t="s">
        <v>144</v>
      </c>
      <c r="L399" s="45"/>
      <c r="M399" s="212" t="s">
        <v>19</v>
      </c>
      <c r="N399" s="213" t="s">
        <v>43</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235</v>
      </c>
      <c r="AT399" s="216" t="s">
        <v>140</v>
      </c>
      <c r="AU399" s="216" t="s">
        <v>82</v>
      </c>
      <c r="AY399" s="18" t="s">
        <v>138</v>
      </c>
      <c r="BE399" s="217">
        <f>IF(N399="základní",J399,0)</f>
        <v>0</v>
      </c>
      <c r="BF399" s="217">
        <f>IF(N399="snížená",J399,0)</f>
        <v>0</v>
      </c>
      <c r="BG399" s="217">
        <f>IF(N399="zákl. přenesená",J399,0)</f>
        <v>0</v>
      </c>
      <c r="BH399" s="217">
        <f>IF(N399="sníž. přenesená",J399,0)</f>
        <v>0</v>
      </c>
      <c r="BI399" s="217">
        <f>IF(N399="nulová",J399,0)</f>
        <v>0</v>
      </c>
      <c r="BJ399" s="18" t="s">
        <v>80</v>
      </c>
      <c r="BK399" s="217">
        <f>ROUND(I399*H399,2)</f>
        <v>0</v>
      </c>
      <c r="BL399" s="18" t="s">
        <v>235</v>
      </c>
      <c r="BM399" s="216" t="s">
        <v>703</v>
      </c>
    </row>
    <row r="400" spans="1:47" s="2" customFormat="1" ht="12">
      <c r="A400" s="39"/>
      <c r="B400" s="40"/>
      <c r="C400" s="41"/>
      <c r="D400" s="218" t="s">
        <v>147</v>
      </c>
      <c r="E400" s="41"/>
      <c r="F400" s="219" t="s">
        <v>704</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147</v>
      </c>
      <c r="AU400" s="18" t="s">
        <v>82</v>
      </c>
    </row>
    <row r="401" spans="1:63" s="12" customFormat="1" ht="22.8" customHeight="1">
      <c r="A401" s="12"/>
      <c r="B401" s="189"/>
      <c r="C401" s="190"/>
      <c r="D401" s="191" t="s">
        <v>71</v>
      </c>
      <c r="E401" s="203" t="s">
        <v>705</v>
      </c>
      <c r="F401" s="203" t="s">
        <v>706</v>
      </c>
      <c r="G401" s="190"/>
      <c r="H401" s="190"/>
      <c r="I401" s="193"/>
      <c r="J401" s="204">
        <f>BK401</f>
        <v>0</v>
      </c>
      <c r="K401" s="190"/>
      <c r="L401" s="195"/>
      <c r="M401" s="196"/>
      <c r="N401" s="197"/>
      <c r="O401" s="197"/>
      <c r="P401" s="198">
        <f>SUM(P402:P404)</f>
        <v>0</v>
      </c>
      <c r="Q401" s="197"/>
      <c r="R401" s="198">
        <f>SUM(R402:R404)</f>
        <v>0.0015</v>
      </c>
      <c r="S401" s="197"/>
      <c r="T401" s="199">
        <f>SUM(T402:T404)</f>
        <v>0</v>
      </c>
      <c r="U401" s="12"/>
      <c r="V401" s="12"/>
      <c r="W401" s="12"/>
      <c r="X401" s="12"/>
      <c r="Y401" s="12"/>
      <c r="Z401" s="12"/>
      <c r="AA401" s="12"/>
      <c r="AB401" s="12"/>
      <c r="AC401" s="12"/>
      <c r="AD401" s="12"/>
      <c r="AE401" s="12"/>
      <c r="AR401" s="200" t="s">
        <v>82</v>
      </c>
      <c r="AT401" s="201" t="s">
        <v>71</v>
      </c>
      <c r="AU401" s="201" t="s">
        <v>80</v>
      </c>
      <c r="AY401" s="200" t="s">
        <v>138</v>
      </c>
      <c r="BK401" s="202">
        <f>SUM(BK402:BK404)</f>
        <v>0</v>
      </c>
    </row>
    <row r="402" spans="1:65" s="2" customFormat="1" ht="16.5" customHeight="1">
      <c r="A402" s="39"/>
      <c r="B402" s="40"/>
      <c r="C402" s="205" t="s">
        <v>707</v>
      </c>
      <c r="D402" s="205" t="s">
        <v>140</v>
      </c>
      <c r="E402" s="206" t="s">
        <v>708</v>
      </c>
      <c r="F402" s="207" t="s">
        <v>709</v>
      </c>
      <c r="G402" s="208" t="s">
        <v>143</v>
      </c>
      <c r="H402" s="209">
        <v>1</v>
      </c>
      <c r="I402" s="210"/>
      <c r="J402" s="211">
        <f>ROUND(I402*H402,2)</f>
        <v>0</v>
      </c>
      <c r="K402" s="207" t="s">
        <v>144</v>
      </c>
      <c r="L402" s="45"/>
      <c r="M402" s="212" t="s">
        <v>19</v>
      </c>
      <c r="N402" s="213" t="s">
        <v>43</v>
      </c>
      <c r="O402" s="85"/>
      <c r="P402" s="214">
        <f>O402*H402</f>
        <v>0</v>
      </c>
      <c r="Q402" s="214">
        <v>0.0015</v>
      </c>
      <c r="R402" s="214">
        <f>Q402*H402</f>
        <v>0.0015</v>
      </c>
      <c r="S402" s="214">
        <v>0</v>
      </c>
      <c r="T402" s="215">
        <f>S402*H402</f>
        <v>0</v>
      </c>
      <c r="U402" s="39"/>
      <c r="V402" s="39"/>
      <c r="W402" s="39"/>
      <c r="X402" s="39"/>
      <c r="Y402" s="39"/>
      <c r="Z402" s="39"/>
      <c r="AA402" s="39"/>
      <c r="AB402" s="39"/>
      <c r="AC402" s="39"/>
      <c r="AD402" s="39"/>
      <c r="AE402" s="39"/>
      <c r="AR402" s="216" t="s">
        <v>235</v>
      </c>
      <c r="AT402" s="216" t="s">
        <v>140</v>
      </c>
      <c r="AU402" s="216" t="s">
        <v>82</v>
      </c>
      <c r="AY402" s="18" t="s">
        <v>138</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235</v>
      </c>
      <c r="BM402" s="216" t="s">
        <v>710</v>
      </c>
    </row>
    <row r="403" spans="1:65" s="2" customFormat="1" ht="24.15" customHeight="1">
      <c r="A403" s="39"/>
      <c r="B403" s="40"/>
      <c r="C403" s="205" t="s">
        <v>711</v>
      </c>
      <c r="D403" s="205" t="s">
        <v>140</v>
      </c>
      <c r="E403" s="206" t="s">
        <v>712</v>
      </c>
      <c r="F403" s="207" t="s">
        <v>713</v>
      </c>
      <c r="G403" s="208" t="s">
        <v>291</v>
      </c>
      <c r="H403" s="209">
        <v>0.002</v>
      </c>
      <c r="I403" s="210"/>
      <c r="J403" s="211">
        <f>ROUND(I403*H403,2)</f>
        <v>0</v>
      </c>
      <c r="K403" s="207" t="s">
        <v>144</v>
      </c>
      <c r="L403" s="45"/>
      <c r="M403" s="212" t="s">
        <v>19</v>
      </c>
      <c r="N403" s="213" t="s">
        <v>43</v>
      </c>
      <c r="O403" s="85"/>
      <c r="P403" s="214">
        <f>O403*H403</f>
        <v>0</v>
      </c>
      <c r="Q403" s="214">
        <v>0</v>
      </c>
      <c r="R403" s="214">
        <f>Q403*H403</f>
        <v>0</v>
      </c>
      <c r="S403" s="214">
        <v>0</v>
      </c>
      <c r="T403" s="215">
        <f>S403*H403</f>
        <v>0</v>
      </c>
      <c r="U403" s="39"/>
      <c r="V403" s="39"/>
      <c r="W403" s="39"/>
      <c r="X403" s="39"/>
      <c r="Y403" s="39"/>
      <c r="Z403" s="39"/>
      <c r="AA403" s="39"/>
      <c r="AB403" s="39"/>
      <c r="AC403" s="39"/>
      <c r="AD403" s="39"/>
      <c r="AE403" s="39"/>
      <c r="AR403" s="216" t="s">
        <v>235</v>
      </c>
      <c r="AT403" s="216" t="s">
        <v>140</v>
      </c>
      <c r="AU403" s="216" t="s">
        <v>82</v>
      </c>
      <c r="AY403" s="18" t="s">
        <v>138</v>
      </c>
      <c r="BE403" s="217">
        <f>IF(N403="základní",J403,0)</f>
        <v>0</v>
      </c>
      <c r="BF403" s="217">
        <f>IF(N403="snížená",J403,0)</f>
        <v>0</v>
      </c>
      <c r="BG403" s="217">
        <f>IF(N403="zákl. přenesená",J403,0)</f>
        <v>0</v>
      </c>
      <c r="BH403" s="217">
        <f>IF(N403="sníž. přenesená",J403,0)</f>
        <v>0</v>
      </c>
      <c r="BI403" s="217">
        <f>IF(N403="nulová",J403,0)</f>
        <v>0</v>
      </c>
      <c r="BJ403" s="18" t="s">
        <v>80</v>
      </c>
      <c r="BK403" s="217">
        <f>ROUND(I403*H403,2)</f>
        <v>0</v>
      </c>
      <c r="BL403" s="18" t="s">
        <v>235</v>
      </c>
      <c r="BM403" s="216" t="s">
        <v>714</v>
      </c>
    </row>
    <row r="404" spans="1:47" s="2" customFormat="1" ht="12">
      <c r="A404" s="39"/>
      <c r="B404" s="40"/>
      <c r="C404" s="41"/>
      <c r="D404" s="218" t="s">
        <v>147</v>
      </c>
      <c r="E404" s="41"/>
      <c r="F404" s="219" t="s">
        <v>704</v>
      </c>
      <c r="G404" s="41"/>
      <c r="H404" s="41"/>
      <c r="I404" s="220"/>
      <c r="J404" s="41"/>
      <c r="K404" s="41"/>
      <c r="L404" s="45"/>
      <c r="M404" s="221"/>
      <c r="N404" s="222"/>
      <c r="O404" s="85"/>
      <c r="P404" s="85"/>
      <c r="Q404" s="85"/>
      <c r="R404" s="85"/>
      <c r="S404" s="85"/>
      <c r="T404" s="86"/>
      <c r="U404" s="39"/>
      <c r="V404" s="39"/>
      <c r="W404" s="39"/>
      <c r="X404" s="39"/>
      <c r="Y404" s="39"/>
      <c r="Z404" s="39"/>
      <c r="AA404" s="39"/>
      <c r="AB404" s="39"/>
      <c r="AC404" s="39"/>
      <c r="AD404" s="39"/>
      <c r="AE404" s="39"/>
      <c r="AT404" s="18" t="s">
        <v>147</v>
      </c>
      <c r="AU404" s="18" t="s">
        <v>82</v>
      </c>
    </row>
    <row r="405" spans="1:63" s="12" customFormat="1" ht="22.8" customHeight="1">
      <c r="A405" s="12"/>
      <c r="B405" s="189"/>
      <c r="C405" s="190"/>
      <c r="D405" s="191" t="s">
        <v>71</v>
      </c>
      <c r="E405" s="203" t="s">
        <v>715</v>
      </c>
      <c r="F405" s="203" t="s">
        <v>716</v>
      </c>
      <c r="G405" s="190"/>
      <c r="H405" s="190"/>
      <c r="I405" s="193"/>
      <c r="J405" s="204">
        <f>BK405</f>
        <v>0</v>
      </c>
      <c r="K405" s="190"/>
      <c r="L405" s="195"/>
      <c r="M405" s="196"/>
      <c r="N405" s="197"/>
      <c r="O405" s="197"/>
      <c r="P405" s="198">
        <f>SUM(P406:P413)</f>
        <v>0</v>
      </c>
      <c r="Q405" s="197"/>
      <c r="R405" s="198">
        <f>SUM(R406:R413)</f>
        <v>0.049420359999999997</v>
      </c>
      <c r="S405" s="197"/>
      <c r="T405" s="199">
        <f>SUM(T406:T413)</f>
        <v>0</v>
      </c>
      <c r="U405" s="12"/>
      <c r="V405" s="12"/>
      <c r="W405" s="12"/>
      <c r="X405" s="12"/>
      <c r="Y405" s="12"/>
      <c r="Z405" s="12"/>
      <c r="AA405" s="12"/>
      <c r="AB405" s="12"/>
      <c r="AC405" s="12"/>
      <c r="AD405" s="12"/>
      <c r="AE405" s="12"/>
      <c r="AR405" s="200" t="s">
        <v>82</v>
      </c>
      <c r="AT405" s="201" t="s">
        <v>71</v>
      </c>
      <c r="AU405" s="201" t="s">
        <v>80</v>
      </c>
      <c r="AY405" s="200" t="s">
        <v>138</v>
      </c>
      <c r="BK405" s="202">
        <f>SUM(BK406:BK413)</f>
        <v>0</v>
      </c>
    </row>
    <row r="406" spans="1:65" s="2" customFormat="1" ht="16.5" customHeight="1">
      <c r="A406" s="39"/>
      <c r="B406" s="40"/>
      <c r="C406" s="205" t="s">
        <v>717</v>
      </c>
      <c r="D406" s="205" t="s">
        <v>140</v>
      </c>
      <c r="E406" s="206" t="s">
        <v>718</v>
      </c>
      <c r="F406" s="207" t="s">
        <v>719</v>
      </c>
      <c r="G406" s="208" t="s">
        <v>162</v>
      </c>
      <c r="H406" s="209">
        <v>224.638</v>
      </c>
      <c r="I406" s="210"/>
      <c r="J406" s="211">
        <f>ROUND(I406*H406,2)</f>
        <v>0</v>
      </c>
      <c r="K406" s="207" t="s">
        <v>144</v>
      </c>
      <c r="L406" s="45"/>
      <c r="M406" s="212" t="s">
        <v>19</v>
      </c>
      <c r="N406" s="213" t="s">
        <v>43</v>
      </c>
      <c r="O406" s="85"/>
      <c r="P406" s="214">
        <f>O406*H406</f>
        <v>0</v>
      </c>
      <c r="Q406" s="214">
        <v>0.00013</v>
      </c>
      <c r="R406" s="214">
        <f>Q406*H406</f>
        <v>0.029202939999999997</v>
      </c>
      <c r="S406" s="214">
        <v>0</v>
      </c>
      <c r="T406" s="215">
        <f>S406*H406</f>
        <v>0</v>
      </c>
      <c r="U406" s="39"/>
      <c r="V406" s="39"/>
      <c r="W406" s="39"/>
      <c r="X406" s="39"/>
      <c r="Y406" s="39"/>
      <c r="Z406" s="39"/>
      <c r="AA406" s="39"/>
      <c r="AB406" s="39"/>
      <c r="AC406" s="39"/>
      <c r="AD406" s="39"/>
      <c r="AE406" s="39"/>
      <c r="AR406" s="216" t="s">
        <v>235</v>
      </c>
      <c r="AT406" s="216" t="s">
        <v>140</v>
      </c>
      <c r="AU406" s="216" t="s">
        <v>82</v>
      </c>
      <c r="AY406" s="18" t="s">
        <v>138</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235</v>
      </c>
      <c r="BM406" s="216" t="s">
        <v>720</v>
      </c>
    </row>
    <row r="407" spans="1:51" s="15" customFormat="1" ht="12">
      <c r="A407" s="15"/>
      <c r="B407" s="245"/>
      <c r="C407" s="246"/>
      <c r="D407" s="218" t="s">
        <v>157</v>
      </c>
      <c r="E407" s="247" t="s">
        <v>19</v>
      </c>
      <c r="F407" s="248" t="s">
        <v>721</v>
      </c>
      <c r="G407" s="246"/>
      <c r="H407" s="247" t="s">
        <v>19</v>
      </c>
      <c r="I407" s="249"/>
      <c r="J407" s="246"/>
      <c r="K407" s="246"/>
      <c r="L407" s="250"/>
      <c r="M407" s="251"/>
      <c r="N407" s="252"/>
      <c r="O407" s="252"/>
      <c r="P407" s="252"/>
      <c r="Q407" s="252"/>
      <c r="R407" s="252"/>
      <c r="S407" s="252"/>
      <c r="T407" s="253"/>
      <c r="U407" s="15"/>
      <c r="V407" s="15"/>
      <c r="W407" s="15"/>
      <c r="X407" s="15"/>
      <c r="Y407" s="15"/>
      <c r="Z407" s="15"/>
      <c r="AA407" s="15"/>
      <c r="AB407" s="15"/>
      <c r="AC407" s="15"/>
      <c r="AD407" s="15"/>
      <c r="AE407" s="15"/>
      <c r="AT407" s="254" t="s">
        <v>157</v>
      </c>
      <c r="AU407" s="254" t="s">
        <v>82</v>
      </c>
      <c r="AV407" s="15" t="s">
        <v>80</v>
      </c>
      <c r="AW407" s="15" t="s">
        <v>33</v>
      </c>
      <c r="AX407" s="15" t="s">
        <v>72</v>
      </c>
      <c r="AY407" s="254" t="s">
        <v>138</v>
      </c>
    </row>
    <row r="408" spans="1:51" s="13" customFormat="1" ht="12">
      <c r="A408" s="13"/>
      <c r="B408" s="223"/>
      <c r="C408" s="224"/>
      <c r="D408" s="218" t="s">
        <v>157</v>
      </c>
      <c r="E408" s="225" t="s">
        <v>19</v>
      </c>
      <c r="F408" s="226" t="s">
        <v>722</v>
      </c>
      <c r="G408" s="224"/>
      <c r="H408" s="227">
        <v>31.861</v>
      </c>
      <c r="I408" s="228"/>
      <c r="J408" s="224"/>
      <c r="K408" s="224"/>
      <c r="L408" s="229"/>
      <c r="M408" s="230"/>
      <c r="N408" s="231"/>
      <c r="O408" s="231"/>
      <c r="P408" s="231"/>
      <c r="Q408" s="231"/>
      <c r="R408" s="231"/>
      <c r="S408" s="231"/>
      <c r="T408" s="232"/>
      <c r="U408" s="13"/>
      <c r="V408" s="13"/>
      <c r="W408" s="13"/>
      <c r="X408" s="13"/>
      <c r="Y408" s="13"/>
      <c r="Z408" s="13"/>
      <c r="AA408" s="13"/>
      <c r="AB408" s="13"/>
      <c r="AC408" s="13"/>
      <c r="AD408" s="13"/>
      <c r="AE408" s="13"/>
      <c r="AT408" s="233" t="s">
        <v>157</v>
      </c>
      <c r="AU408" s="233" t="s">
        <v>82</v>
      </c>
      <c r="AV408" s="13" t="s">
        <v>82</v>
      </c>
      <c r="AW408" s="13" t="s">
        <v>33</v>
      </c>
      <c r="AX408" s="13" t="s">
        <v>72</v>
      </c>
      <c r="AY408" s="233" t="s">
        <v>138</v>
      </c>
    </row>
    <row r="409" spans="1:51" s="13" customFormat="1" ht="12">
      <c r="A409" s="13"/>
      <c r="B409" s="223"/>
      <c r="C409" s="224"/>
      <c r="D409" s="218" t="s">
        <v>157</v>
      </c>
      <c r="E409" s="225" t="s">
        <v>19</v>
      </c>
      <c r="F409" s="226" t="s">
        <v>723</v>
      </c>
      <c r="G409" s="224"/>
      <c r="H409" s="227">
        <v>49.015</v>
      </c>
      <c r="I409" s="228"/>
      <c r="J409" s="224"/>
      <c r="K409" s="224"/>
      <c r="L409" s="229"/>
      <c r="M409" s="230"/>
      <c r="N409" s="231"/>
      <c r="O409" s="231"/>
      <c r="P409" s="231"/>
      <c r="Q409" s="231"/>
      <c r="R409" s="231"/>
      <c r="S409" s="231"/>
      <c r="T409" s="232"/>
      <c r="U409" s="13"/>
      <c r="V409" s="13"/>
      <c r="W409" s="13"/>
      <c r="X409" s="13"/>
      <c r="Y409" s="13"/>
      <c r="Z409" s="13"/>
      <c r="AA409" s="13"/>
      <c r="AB409" s="13"/>
      <c r="AC409" s="13"/>
      <c r="AD409" s="13"/>
      <c r="AE409" s="13"/>
      <c r="AT409" s="233" t="s">
        <v>157</v>
      </c>
      <c r="AU409" s="233" t="s">
        <v>82</v>
      </c>
      <c r="AV409" s="13" t="s">
        <v>82</v>
      </c>
      <c r="AW409" s="13" t="s">
        <v>33</v>
      </c>
      <c r="AX409" s="13" t="s">
        <v>72</v>
      </c>
      <c r="AY409" s="233" t="s">
        <v>138</v>
      </c>
    </row>
    <row r="410" spans="1:51" s="13" customFormat="1" ht="12">
      <c r="A410" s="13"/>
      <c r="B410" s="223"/>
      <c r="C410" s="224"/>
      <c r="D410" s="218" t="s">
        <v>157</v>
      </c>
      <c r="E410" s="225" t="s">
        <v>19</v>
      </c>
      <c r="F410" s="226" t="s">
        <v>724</v>
      </c>
      <c r="G410" s="224"/>
      <c r="H410" s="227">
        <v>143.762</v>
      </c>
      <c r="I410" s="228"/>
      <c r="J410" s="224"/>
      <c r="K410" s="224"/>
      <c r="L410" s="229"/>
      <c r="M410" s="230"/>
      <c r="N410" s="231"/>
      <c r="O410" s="231"/>
      <c r="P410" s="231"/>
      <c r="Q410" s="231"/>
      <c r="R410" s="231"/>
      <c r="S410" s="231"/>
      <c r="T410" s="232"/>
      <c r="U410" s="13"/>
      <c r="V410" s="13"/>
      <c r="W410" s="13"/>
      <c r="X410" s="13"/>
      <c r="Y410" s="13"/>
      <c r="Z410" s="13"/>
      <c r="AA410" s="13"/>
      <c r="AB410" s="13"/>
      <c r="AC410" s="13"/>
      <c r="AD410" s="13"/>
      <c r="AE410" s="13"/>
      <c r="AT410" s="233" t="s">
        <v>157</v>
      </c>
      <c r="AU410" s="233" t="s">
        <v>82</v>
      </c>
      <c r="AV410" s="13" t="s">
        <v>82</v>
      </c>
      <c r="AW410" s="13" t="s">
        <v>33</v>
      </c>
      <c r="AX410" s="13" t="s">
        <v>72</v>
      </c>
      <c r="AY410" s="233" t="s">
        <v>138</v>
      </c>
    </row>
    <row r="411" spans="1:51" s="14" customFormat="1" ht="12">
      <c r="A411" s="14"/>
      <c r="B411" s="234"/>
      <c r="C411" s="235"/>
      <c r="D411" s="218" t="s">
        <v>157</v>
      </c>
      <c r="E411" s="236" t="s">
        <v>19</v>
      </c>
      <c r="F411" s="237" t="s">
        <v>194</v>
      </c>
      <c r="G411" s="235"/>
      <c r="H411" s="238">
        <v>224.638</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157</v>
      </c>
      <c r="AU411" s="244" t="s">
        <v>82</v>
      </c>
      <c r="AV411" s="14" t="s">
        <v>145</v>
      </c>
      <c r="AW411" s="14" t="s">
        <v>33</v>
      </c>
      <c r="AX411" s="14" t="s">
        <v>80</v>
      </c>
      <c r="AY411" s="244" t="s">
        <v>138</v>
      </c>
    </row>
    <row r="412" spans="1:65" s="2" customFormat="1" ht="16.5" customHeight="1">
      <c r="A412" s="39"/>
      <c r="B412" s="40"/>
      <c r="C412" s="205" t="s">
        <v>725</v>
      </c>
      <c r="D412" s="205" t="s">
        <v>140</v>
      </c>
      <c r="E412" s="206" t="s">
        <v>726</v>
      </c>
      <c r="F412" s="207" t="s">
        <v>727</v>
      </c>
      <c r="G412" s="208" t="s">
        <v>162</v>
      </c>
      <c r="H412" s="209">
        <v>224.638</v>
      </c>
      <c r="I412" s="210"/>
      <c r="J412" s="211">
        <f>ROUND(I412*H412,2)</f>
        <v>0</v>
      </c>
      <c r="K412" s="207" t="s">
        <v>144</v>
      </c>
      <c r="L412" s="45"/>
      <c r="M412" s="212" t="s">
        <v>19</v>
      </c>
      <c r="N412" s="213" t="s">
        <v>43</v>
      </c>
      <c r="O412" s="85"/>
      <c r="P412" s="214">
        <f>O412*H412</f>
        <v>0</v>
      </c>
      <c r="Q412" s="214">
        <v>9E-05</v>
      </c>
      <c r="R412" s="214">
        <f>Q412*H412</f>
        <v>0.020217420000000003</v>
      </c>
      <c r="S412" s="214">
        <v>0</v>
      </c>
      <c r="T412" s="215">
        <f>S412*H412</f>
        <v>0</v>
      </c>
      <c r="U412" s="39"/>
      <c r="V412" s="39"/>
      <c r="W412" s="39"/>
      <c r="X412" s="39"/>
      <c r="Y412" s="39"/>
      <c r="Z412" s="39"/>
      <c r="AA412" s="39"/>
      <c r="AB412" s="39"/>
      <c r="AC412" s="39"/>
      <c r="AD412" s="39"/>
      <c r="AE412" s="39"/>
      <c r="AR412" s="216" t="s">
        <v>235</v>
      </c>
      <c r="AT412" s="216" t="s">
        <v>140</v>
      </c>
      <c r="AU412" s="216" t="s">
        <v>82</v>
      </c>
      <c r="AY412" s="18" t="s">
        <v>138</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235</v>
      </c>
      <c r="BM412" s="216" t="s">
        <v>728</v>
      </c>
    </row>
    <row r="413" spans="1:51" s="13" customFormat="1" ht="12">
      <c r="A413" s="13"/>
      <c r="B413" s="223"/>
      <c r="C413" s="224"/>
      <c r="D413" s="218" t="s">
        <v>157</v>
      </c>
      <c r="E413" s="225" t="s">
        <v>19</v>
      </c>
      <c r="F413" s="226" t="s">
        <v>729</v>
      </c>
      <c r="G413" s="224"/>
      <c r="H413" s="227">
        <v>224.638</v>
      </c>
      <c r="I413" s="228"/>
      <c r="J413" s="224"/>
      <c r="K413" s="224"/>
      <c r="L413" s="229"/>
      <c r="M413" s="230"/>
      <c r="N413" s="231"/>
      <c r="O413" s="231"/>
      <c r="P413" s="231"/>
      <c r="Q413" s="231"/>
      <c r="R413" s="231"/>
      <c r="S413" s="231"/>
      <c r="T413" s="232"/>
      <c r="U413" s="13"/>
      <c r="V413" s="13"/>
      <c r="W413" s="13"/>
      <c r="X413" s="13"/>
      <c r="Y413" s="13"/>
      <c r="Z413" s="13"/>
      <c r="AA413" s="13"/>
      <c r="AB413" s="13"/>
      <c r="AC413" s="13"/>
      <c r="AD413" s="13"/>
      <c r="AE413" s="13"/>
      <c r="AT413" s="233" t="s">
        <v>157</v>
      </c>
      <c r="AU413" s="233" t="s">
        <v>82</v>
      </c>
      <c r="AV413" s="13" t="s">
        <v>82</v>
      </c>
      <c r="AW413" s="13" t="s">
        <v>33</v>
      </c>
      <c r="AX413" s="13" t="s">
        <v>80</v>
      </c>
      <c r="AY413" s="233" t="s">
        <v>138</v>
      </c>
    </row>
    <row r="414" spans="1:63" s="12" customFormat="1" ht="22.8" customHeight="1">
      <c r="A414" s="12"/>
      <c r="B414" s="189"/>
      <c r="C414" s="190"/>
      <c r="D414" s="191" t="s">
        <v>71</v>
      </c>
      <c r="E414" s="203" t="s">
        <v>730</v>
      </c>
      <c r="F414" s="203" t="s">
        <v>731</v>
      </c>
      <c r="G414" s="190"/>
      <c r="H414" s="190"/>
      <c r="I414" s="193"/>
      <c r="J414" s="204">
        <f>BK414</f>
        <v>0</v>
      </c>
      <c r="K414" s="190"/>
      <c r="L414" s="195"/>
      <c r="M414" s="196"/>
      <c r="N414" s="197"/>
      <c r="O414" s="197"/>
      <c r="P414" s="198">
        <f>SUM(P415:P427)</f>
        <v>0</v>
      </c>
      <c r="Q414" s="197"/>
      <c r="R414" s="198">
        <f>SUM(R415:R427)</f>
        <v>3.58556612</v>
      </c>
      <c r="S414" s="197"/>
      <c r="T414" s="199">
        <f>SUM(T415:T427)</f>
        <v>0</v>
      </c>
      <c r="U414" s="12"/>
      <c r="V414" s="12"/>
      <c r="W414" s="12"/>
      <c r="X414" s="12"/>
      <c r="Y414" s="12"/>
      <c r="Z414" s="12"/>
      <c r="AA414" s="12"/>
      <c r="AB414" s="12"/>
      <c r="AC414" s="12"/>
      <c r="AD414" s="12"/>
      <c r="AE414" s="12"/>
      <c r="AR414" s="200" t="s">
        <v>82</v>
      </c>
      <c r="AT414" s="201" t="s">
        <v>71</v>
      </c>
      <c r="AU414" s="201" t="s">
        <v>80</v>
      </c>
      <c r="AY414" s="200" t="s">
        <v>138</v>
      </c>
      <c r="BK414" s="202">
        <f>SUM(BK415:BK427)</f>
        <v>0</v>
      </c>
    </row>
    <row r="415" spans="1:65" s="2" customFormat="1" ht="16.5" customHeight="1">
      <c r="A415" s="39"/>
      <c r="B415" s="40"/>
      <c r="C415" s="205" t="s">
        <v>732</v>
      </c>
      <c r="D415" s="205" t="s">
        <v>140</v>
      </c>
      <c r="E415" s="206" t="s">
        <v>733</v>
      </c>
      <c r="F415" s="207" t="s">
        <v>734</v>
      </c>
      <c r="G415" s="208" t="s">
        <v>162</v>
      </c>
      <c r="H415" s="209">
        <v>224.638</v>
      </c>
      <c r="I415" s="210"/>
      <c r="J415" s="211">
        <f>ROUND(I415*H415,2)</f>
        <v>0</v>
      </c>
      <c r="K415" s="207" t="s">
        <v>144</v>
      </c>
      <c r="L415" s="45"/>
      <c r="M415" s="212" t="s">
        <v>19</v>
      </c>
      <c r="N415" s="213" t="s">
        <v>43</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235</v>
      </c>
      <c r="AT415" s="216" t="s">
        <v>140</v>
      </c>
      <c r="AU415" s="216" t="s">
        <v>82</v>
      </c>
      <c r="AY415" s="18" t="s">
        <v>138</v>
      </c>
      <c r="BE415" s="217">
        <f>IF(N415="základní",J415,0)</f>
        <v>0</v>
      </c>
      <c r="BF415" s="217">
        <f>IF(N415="snížená",J415,0)</f>
        <v>0</v>
      </c>
      <c r="BG415" s="217">
        <f>IF(N415="zákl. přenesená",J415,0)</f>
        <v>0</v>
      </c>
      <c r="BH415" s="217">
        <f>IF(N415="sníž. přenesená",J415,0)</f>
        <v>0</v>
      </c>
      <c r="BI415" s="217">
        <f>IF(N415="nulová",J415,0)</f>
        <v>0</v>
      </c>
      <c r="BJ415" s="18" t="s">
        <v>80</v>
      </c>
      <c r="BK415" s="217">
        <f>ROUND(I415*H415,2)</f>
        <v>0</v>
      </c>
      <c r="BL415" s="18" t="s">
        <v>235</v>
      </c>
      <c r="BM415" s="216" t="s">
        <v>735</v>
      </c>
    </row>
    <row r="416" spans="1:65" s="2" customFormat="1" ht="16.5" customHeight="1">
      <c r="A416" s="39"/>
      <c r="B416" s="40"/>
      <c r="C416" s="255" t="s">
        <v>736</v>
      </c>
      <c r="D416" s="255" t="s">
        <v>288</v>
      </c>
      <c r="E416" s="256" t="s">
        <v>737</v>
      </c>
      <c r="F416" s="257" t="s">
        <v>738</v>
      </c>
      <c r="G416" s="258" t="s">
        <v>291</v>
      </c>
      <c r="H416" s="259">
        <v>2.696</v>
      </c>
      <c r="I416" s="260"/>
      <c r="J416" s="261">
        <f>ROUND(I416*H416,2)</f>
        <v>0</v>
      </c>
      <c r="K416" s="257" t="s">
        <v>144</v>
      </c>
      <c r="L416" s="262"/>
      <c r="M416" s="263" t="s">
        <v>19</v>
      </c>
      <c r="N416" s="264" t="s">
        <v>43</v>
      </c>
      <c r="O416" s="85"/>
      <c r="P416" s="214">
        <f>O416*H416</f>
        <v>0</v>
      </c>
      <c r="Q416" s="214">
        <v>1</v>
      </c>
      <c r="R416" s="214">
        <f>Q416*H416</f>
        <v>2.696</v>
      </c>
      <c r="S416" s="214">
        <v>0</v>
      </c>
      <c r="T416" s="215">
        <f>S416*H416</f>
        <v>0</v>
      </c>
      <c r="U416" s="39"/>
      <c r="V416" s="39"/>
      <c r="W416" s="39"/>
      <c r="X416" s="39"/>
      <c r="Y416" s="39"/>
      <c r="Z416" s="39"/>
      <c r="AA416" s="39"/>
      <c r="AB416" s="39"/>
      <c r="AC416" s="39"/>
      <c r="AD416" s="39"/>
      <c r="AE416" s="39"/>
      <c r="AR416" s="216" t="s">
        <v>338</v>
      </c>
      <c r="AT416" s="216" t="s">
        <v>288</v>
      </c>
      <c r="AU416" s="216" t="s">
        <v>82</v>
      </c>
      <c r="AY416" s="18" t="s">
        <v>138</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235</v>
      </c>
      <c r="BM416" s="216" t="s">
        <v>739</v>
      </c>
    </row>
    <row r="417" spans="1:51" s="13" customFormat="1" ht="12">
      <c r="A417" s="13"/>
      <c r="B417" s="223"/>
      <c r="C417" s="224"/>
      <c r="D417" s="218" t="s">
        <v>157</v>
      </c>
      <c r="E417" s="225" t="s">
        <v>19</v>
      </c>
      <c r="F417" s="226" t="s">
        <v>729</v>
      </c>
      <c r="G417" s="224"/>
      <c r="H417" s="227">
        <v>224.638</v>
      </c>
      <c r="I417" s="228"/>
      <c r="J417" s="224"/>
      <c r="K417" s="224"/>
      <c r="L417" s="229"/>
      <c r="M417" s="230"/>
      <c r="N417" s="231"/>
      <c r="O417" s="231"/>
      <c r="P417" s="231"/>
      <c r="Q417" s="231"/>
      <c r="R417" s="231"/>
      <c r="S417" s="231"/>
      <c r="T417" s="232"/>
      <c r="U417" s="13"/>
      <c r="V417" s="13"/>
      <c r="W417" s="13"/>
      <c r="X417" s="13"/>
      <c r="Y417" s="13"/>
      <c r="Z417" s="13"/>
      <c r="AA417" s="13"/>
      <c r="AB417" s="13"/>
      <c r="AC417" s="13"/>
      <c r="AD417" s="13"/>
      <c r="AE417" s="13"/>
      <c r="AT417" s="233" t="s">
        <v>157</v>
      </c>
      <c r="AU417" s="233" t="s">
        <v>82</v>
      </c>
      <c r="AV417" s="13" t="s">
        <v>82</v>
      </c>
      <c r="AW417" s="13" t="s">
        <v>33</v>
      </c>
      <c r="AX417" s="13" t="s">
        <v>80</v>
      </c>
      <c r="AY417" s="233" t="s">
        <v>138</v>
      </c>
    </row>
    <row r="418" spans="1:51" s="13" customFormat="1" ht="12">
      <c r="A418" s="13"/>
      <c r="B418" s="223"/>
      <c r="C418" s="224"/>
      <c r="D418" s="218" t="s">
        <v>157</v>
      </c>
      <c r="E418" s="224"/>
      <c r="F418" s="226" t="s">
        <v>740</v>
      </c>
      <c r="G418" s="224"/>
      <c r="H418" s="227">
        <v>2.696</v>
      </c>
      <c r="I418" s="228"/>
      <c r="J418" s="224"/>
      <c r="K418" s="224"/>
      <c r="L418" s="229"/>
      <c r="M418" s="230"/>
      <c r="N418" s="231"/>
      <c r="O418" s="231"/>
      <c r="P418" s="231"/>
      <c r="Q418" s="231"/>
      <c r="R418" s="231"/>
      <c r="S418" s="231"/>
      <c r="T418" s="232"/>
      <c r="U418" s="13"/>
      <c r="V418" s="13"/>
      <c r="W418" s="13"/>
      <c r="X418" s="13"/>
      <c r="Y418" s="13"/>
      <c r="Z418" s="13"/>
      <c r="AA418" s="13"/>
      <c r="AB418" s="13"/>
      <c r="AC418" s="13"/>
      <c r="AD418" s="13"/>
      <c r="AE418" s="13"/>
      <c r="AT418" s="233" t="s">
        <v>157</v>
      </c>
      <c r="AU418" s="233" t="s">
        <v>82</v>
      </c>
      <c r="AV418" s="13" t="s">
        <v>82</v>
      </c>
      <c r="AW418" s="13" t="s">
        <v>4</v>
      </c>
      <c r="AX418" s="13" t="s">
        <v>80</v>
      </c>
      <c r="AY418" s="233" t="s">
        <v>138</v>
      </c>
    </row>
    <row r="419" spans="1:65" s="2" customFormat="1" ht="21.75" customHeight="1">
      <c r="A419" s="39"/>
      <c r="B419" s="40"/>
      <c r="C419" s="205" t="s">
        <v>741</v>
      </c>
      <c r="D419" s="205" t="s">
        <v>140</v>
      </c>
      <c r="E419" s="206" t="s">
        <v>742</v>
      </c>
      <c r="F419" s="207" t="s">
        <v>743</v>
      </c>
      <c r="G419" s="208" t="s">
        <v>162</v>
      </c>
      <c r="H419" s="209">
        <v>224.638</v>
      </c>
      <c r="I419" s="210"/>
      <c r="J419" s="211">
        <f>ROUND(I419*H419,2)</f>
        <v>0</v>
      </c>
      <c r="K419" s="207" t="s">
        <v>19</v>
      </c>
      <c r="L419" s="45"/>
      <c r="M419" s="212" t="s">
        <v>19</v>
      </c>
      <c r="N419" s="213" t="s">
        <v>43</v>
      </c>
      <c r="O419" s="85"/>
      <c r="P419" s="214">
        <f>O419*H419</f>
        <v>0</v>
      </c>
      <c r="Q419" s="214">
        <v>0.00174</v>
      </c>
      <c r="R419" s="214">
        <f>Q419*H419</f>
        <v>0.39087012</v>
      </c>
      <c r="S419" s="214">
        <v>0</v>
      </c>
      <c r="T419" s="215">
        <f>S419*H419</f>
        <v>0</v>
      </c>
      <c r="U419" s="39"/>
      <c r="V419" s="39"/>
      <c r="W419" s="39"/>
      <c r="X419" s="39"/>
      <c r="Y419" s="39"/>
      <c r="Z419" s="39"/>
      <c r="AA419" s="39"/>
      <c r="AB419" s="39"/>
      <c r="AC419" s="39"/>
      <c r="AD419" s="39"/>
      <c r="AE419" s="39"/>
      <c r="AR419" s="216" t="s">
        <v>235</v>
      </c>
      <c r="AT419" s="216" t="s">
        <v>140</v>
      </c>
      <c r="AU419" s="216" t="s">
        <v>82</v>
      </c>
      <c r="AY419" s="18" t="s">
        <v>138</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235</v>
      </c>
      <c r="BM419" s="216" t="s">
        <v>744</v>
      </c>
    </row>
    <row r="420" spans="1:51" s="15" customFormat="1" ht="12">
      <c r="A420" s="15"/>
      <c r="B420" s="245"/>
      <c r="C420" s="246"/>
      <c r="D420" s="218" t="s">
        <v>157</v>
      </c>
      <c r="E420" s="247" t="s">
        <v>19</v>
      </c>
      <c r="F420" s="248" t="s">
        <v>721</v>
      </c>
      <c r="G420" s="246"/>
      <c r="H420" s="247" t="s">
        <v>19</v>
      </c>
      <c r="I420" s="249"/>
      <c r="J420" s="246"/>
      <c r="K420" s="246"/>
      <c r="L420" s="250"/>
      <c r="M420" s="251"/>
      <c r="N420" s="252"/>
      <c r="O420" s="252"/>
      <c r="P420" s="252"/>
      <c r="Q420" s="252"/>
      <c r="R420" s="252"/>
      <c r="S420" s="252"/>
      <c r="T420" s="253"/>
      <c r="U420" s="15"/>
      <c r="V420" s="15"/>
      <c r="W420" s="15"/>
      <c r="X420" s="15"/>
      <c r="Y420" s="15"/>
      <c r="Z420" s="15"/>
      <c r="AA420" s="15"/>
      <c r="AB420" s="15"/>
      <c r="AC420" s="15"/>
      <c r="AD420" s="15"/>
      <c r="AE420" s="15"/>
      <c r="AT420" s="254" t="s">
        <v>157</v>
      </c>
      <c r="AU420" s="254" t="s">
        <v>82</v>
      </c>
      <c r="AV420" s="15" t="s">
        <v>80</v>
      </c>
      <c r="AW420" s="15" t="s">
        <v>33</v>
      </c>
      <c r="AX420" s="15" t="s">
        <v>72</v>
      </c>
      <c r="AY420" s="254" t="s">
        <v>138</v>
      </c>
    </row>
    <row r="421" spans="1:51" s="15" customFormat="1" ht="12">
      <c r="A421" s="15"/>
      <c r="B421" s="245"/>
      <c r="C421" s="246"/>
      <c r="D421" s="218" t="s">
        <v>157</v>
      </c>
      <c r="E421" s="247" t="s">
        <v>19</v>
      </c>
      <c r="F421" s="248" t="s">
        <v>745</v>
      </c>
      <c r="G421" s="246"/>
      <c r="H421" s="247" t="s">
        <v>19</v>
      </c>
      <c r="I421" s="249"/>
      <c r="J421" s="246"/>
      <c r="K421" s="246"/>
      <c r="L421" s="250"/>
      <c r="M421" s="251"/>
      <c r="N421" s="252"/>
      <c r="O421" s="252"/>
      <c r="P421" s="252"/>
      <c r="Q421" s="252"/>
      <c r="R421" s="252"/>
      <c r="S421" s="252"/>
      <c r="T421" s="253"/>
      <c r="U421" s="15"/>
      <c r="V421" s="15"/>
      <c r="W421" s="15"/>
      <c r="X421" s="15"/>
      <c r="Y421" s="15"/>
      <c r="Z421" s="15"/>
      <c r="AA421" s="15"/>
      <c r="AB421" s="15"/>
      <c r="AC421" s="15"/>
      <c r="AD421" s="15"/>
      <c r="AE421" s="15"/>
      <c r="AT421" s="254" t="s">
        <v>157</v>
      </c>
      <c r="AU421" s="254" t="s">
        <v>82</v>
      </c>
      <c r="AV421" s="15" t="s">
        <v>80</v>
      </c>
      <c r="AW421" s="15" t="s">
        <v>33</v>
      </c>
      <c r="AX421" s="15" t="s">
        <v>72</v>
      </c>
      <c r="AY421" s="254" t="s">
        <v>138</v>
      </c>
    </row>
    <row r="422" spans="1:51" s="13" customFormat="1" ht="12">
      <c r="A422" s="13"/>
      <c r="B422" s="223"/>
      <c r="C422" s="224"/>
      <c r="D422" s="218" t="s">
        <v>157</v>
      </c>
      <c r="E422" s="225" t="s">
        <v>19</v>
      </c>
      <c r="F422" s="226" t="s">
        <v>722</v>
      </c>
      <c r="G422" s="224"/>
      <c r="H422" s="227">
        <v>31.861</v>
      </c>
      <c r="I422" s="228"/>
      <c r="J422" s="224"/>
      <c r="K422" s="224"/>
      <c r="L422" s="229"/>
      <c r="M422" s="230"/>
      <c r="N422" s="231"/>
      <c r="O422" s="231"/>
      <c r="P422" s="231"/>
      <c r="Q422" s="231"/>
      <c r="R422" s="231"/>
      <c r="S422" s="231"/>
      <c r="T422" s="232"/>
      <c r="U422" s="13"/>
      <c r="V422" s="13"/>
      <c r="W422" s="13"/>
      <c r="X422" s="13"/>
      <c r="Y422" s="13"/>
      <c r="Z422" s="13"/>
      <c r="AA422" s="13"/>
      <c r="AB422" s="13"/>
      <c r="AC422" s="13"/>
      <c r="AD422" s="13"/>
      <c r="AE422" s="13"/>
      <c r="AT422" s="233" t="s">
        <v>157</v>
      </c>
      <c r="AU422" s="233" t="s">
        <v>82</v>
      </c>
      <c r="AV422" s="13" t="s">
        <v>82</v>
      </c>
      <c r="AW422" s="13" t="s">
        <v>33</v>
      </c>
      <c r="AX422" s="13" t="s">
        <v>72</v>
      </c>
      <c r="AY422" s="233" t="s">
        <v>138</v>
      </c>
    </row>
    <row r="423" spans="1:51" s="13" customFormat="1" ht="12">
      <c r="A423" s="13"/>
      <c r="B423" s="223"/>
      <c r="C423" s="224"/>
      <c r="D423" s="218" t="s">
        <v>157</v>
      </c>
      <c r="E423" s="225" t="s">
        <v>19</v>
      </c>
      <c r="F423" s="226" t="s">
        <v>723</v>
      </c>
      <c r="G423" s="224"/>
      <c r="H423" s="227">
        <v>49.015</v>
      </c>
      <c r="I423" s="228"/>
      <c r="J423" s="224"/>
      <c r="K423" s="224"/>
      <c r="L423" s="229"/>
      <c r="M423" s="230"/>
      <c r="N423" s="231"/>
      <c r="O423" s="231"/>
      <c r="P423" s="231"/>
      <c r="Q423" s="231"/>
      <c r="R423" s="231"/>
      <c r="S423" s="231"/>
      <c r="T423" s="232"/>
      <c r="U423" s="13"/>
      <c r="V423" s="13"/>
      <c r="W423" s="13"/>
      <c r="X423" s="13"/>
      <c r="Y423" s="13"/>
      <c r="Z423" s="13"/>
      <c r="AA423" s="13"/>
      <c r="AB423" s="13"/>
      <c r="AC423" s="13"/>
      <c r="AD423" s="13"/>
      <c r="AE423" s="13"/>
      <c r="AT423" s="233" t="s">
        <v>157</v>
      </c>
      <c r="AU423" s="233" t="s">
        <v>82</v>
      </c>
      <c r="AV423" s="13" t="s">
        <v>82</v>
      </c>
      <c r="AW423" s="13" t="s">
        <v>33</v>
      </c>
      <c r="AX423" s="13" t="s">
        <v>72</v>
      </c>
      <c r="AY423" s="233" t="s">
        <v>138</v>
      </c>
    </row>
    <row r="424" spans="1:51" s="13" customFormat="1" ht="12">
      <c r="A424" s="13"/>
      <c r="B424" s="223"/>
      <c r="C424" s="224"/>
      <c r="D424" s="218" t="s">
        <v>157</v>
      </c>
      <c r="E424" s="225" t="s">
        <v>19</v>
      </c>
      <c r="F424" s="226" t="s">
        <v>724</v>
      </c>
      <c r="G424" s="224"/>
      <c r="H424" s="227">
        <v>143.762</v>
      </c>
      <c r="I424" s="228"/>
      <c r="J424" s="224"/>
      <c r="K424" s="224"/>
      <c r="L424" s="229"/>
      <c r="M424" s="230"/>
      <c r="N424" s="231"/>
      <c r="O424" s="231"/>
      <c r="P424" s="231"/>
      <c r="Q424" s="231"/>
      <c r="R424" s="231"/>
      <c r="S424" s="231"/>
      <c r="T424" s="232"/>
      <c r="U424" s="13"/>
      <c r="V424" s="13"/>
      <c r="W424" s="13"/>
      <c r="X424" s="13"/>
      <c r="Y424" s="13"/>
      <c r="Z424" s="13"/>
      <c r="AA424" s="13"/>
      <c r="AB424" s="13"/>
      <c r="AC424" s="13"/>
      <c r="AD424" s="13"/>
      <c r="AE424" s="13"/>
      <c r="AT424" s="233" t="s">
        <v>157</v>
      </c>
      <c r="AU424" s="233" t="s">
        <v>82</v>
      </c>
      <c r="AV424" s="13" t="s">
        <v>82</v>
      </c>
      <c r="AW424" s="13" t="s">
        <v>33</v>
      </c>
      <c r="AX424" s="13" t="s">
        <v>72</v>
      </c>
      <c r="AY424" s="233" t="s">
        <v>138</v>
      </c>
    </row>
    <row r="425" spans="1:51" s="14" customFormat="1" ht="12">
      <c r="A425" s="14"/>
      <c r="B425" s="234"/>
      <c r="C425" s="235"/>
      <c r="D425" s="218" t="s">
        <v>157</v>
      </c>
      <c r="E425" s="236" t="s">
        <v>19</v>
      </c>
      <c r="F425" s="237" t="s">
        <v>194</v>
      </c>
      <c r="G425" s="235"/>
      <c r="H425" s="238">
        <v>224.638</v>
      </c>
      <c r="I425" s="239"/>
      <c r="J425" s="235"/>
      <c r="K425" s="235"/>
      <c r="L425" s="240"/>
      <c r="M425" s="241"/>
      <c r="N425" s="242"/>
      <c r="O425" s="242"/>
      <c r="P425" s="242"/>
      <c r="Q425" s="242"/>
      <c r="R425" s="242"/>
      <c r="S425" s="242"/>
      <c r="T425" s="243"/>
      <c r="U425" s="14"/>
      <c r="V425" s="14"/>
      <c r="W425" s="14"/>
      <c r="X425" s="14"/>
      <c r="Y425" s="14"/>
      <c r="Z425" s="14"/>
      <c r="AA425" s="14"/>
      <c r="AB425" s="14"/>
      <c r="AC425" s="14"/>
      <c r="AD425" s="14"/>
      <c r="AE425" s="14"/>
      <c r="AT425" s="244" t="s">
        <v>157</v>
      </c>
      <c r="AU425" s="244" t="s">
        <v>82</v>
      </c>
      <c r="AV425" s="14" t="s">
        <v>145</v>
      </c>
      <c r="AW425" s="14" t="s">
        <v>33</v>
      </c>
      <c r="AX425" s="14" t="s">
        <v>80</v>
      </c>
      <c r="AY425" s="244" t="s">
        <v>138</v>
      </c>
    </row>
    <row r="426" spans="1:65" s="2" customFormat="1" ht="16.5" customHeight="1">
      <c r="A426" s="39"/>
      <c r="B426" s="40"/>
      <c r="C426" s="255" t="s">
        <v>746</v>
      </c>
      <c r="D426" s="255" t="s">
        <v>288</v>
      </c>
      <c r="E426" s="256" t="s">
        <v>747</v>
      </c>
      <c r="F426" s="257" t="s">
        <v>748</v>
      </c>
      <c r="G426" s="258" t="s">
        <v>352</v>
      </c>
      <c r="H426" s="259">
        <v>498.696</v>
      </c>
      <c r="I426" s="260"/>
      <c r="J426" s="261">
        <f>ROUND(I426*H426,2)</f>
        <v>0</v>
      </c>
      <c r="K426" s="257" t="s">
        <v>19</v>
      </c>
      <c r="L426" s="262"/>
      <c r="M426" s="263" t="s">
        <v>19</v>
      </c>
      <c r="N426" s="264" t="s">
        <v>43</v>
      </c>
      <c r="O426" s="85"/>
      <c r="P426" s="214">
        <f>O426*H426</f>
        <v>0</v>
      </c>
      <c r="Q426" s="214">
        <v>0.001</v>
      </c>
      <c r="R426" s="214">
        <f>Q426*H426</f>
        <v>0.49869600000000003</v>
      </c>
      <c r="S426" s="214">
        <v>0</v>
      </c>
      <c r="T426" s="215">
        <f>S426*H426</f>
        <v>0</v>
      </c>
      <c r="U426" s="39"/>
      <c r="V426" s="39"/>
      <c r="W426" s="39"/>
      <c r="X426" s="39"/>
      <c r="Y426" s="39"/>
      <c r="Z426" s="39"/>
      <c r="AA426" s="39"/>
      <c r="AB426" s="39"/>
      <c r="AC426" s="39"/>
      <c r="AD426" s="39"/>
      <c r="AE426" s="39"/>
      <c r="AR426" s="216" t="s">
        <v>338</v>
      </c>
      <c r="AT426" s="216" t="s">
        <v>288</v>
      </c>
      <c r="AU426" s="216" t="s">
        <v>82</v>
      </c>
      <c r="AY426" s="18" t="s">
        <v>138</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235</v>
      </c>
      <c r="BM426" s="216" t="s">
        <v>749</v>
      </c>
    </row>
    <row r="427" spans="1:51" s="13" customFormat="1" ht="12">
      <c r="A427" s="13"/>
      <c r="B427" s="223"/>
      <c r="C427" s="224"/>
      <c r="D427" s="218" t="s">
        <v>157</v>
      </c>
      <c r="E427" s="225" t="s">
        <v>19</v>
      </c>
      <c r="F427" s="226" t="s">
        <v>750</v>
      </c>
      <c r="G427" s="224"/>
      <c r="H427" s="227">
        <v>498.696</v>
      </c>
      <c r="I427" s="228"/>
      <c r="J427" s="224"/>
      <c r="K427" s="224"/>
      <c r="L427" s="229"/>
      <c r="M427" s="265"/>
      <c r="N427" s="266"/>
      <c r="O427" s="266"/>
      <c r="P427" s="266"/>
      <c r="Q427" s="266"/>
      <c r="R427" s="266"/>
      <c r="S427" s="266"/>
      <c r="T427" s="267"/>
      <c r="U427" s="13"/>
      <c r="V427" s="13"/>
      <c r="W427" s="13"/>
      <c r="X427" s="13"/>
      <c r="Y427" s="13"/>
      <c r="Z427" s="13"/>
      <c r="AA427" s="13"/>
      <c r="AB427" s="13"/>
      <c r="AC427" s="13"/>
      <c r="AD427" s="13"/>
      <c r="AE427" s="13"/>
      <c r="AT427" s="233" t="s">
        <v>157</v>
      </c>
      <c r="AU427" s="233" t="s">
        <v>82</v>
      </c>
      <c r="AV427" s="13" t="s">
        <v>82</v>
      </c>
      <c r="AW427" s="13" t="s">
        <v>33</v>
      </c>
      <c r="AX427" s="13" t="s">
        <v>80</v>
      </c>
      <c r="AY427" s="233" t="s">
        <v>138</v>
      </c>
    </row>
    <row r="428" spans="1:31" s="2" customFormat="1" ht="6.95" customHeight="1">
      <c r="A428" s="39"/>
      <c r="B428" s="60"/>
      <c r="C428" s="61"/>
      <c r="D428" s="61"/>
      <c r="E428" s="61"/>
      <c r="F428" s="61"/>
      <c r="G428" s="61"/>
      <c r="H428" s="61"/>
      <c r="I428" s="61"/>
      <c r="J428" s="61"/>
      <c r="K428" s="61"/>
      <c r="L428" s="45"/>
      <c r="M428" s="39"/>
      <c r="O428" s="39"/>
      <c r="P428" s="39"/>
      <c r="Q428" s="39"/>
      <c r="R428" s="39"/>
      <c r="S428" s="39"/>
      <c r="T428" s="39"/>
      <c r="U428" s="39"/>
      <c r="V428" s="39"/>
      <c r="W428" s="39"/>
      <c r="X428" s="39"/>
      <c r="Y428" s="39"/>
      <c r="Z428" s="39"/>
      <c r="AA428" s="39"/>
      <c r="AB428" s="39"/>
      <c r="AC428" s="39"/>
      <c r="AD428" s="39"/>
      <c r="AE428" s="39"/>
    </row>
  </sheetData>
  <sheetProtection password="CC35" sheet="1" objects="1" scenarios="1" formatColumns="0" formatRows="0" autoFilter="0"/>
  <autoFilter ref="C92:K427"/>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751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86</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ROUND((SUM(BE90:BE332)),2)</f>
        <v>0</v>
      </c>
      <c r="G33" s="39"/>
      <c r="H33" s="39"/>
      <c r="I33" s="149">
        <v>0.21</v>
      </c>
      <c r="J33" s="148">
        <f>ROUND(((SUM(BE90:BE332))*I33),2)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ROUND((SUM(BF90:BF332)),2)</f>
        <v>0</v>
      </c>
      <c r="G34" s="39"/>
      <c r="H34" s="39"/>
      <c r="I34" s="149">
        <v>0.15</v>
      </c>
      <c r="J34" s="148">
        <f>ROUND(((SUM(BF90:BF332))*I34),2)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ROUND((SUM(BG90:BG332)),2)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ROUND((SUM(BH90:BH332)),2)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ROUND((SUM(BI90:BI332)),2)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201.A1 - TYP A - km 0,529 - 0,542</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v>
      </c>
      <c r="E62" s="175"/>
      <c r="F62" s="175"/>
      <c r="G62" s="175"/>
      <c r="H62" s="175"/>
      <c r="I62" s="175"/>
      <c r="J62" s="176">
        <f>J173</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112</v>
      </c>
      <c r="E63" s="175"/>
      <c r="F63" s="175"/>
      <c r="G63" s="175"/>
      <c r="H63" s="175"/>
      <c r="I63" s="175"/>
      <c r="J63" s="176">
        <f>J227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115</v>
      </c>
      <c r="E64" s="175"/>
      <c r="F64" s="175"/>
      <c r="G64" s="175"/>
      <c r="H64" s="175"/>
      <c r="I64" s="175"/>
      <c r="J64" s="176">
        <f>J233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116</v>
      </c>
      <c r="E65" s="175"/>
      <c r="F65" s="175"/>
      <c r="G65" s="175"/>
      <c r="H65" s="175"/>
      <c r="I65" s="175"/>
      <c r="J65" s="176">
        <f>J272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117</v>
      </c>
      <c r="E66" s="175"/>
      <c r="F66" s="175"/>
      <c r="G66" s="175"/>
      <c r="H66" s="175"/>
      <c r="I66" s="175"/>
      <c r="J66" s="176">
        <f>J280</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118</v>
      </c>
      <c r="E67" s="169"/>
      <c r="F67" s="169"/>
      <c r="G67" s="169"/>
      <c r="H67" s="169"/>
      <c r="I67" s="169"/>
      <c r="J67" s="170">
        <f>J283</f>
        <v>0</v>
      </c>
      <c r="K67" s="167"/>
      <c r="L67" s="171"/>
      <c r="S67" s="9"/>
      <c r="T67" s="9"/>
      <c r="U67" s="9"/>
      <c r="V67" s="9"/>
      <c r="W67" s="9"/>
      <c r="X67" s="9"/>
      <c r="Y67" s="9"/>
      <c r="Z67" s="9"/>
      <c r="AA67" s="9"/>
      <c r="AB67" s="9"/>
      <c r="AC67" s="9"/>
      <c r="AD67" s="9"/>
      <c r="AE67" s="9"/>
    </row>
    <row r="68" spans="1:31" s="10" customFormat="1" ht="19.9" customHeight="1">
      <c r="A68" s="10"/>
      <c r="B68" s="172"/>
      <c r="C68" s="173"/>
      <c r="D68" s="174" t="s">
        <v>119</v>
      </c>
      <c r="E68" s="175"/>
      <c r="F68" s="175"/>
      <c r="G68" s="175"/>
      <c r="H68" s="175"/>
      <c r="I68" s="175"/>
      <c r="J68" s="176">
        <f>J284</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J305</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J313</f>
        <v>0</v>
      </c>
      <c r="K70" s="173"/>
      <c r="L70" s="177"/>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123</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161" t="str">
        <f>E7</f>
        <v>Jáchymov - Rekonstrukce ulice Palackého - Etapa č.III</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103</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SO 201.A1 - TYP A - km 0,529 - 0,542</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Jáchymov</v>
      </c>
      <c r="G84" s="41"/>
      <c r="H84" s="41"/>
      <c r="I84" s="33" t="s">
        <v>23</v>
      </c>
      <c r="J84" s="73" t="str">
        <f>IF(J12="","",J12)</f>
        <v>23. 10. 2019</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E15</f>
        <v>Město Jáchymov</v>
      </c>
      <c r="G86" s="41"/>
      <c r="H86" s="41"/>
      <c r="I86" s="33" t="s">
        <v>31</v>
      </c>
      <c r="J86" s="37" t="str">
        <f>E21</f>
        <v>AZ Consult spol. s r.o.</v>
      </c>
      <c r="K86" s="41"/>
      <c r="L86" s="13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Lucie Wojčiková</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124</v>
      </c>
      <c r="D89" s="181" t="s">
        <v>57</v>
      </c>
      <c r="E89" s="181" t="s">
        <v>53</v>
      </c>
      <c r="F89" s="181" t="s">
        <v>54</v>
      </c>
      <c r="G89" s="181" t="s">
        <v>125</v>
      </c>
      <c r="H89" s="181" t="s">
        <v>126</v>
      </c>
      <c r="I89" s="181" t="s">
        <v>127</v>
      </c>
      <c r="J89" s="181" t="s">
        <v>107</v>
      </c>
      <c r="K89" s="182" t="s">
        <v>128</v>
      </c>
      <c r="L89" s="183"/>
      <c r="M89" s="93" t="s">
        <v>19</v>
      </c>
      <c r="N89" s="94" t="s">
        <v>42</v>
      </c>
      <c r="O89" s="94" t="s">
        <v>129</v>
      </c>
      <c r="P89" s="94" t="s">
        <v>130</v>
      </c>
      <c r="Q89" s="94" t="s">
        <v>131</v>
      </c>
      <c r="R89" s="94" t="s">
        <v>132</v>
      </c>
      <c r="S89" s="94" t="s">
        <v>133</v>
      </c>
      <c r="T89" s="95" t="s">
        <v>134</v>
      </c>
      <c r="U89" s="178"/>
      <c r="V89" s="178"/>
      <c r="W89" s="178"/>
      <c r="X89" s="178"/>
      <c r="Y89" s="178"/>
      <c r="Z89" s="178"/>
      <c r="AA89" s="178"/>
      <c r="AB89" s="178"/>
      <c r="AC89" s="178"/>
      <c r="AD89" s="178"/>
      <c r="AE89" s="178"/>
    </row>
    <row r="90" spans="1:63" s="2" customFormat="1" ht="22.8" customHeight="1">
      <c r="A90" s="39"/>
      <c r="B90" s="40"/>
      <c r="C90" s="100" t="s">
        <v>135</v>
      </c>
      <c r="D90" s="41"/>
      <c r="E90" s="41"/>
      <c r="F90" s="41"/>
      <c r="G90" s="41"/>
      <c r="H90" s="41"/>
      <c r="I90" s="41"/>
      <c r="J90" s="184">
        <f>BK90</f>
        <v>0</v>
      </c>
      <c r="K90" s="41"/>
      <c r="L90" s="45"/>
      <c r="M90" s="96"/>
      <c r="N90" s="185"/>
      <c r="O90" s="97"/>
      <c r="P90" s="186">
        <f>P91+P283</f>
        <v>0</v>
      </c>
      <c r="Q90" s="97"/>
      <c r="R90" s="186">
        <f>R91+R283</f>
        <v>16.26296519</v>
      </c>
      <c r="S90" s="97"/>
      <c r="T90" s="187">
        <f>T91+T283</f>
        <v>63.9</v>
      </c>
      <c r="U90" s="39"/>
      <c r="V90" s="39"/>
      <c r="W90" s="39"/>
      <c r="X90" s="39"/>
      <c r="Y90" s="39"/>
      <c r="Z90" s="39"/>
      <c r="AA90" s="39"/>
      <c r="AB90" s="39"/>
      <c r="AC90" s="39"/>
      <c r="AD90" s="39"/>
      <c r="AE90" s="39"/>
      <c r="AT90" s="18" t="s">
        <v>71</v>
      </c>
      <c r="AU90" s="18" t="s">
        <v>108</v>
      </c>
      <c r="BK90" s="188">
        <f>BK91+BK283</f>
        <v>0</v>
      </c>
    </row>
    <row r="91" spans="1:63" s="12" customFormat="1" ht="25.9" customHeight="1">
      <c r="A91" s="12"/>
      <c r="B91" s="189"/>
      <c r="C91" s="190"/>
      <c r="D91" s="191" t="s">
        <v>71</v>
      </c>
      <c r="E91" s="192" t="s">
        <v>136</v>
      </c>
      <c r="F91" s="192" t="s">
        <v>137</v>
      </c>
      <c r="G91" s="190"/>
      <c r="H91" s="190"/>
      <c r="I91" s="193"/>
      <c r="J91" s="194">
        <f>BK91</f>
        <v>0</v>
      </c>
      <c r="K91" s="190"/>
      <c r="L91" s="195"/>
      <c r="M91" s="196"/>
      <c r="N91" s="197"/>
      <c r="O91" s="197"/>
      <c r="P91" s="198">
        <f>P92+P173+P227+P233+P272+P280</f>
        <v>0</v>
      </c>
      <c r="Q91" s="197"/>
      <c r="R91" s="198">
        <f>R92+R173+R227+R233+R272+R280</f>
        <v>16.039549909999998</v>
      </c>
      <c r="S91" s="197"/>
      <c r="T91" s="199">
        <f>T92+T173+T227+T233+T272+T280</f>
        <v>63.9</v>
      </c>
      <c r="U91" s="12"/>
      <c r="V91" s="12"/>
      <c r="W91" s="12"/>
      <c r="X91" s="12"/>
      <c r="Y91" s="12"/>
      <c r="Z91" s="12"/>
      <c r="AA91" s="12"/>
      <c r="AB91" s="12"/>
      <c r="AC91" s="12"/>
      <c r="AD91" s="12"/>
      <c r="AE91" s="12"/>
      <c r="AR91" s="200" t="s">
        <v>80</v>
      </c>
      <c r="AT91" s="201" t="s">
        <v>71</v>
      </c>
      <c r="AU91" s="201" t="s">
        <v>72</v>
      </c>
      <c r="AY91" s="200" t="s">
        <v>138</v>
      </c>
      <c r="BK91" s="202">
        <f>BK92+BK173+BK227+BK233+BK272+BK280</f>
        <v>0</v>
      </c>
    </row>
    <row r="92" spans="1:63" s="12" customFormat="1" ht="22.8" customHeight="1">
      <c r="A92" s="12"/>
      <c r="B92" s="189"/>
      <c r="C92" s="190"/>
      <c r="D92" s="191" t="s">
        <v>71</v>
      </c>
      <c r="E92" s="203" t="s">
        <v>80</v>
      </c>
      <c r="F92" s="203" t="s">
        <v>139</v>
      </c>
      <c r="G92" s="190"/>
      <c r="H92" s="190"/>
      <c r="I92" s="193"/>
      <c r="J92" s="204">
        <f>BK92</f>
        <v>0</v>
      </c>
      <c r="K92" s="190"/>
      <c r="L92" s="195"/>
      <c r="M92" s="196"/>
      <c r="N92" s="197"/>
      <c r="O92" s="197"/>
      <c r="P92" s="198">
        <f>SUM(P93:P172)</f>
        <v>0</v>
      </c>
      <c r="Q92" s="197"/>
      <c r="R92" s="198">
        <f>SUM(R93:R172)</f>
        <v>4.253236</v>
      </c>
      <c r="S92" s="197"/>
      <c r="T92" s="199">
        <f>SUM(T93:T172)</f>
        <v>0</v>
      </c>
      <c r="U92" s="12"/>
      <c r="V92" s="12"/>
      <c r="W92" s="12"/>
      <c r="X92" s="12"/>
      <c r="Y92" s="12"/>
      <c r="Z92" s="12"/>
      <c r="AA92" s="12"/>
      <c r="AB92" s="12"/>
      <c r="AC92" s="12"/>
      <c r="AD92" s="12"/>
      <c r="AE92" s="12"/>
      <c r="AR92" s="200" t="s">
        <v>80</v>
      </c>
      <c r="AT92" s="201" t="s">
        <v>71</v>
      </c>
      <c r="AU92" s="201" t="s">
        <v>80</v>
      </c>
      <c r="AY92" s="200" t="s">
        <v>138</v>
      </c>
      <c r="BK92" s="202">
        <f>SUM(BK93:BK172)</f>
        <v>0</v>
      </c>
    </row>
    <row r="93" spans="1:65" s="2" customFormat="1" ht="24.15" customHeight="1">
      <c r="A93" s="39"/>
      <c r="B93" s="40"/>
      <c r="C93" s="205" t="s">
        <v>80</v>
      </c>
      <c r="D93" s="205" t="s">
        <v>140</v>
      </c>
      <c r="E93" s="206" t="s">
        <v>752</v>
      </c>
      <c r="F93" s="207" t="s">
        <v>753</v>
      </c>
      <c r="G93" s="208" t="s">
        <v>182</v>
      </c>
      <c r="H93" s="209">
        <v>2.954</v>
      </c>
      <c r="I93" s="210"/>
      <c r="J93" s="211">
        <f>ROUND(I93*H93,2)</f>
        <v>0</v>
      </c>
      <c r="K93" s="207" t="s">
        <v>144</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145</v>
      </c>
      <c r="AT93" s="216" t="s">
        <v>140</v>
      </c>
      <c r="AU93" s="216" t="s">
        <v>82</v>
      </c>
      <c r="AY93" s="18" t="s">
        <v>138</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145</v>
      </c>
      <c r="BM93" s="216" t="s">
        <v>754</v>
      </c>
    </row>
    <row r="94" spans="1:47" s="2" customFormat="1" ht="12">
      <c r="A94" s="39"/>
      <c r="B94" s="40"/>
      <c r="C94" s="41"/>
      <c r="D94" s="218" t="s">
        <v>147</v>
      </c>
      <c r="E94" s="41"/>
      <c r="F94" s="219" t="s">
        <v>184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147</v>
      </c>
      <c r="AU94" s="18" t="s">
        <v>82</v>
      </c>
    </row>
    <row r="95" spans="1:51" s="13" customFormat="1" ht="12">
      <c r="A95" s="13"/>
      <c r="B95" s="223"/>
      <c r="C95" s="224"/>
      <c r="D95" s="218" t="s">
        <v>157</v>
      </c>
      <c r="E95" s="225" t="s">
        <v>19</v>
      </c>
      <c r="F95" s="226" t="s">
        <v>755</v>
      </c>
      <c r="G95" s="224"/>
      <c r="H95" s="227">
        <v>2.954</v>
      </c>
      <c r="I95" s="228"/>
      <c r="J95" s="224"/>
      <c r="K95" s="224"/>
      <c r="L95" s="229"/>
      <c r="M95" s="230"/>
      <c r="N95" s="231"/>
      <c r="O95" s="231"/>
      <c r="P95" s="231"/>
      <c r="Q95" s="231"/>
      <c r="R95" s="231"/>
      <c r="S95" s="231"/>
      <c r="T95" s="232"/>
      <c r="U95" s="13"/>
      <c r="V95" s="13"/>
      <c r="W95" s="13"/>
      <c r="X95" s="13"/>
      <c r="Y95" s="13"/>
      <c r="Z95" s="13"/>
      <c r="AA95" s="13"/>
      <c r="AB95" s="13"/>
      <c r="AC95" s="13"/>
      <c r="AD95" s="13"/>
      <c r="AE95" s="13"/>
      <c r="AT95" s="233" t="s">
        <v>157</v>
      </c>
      <c r="AU95" s="233" t="s">
        <v>82</v>
      </c>
      <c r="AV95" s="13" t="s">
        <v>82</v>
      </c>
      <c r="AW95" s="13" t="s">
        <v>33</v>
      </c>
      <c r="AX95" s="13" t="s">
        <v>72</v>
      </c>
      <c r="AY95" s="233" t="s">
        <v>138</v>
      </c>
    </row>
    <row r="96" spans="1:51" s="14" customFormat="1" ht="12">
      <c r="A96" s="14"/>
      <c r="B96" s="234"/>
      <c r="C96" s="235"/>
      <c r="D96" s="218" t="s">
        <v>157</v>
      </c>
      <c r="E96" s="236" t="s">
        <v>19</v>
      </c>
      <c r="F96" s="237" t="s">
        <v>194</v>
      </c>
      <c r="G96" s="235"/>
      <c r="H96" s="238">
        <v>2.954</v>
      </c>
      <c r="I96" s="239"/>
      <c r="J96" s="235"/>
      <c r="K96" s="235"/>
      <c r="L96" s="240"/>
      <c r="M96" s="241"/>
      <c r="N96" s="242"/>
      <c r="O96" s="242"/>
      <c r="P96" s="242"/>
      <c r="Q96" s="242"/>
      <c r="R96" s="242"/>
      <c r="S96" s="242"/>
      <c r="T96" s="243"/>
      <c r="U96" s="14"/>
      <c r="V96" s="14"/>
      <c r="W96" s="14"/>
      <c r="X96" s="14"/>
      <c r="Y96" s="14"/>
      <c r="Z96" s="14"/>
      <c r="AA96" s="14"/>
      <c r="AB96" s="14"/>
      <c r="AC96" s="14"/>
      <c r="AD96" s="14"/>
      <c r="AE96" s="14"/>
      <c r="AT96" s="244" t="s">
        <v>157</v>
      </c>
      <c r="AU96" s="244" t="s">
        <v>82</v>
      </c>
      <c r="AV96" s="14" t="s">
        <v>145</v>
      </c>
      <c r="AW96" s="14" t="s">
        <v>33</v>
      </c>
      <c r="AX96" s="14" t="s">
        <v>80</v>
      </c>
      <c r="AY96" s="244" t="s">
        <v>138</v>
      </c>
    </row>
    <row r="97" spans="1:65" s="2" customFormat="1" ht="24.15" customHeight="1">
      <c r="A97" s="39"/>
      <c r="B97" s="40"/>
      <c r="C97" s="205" t="s">
        <v>82</v>
      </c>
      <c r="D97" s="205" t="s">
        <v>140</v>
      </c>
      <c r="E97" s="206" t="s">
        <v>756</v>
      </c>
      <c r="F97" s="207" t="s">
        <v>757</v>
      </c>
      <c r="G97" s="208" t="s">
        <v>182</v>
      </c>
      <c r="H97" s="209">
        <v>4.207</v>
      </c>
      <c r="I97" s="210"/>
      <c r="J97" s="211">
        <f>ROUND(I97*H97,2)</f>
        <v>0</v>
      </c>
      <c r="K97" s="207" t="s">
        <v>144</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145</v>
      </c>
      <c r="AT97" s="216" t="s">
        <v>140</v>
      </c>
      <c r="AU97" s="216" t="s">
        <v>82</v>
      </c>
      <c r="AY97" s="18" t="s">
        <v>138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145</v>
      </c>
      <c r="BM97" s="216" t="s">
        <v>758</v>
      </c>
    </row>
    <row r="98" spans="1:47" s="2" customFormat="1" ht="12">
      <c r="A98" s="39"/>
      <c r="B98" s="40"/>
      <c r="C98" s="41"/>
      <c r="D98" s="218" t="s">
        <v>147</v>
      </c>
      <c r="E98" s="41"/>
      <c r="F98" s="219" t="s">
        <v>759</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147</v>
      </c>
      <c r="AU98" s="18" t="s">
        <v>82</v>
      </c>
    </row>
    <row r="99" spans="1:51" s="15" customFormat="1" ht="12">
      <c r="A99" s="15"/>
      <c r="B99" s="245"/>
      <c r="C99" s="246"/>
      <c r="D99" s="218" t="s">
        <v>157</v>
      </c>
      <c r="E99" s="247" t="s">
        <v>19</v>
      </c>
      <c r="F99" s="248" t="s">
        <v>760</v>
      </c>
      <c r="G99" s="246"/>
      <c r="H99" s="247" t="s">
        <v>19</v>
      </c>
      <c r="I99" s="249"/>
      <c r="J99" s="246"/>
      <c r="K99" s="246"/>
      <c r="L99" s="250"/>
      <c r="M99" s="251"/>
      <c r="N99" s="252"/>
      <c r="O99" s="252"/>
      <c r="P99" s="252"/>
      <c r="Q99" s="252"/>
      <c r="R99" s="252"/>
      <c r="S99" s="252"/>
      <c r="T99" s="253"/>
      <c r="U99" s="15"/>
      <c r="V99" s="15"/>
      <c r="W99" s="15"/>
      <c r="X99" s="15"/>
      <c r="Y99" s="15"/>
      <c r="Z99" s="15"/>
      <c r="AA99" s="15"/>
      <c r="AB99" s="15"/>
      <c r="AC99" s="15"/>
      <c r="AD99" s="15"/>
      <c r="AE99" s="15"/>
      <c r="AT99" s="254" t="s">
        <v>157</v>
      </c>
      <c r="AU99" s="254" t="s">
        <v>82</v>
      </c>
      <c r="AV99" s="15" t="s">
        <v>80</v>
      </c>
      <c r="AW99" s="15" t="s">
        <v>33</v>
      </c>
      <c r="AX99" s="15" t="s">
        <v>72</v>
      </c>
      <c r="AY99" s="254" t="s">
        <v>138</v>
      </c>
    </row>
    <row r="100" spans="1:51" s="13" customFormat="1" ht="12">
      <c r="A100" s="13"/>
      <c r="B100" s="223"/>
      <c r="C100" s="224"/>
      <c r="D100" s="218" t="s">
        <v>157</v>
      </c>
      <c r="E100" s="225" t="s">
        <v>19</v>
      </c>
      <c r="F100" s="226" t="s">
        <v>761</v>
      </c>
      <c r="G100" s="224"/>
      <c r="H100" s="227">
        <v>4.207</v>
      </c>
      <c r="I100" s="228"/>
      <c r="J100" s="224"/>
      <c r="K100" s="224"/>
      <c r="L100" s="229"/>
      <c r="M100" s="230"/>
      <c r="N100" s="231"/>
      <c r="O100" s="231"/>
      <c r="P100" s="231"/>
      <c r="Q100" s="231"/>
      <c r="R100" s="231"/>
      <c r="S100" s="231"/>
      <c r="T100" s="232"/>
      <c r="U100" s="13"/>
      <c r="V100" s="13"/>
      <c r="W100" s="13"/>
      <c r="X100" s="13"/>
      <c r="Y100" s="13"/>
      <c r="Z100" s="13"/>
      <c r="AA100" s="13"/>
      <c r="AB100" s="13"/>
      <c r="AC100" s="13"/>
      <c r="AD100" s="13"/>
      <c r="AE100" s="13"/>
      <c r="AT100" s="233" t="s">
        <v>157</v>
      </c>
      <c r="AU100" s="233" t="s">
        <v>82</v>
      </c>
      <c r="AV100" s="13" t="s">
        <v>82</v>
      </c>
      <c r="AW100" s="13" t="s">
        <v>33</v>
      </c>
      <c r="AX100" s="13" t="s">
        <v>72</v>
      </c>
      <c r="AY100" s="233" t="s">
        <v>138</v>
      </c>
    </row>
    <row r="101" spans="1:51" s="14" customFormat="1" ht="12">
      <c r="A101" s="14"/>
      <c r="B101" s="234"/>
      <c r="C101" s="235"/>
      <c r="D101" s="218" t="s">
        <v>157</v>
      </c>
      <c r="E101" s="236" t="s">
        <v>19</v>
      </c>
      <c r="F101" s="237" t="s">
        <v>194</v>
      </c>
      <c r="G101" s="235"/>
      <c r="H101" s="238">
        <v>4.207</v>
      </c>
      <c r="I101" s="239"/>
      <c r="J101" s="235"/>
      <c r="K101" s="235"/>
      <c r="L101" s="240"/>
      <c r="M101" s="241"/>
      <c r="N101" s="242"/>
      <c r="O101" s="242"/>
      <c r="P101" s="242"/>
      <c r="Q101" s="242"/>
      <c r="R101" s="242"/>
      <c r="S101" s="242"/>
      <c r="T101" s="243"/>
      <c r="U101" s="14"/>
      <c r="V101" s="14"/>
      <c r="W101" s="14"/>
      <c r="X101" s="14"/>
      <c r="Y101" s="14"/>
      <c r="Z101" s="14"/>
      <c r="AA101" s="14"/>
      <c r="AB101" s="14"/>
      <c r="AC101" s="14"/>
      <c r="AD101" s="14"/>
      <c r="AE101" s="14"/>
      <c r="AT101" s="244" t="s">
        <v>157</v>
      </c>
      <c r="AU101" s="244" t="s">
        <v>82</v>
      </c>
      <c r="AV101" s="14" t="s">
        <v>145</v>
      </c>
      <c r="AW101" s="14" t="s">
        <v>33</v>
      </c>
      <c r="AX101" s="14" t="s">
        <v>80</v>
      </c>
      <c r="AY101" s="244" t="s">
        <v>138</v>
      </c>
    </row>
    <row r="102" spans="1:65" s="2" customFormat="1" ht="33" customHeight="1">
      <c r="A102" s="39"/>
      <c r="B102" s="40"/>
      <c r="C102" s="205" t="s">
        <v>159</v>
      </c>
      <c r="D102" s="205" t="s">
        <v>140</v>
      </c>
      <c r="E102" s="206" t="s">
        <v>762</v>
      </c>
      <c r="F102" s="207" t="s">
        <v>763</v>
      </c>
      <c r="G102" s="208" t="s">
        <v>182</v>
      </c>
      <c r="H102" s="209">
        <v>0.421</v>
      </c>
      <c r="I102" s="210"/>
      <c r="J102" s="211">
        <f>ROUND(I102*H102,2)</f>
        <v>0</v>
      </c>
      <c r="K102" s="207" t="s">
        <v>144</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145</v>
      </c>
      <c r="AT102" s="216" t="s">
        <v>140</v>
      </c>
      <c r="AU102" s="216" t="s">
        <v>82</v>
      </c>
      <c r="AY102" s="18" t="s">
        <v>138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145</v>
      </c>
      <c r="BM102" s="216" t="s">
        <v>764</v>
      </c>
    </row>
    <row r="103" spans="1:47" s="2" customFormat="1" ht="12">
      <c r="A103" s="39"/>
      <c r="B103" s="40"/>
      <c r="C103" s="41"/>
      <c r="D103" s="218" t="s">
        <v>147</v>
      </c>
      <c r="E103" s="41"/>
      <c r="F103" s="219" t="s">
        <v>759</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147</v>
      </c>
      <c r="AU103" s="18" t="s">
        <v>82</v>
      </c>
    </row>
    <row r="104" spans="1:51" s="13" customFormat="1" ht="12">
      <c r="A104" s="13"/>
      <c r="B104" s="223"/>
      <c r="C104" s="224"/>
      <c r="D104" s="218" t="s">
        <v>157</v>
      </c>
      <c r="E104" s="225" t="s">
        <v>19</v>
      </c>
      <c r="F104" s="226" t="s">
        <v>765</v>
      </c>
      <c r="G104" s="224"/>
      <c r="H104" s="227">
        <v>0.421</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157</v>
      </c>
      <c r="AU104" s="233" t="s">
        <v>82</v>
      </c>
      <c r="AV104" s="13" t="s">
        <v>82</v>
      </c>
      <c r="AW104" s="13" t="s">
        <v>33</v>
      </c>
      <c r="AX104" s="13" t="s">
        <v>72</v>
      </c>
      <c r="AY104" s="233" t="s">
        <v>138</v>
      </c>
    </row>
    <row r="105" spans="1:51" s="14" customFormat="1" ht="12">
      <c r="A105" s="14"/>
      <c r="B105" s="234"/>
      <c r="C105" s="235"/>
      <c r="D105" s="218" t="s">
        <v>157</v>
      </c>
      <c r="E105" s="236" t="s">
        <v>19</v>
      </c>
      <c r="F105" s="237" t="s">
        <v>194</v>
      </c>
      <c r="G105" s="235"/>
      <c r="H105" s="238">
        <v>0.421</v>
      </c>
      <c r="I105" s="239"/>
      <c r="J105" s="235"/>
      <c r="K105" s="235"/>
      <c r="L105" s="240"/>
      <c r="M105" s="241"/>
      <c r="N105" s="242"/>
      <c r="O105" s="242"/>
      <c r="P105" s="242"/>
      <c r="Q105" s="242"/>
      <c r="R105" s="242"/>
      <c r="S105" s="242"/>
      <c r="T105" s="243"/>
      <c r="U105" s="14"/>
      <c r="V105" s="14"/>
      <c r="W105" s="14"/>
      <c r="X105" s="14"/>
      <c r="Y105" s="14"/>
      <c r="Z105" s="14"/>
      <c r="AA105" s="14"/>
      <c r="AB105" s="14"/>
      <c r="AC105" s="14"/>
      <c r="AD105" s="14"/>
      <c r="AE105" s="14"/>
      <c r="AT105" s="244" t="s">
        <v>157</v>
      </c>
      <c r="AU105" s="244" t="s">
        <v>82</v>
      </c>
      <c r="AV105" s="14" t="s">
        <v>145</v>
      </c>
      <c r="AW105" s="14" t="s">
        <v>33</v>
      </c>
      <c r="AX105" s="14" t="s">
        <v>80</v>
      </c>
      <c r="AY105" s="244" t="s">
        <v>138</v>
      </c>
    </row>
    <row r="106" spans="1:65" s="2" customFormat="1" ht="24.15" customHeight="1">
      <c r="A106" s="39"/>
      <c r="B106" s="40"/>
      <c r="C106" s="205" t="s">
        <v>145</v>
      </c>
      <c r="D106" s="205" t="s">
        <v>140</v>
      </c>
      <c r="E106" s="206" t="s">
        <v>766</v>
      </c>
      <c r="F106" s="207" t="s">
        <v>767</v>
      </c>
      <c r="G106" s="208" t="s">
        <v>182</v>
      </c>
      <c r="H106" s="209">
        <v>4.207</v>
      </c>
      <c r="I106" s="210"/>
      <c r="J106" s="211">
        <f>ROUND(I106*H106,2)</f>
        <v>0</v>
      </c>
      <c r="K106" s="207" t="s">
        <v>144</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145</v>
      </c>
      <c r="AT106" s="216" t="s">
        <v>140</v>
      </c>
      <c r="AU106" s="216" t="s">
        <v>82</v>
      </c>
      <c r="AY106" s="18" t="s">
        <v>138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145</v>
      </c>
      <c r="BM106" s="216" t="s">
        <v>768</v>
      </c>
    </row>
    <row r="107" spans="1:47" s="2" customFormat="1" ht="12">
      <c r="A107" s="39"/>
      <c r="B107" s="40"/>
      <c r="C107" s="41"/>
      <c r="D107" s="218" t="s">
        <v>147</v>
      </c>
      <c r="E107" s="41"/>
      <c r="F107" s="219" t="s">
        <v>759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147</v>
      </c>
      <c r="AU107" s="18" t="s">
        <v>82</v>
      </c>
    </row>
    <row r="108" spans="1:51" s="15" customFormat="1" ht="12">
      <c r="A108" s="15"/>
      <c r="B108" s="245"/>
      <c r="C108" s="246"/>
      <c r="D108" s="218" t="s">
        <v>157</v>
      </c>
      <c r="E108" s="247" t="s">
        <v>19</v>
      </c>
      <c r="F108" s="248" t="s">
        <v>769</v>
      </c>
      <c r="G108" s="246"/>
      <c r="H108" s="247" t="s">
        <v>19</v>
      </c>
      <c r="I108" s="249"/>
      <c r="J108" s="246"/>
      <c r="K108" s="246"/>
      <c r="L108" s="250"/>
      <c r="M108" s="251"/>
      <c r="N108" s="252"/>
      <c r="O108" s="252"/>
      <c r="P108" s="252"/>
      <c r="Q108" s="252"/>
      <c r="R108" s="252"/>
      <c r="S108" s="252"/>
      <c r="T108" s="253"/>
      <c r="U108" s="15"/>
      <c r="V108" s="15"/>
      <c r="W108" s="15"/>
      <c r="X108" s="15"/>
      <c r="Y108" s="15"/>
      <c r="Z108" s="15"/>
      <c r="AA108" s="15"/>
      <c r="AB108" s="15"/>
      <c r="AC108" s="15"/>
      <c r="AD108" s="15"/>
      <c r="AE108" s="15"/>
      <c r="AT108" s="254" t="s">
        <v>157</v>
      </c>
      <c r="AU108" s="254" t="s">
        <v>82</v>
      </c>
      <c r="AV108" s="15" t="s">
        <v>80</v>
      </c>
      <c r="AW108" s="15" t="s">
        <v>33</v>
      </c>
      <c r="AX108" s="15" t="s">
        <v>72</v>
      </c>
      <c r="AY108" s="254" t="s">
        <v>138</v>
      </c>
    </row>
    <row r="109" spans="1:51" s="13" customFormat="1" ht="12">
      <c r="A109" s="13"/>
      <c r="B109" s="223"/>
      <c r="C109" s="224"/>
      <c r="D109" s="218" t="s">
        <v>157</v>
      </c>
      <c r="E109" s="225" t="s">
        <v>19</v>
      </c>
      <c r="F109" s="226" t="s">
        <v>770</v>
      </c>
      <c r="G109" s="224"/>
      <c r="H109" s="227">
        <v>4.207</v>
      </c>
      <c r="I109" s="228"/>
      <c r="J109" s="224"/>
      <c r="K109" s="224"/>
      <c r="L109" s="229"/>
      <c r="M109" s="230"/>
      <c r="N109" s="231"/>
      <c r="O109" s="231"/>
      <c r="P109" s="231"/>
      <c r="Q109" s="231"/>
      <c r="R109" s="231"/>
      <c r="S109" s="231"/>
      <c r="T109" s="232"/>
      <c r="U109" s="13"/>
      <c r="V109" s="13"/>
      <c r="W109" s="13"/>
      <c r="X109" s="13"/>
      <c r="Y109" s="13"/>
      <c r="Z109" s="13"/>
      <c r="AA109" s="13"/>
      <c r="AB109" s="13"/>
      <c r="AC109" s="13"/>
      <c r="AD109" s="13"/>
      <c r="AE109" s="13"/>
      <c r="AT109" s="233" t="s">
        <v>157</v>
      </c>
      <c r="AU109" s="233" t="s">
        <v>82</v>
      </c>
      <c r="AV109" s="13" t="s">
        <v>82</v>
      </c>
      <c r="AW109" s="13" t="s">
        <v>33</v>
      </c>
      <c r="AX109" s="13" t="s">
        <v>72</v>
      </c>
      <c r="AY109" s="233" t="s">
        <v>138</v>
      </c>
    </row>
    <row r="110" spans="1:51" s="14" customFormat="1" ht="12">
      <c r="A110" s="14"/>
      <c r="B110" s="234"/>
      <c r="C110" s="235"/>
      <c r="D110" s="218" t="s">
        <v>157</v>
      </c>
      <c r="E110" s="236" t="s">
        <v>19</v>
      </c>
      <c r="F110" s="237" t="s">
        <v>194</v>
      </c>
      <c r="G110" s="235"/>
      <c r="H110" s="238">
        <v>4.207</v>
      </c>
      <c r="I110" s="239"/>
      <c r="J110" s="235"/>
      <c r="K110" s="235"/>
      <c r="L110" s="240"/>
      <c r="M110" s="241"/>
      <c r="N110" s="242"/>
      <c r="O110" s="242"/>
      <c r="P110" s="242"/>
      <c r="Q110" s="242"/>
      <c r="R110" s="242"/>
      <c r="S110" s="242"/>
      <c r="T110" s="243"/>
      <c r="U110" s="14"/>
      <c r="V110" s="14"/>
      <c r="W110" s="14"/>
      <c r="X110" s="14"/>
      <c r="Y110" s="14"/>
      <c r="Z110" s="14"/>
      <c r="AA110" s="14"/>
      <c r="AB110" s="14"/>
      <c r="AC110" s="14"/>
      <c r="AD110" s="14"/>
      <c r="AE110" s="14"/>
      <c r="AT110" s="244" t="s">
        <v>157</v>
      </c>
      <c r="AU110" s="244" t="s">
        <v>82</v>
      </c>
      <c r="AV110" s="14" t="s">
        <v>145</v>
      </c>
      <c r="AW110" s="14" t="s">
        <v>33</v>
      </c>
      <c r="AX110" s="14" t="s">
        <v>80</v>
      </c>
      <c r="AY110" s="244" t="s">
        <v>138</v>
      </c>
    </row>
    <row r="111" spans="1:65" s="2" customFormat="1" ht="33" customHeight="1">
      <c r="A111" s="39"/>
      <c r="B111" s="40"/>
      <c r="C111" s="205" t="s">
        <v>170</v>
      </c>
      <c r="D111" s="205" t="s">
        <v>140</v>
      </c>
      <c r="E111" s="206" t="s">
        <v>771</v>
      </c>
      <c r="F111" s="207" t="s">
        <v>772</v>
      </c>
      <c r="G111" s="208" t="s">
        <v>182</v>
      </c>
      <c r="H111" s="209">
        <v>0.421</v>
      </c>
      <c r="I111" s="210"/>
      <c r="J111" s="211">
        <f>ROUND(I111*H111,2)</f>
        <v>0</v>
      </c>
      <c r="K111" s="207" t="s">
        <v>144</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145</v>
      </c>
      <c r="AT111" s="216" t="s">
        <v>140</v>
      </c>
      <c r="AU111" s="216" t="s">
        <v>82</v>
      </c>
      <c r="AY111" s="18" t="s">
        <v>138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145</v>
      </c>
      <c r="BM111" s="216" t="s">
        <v>773</v>
      </c>
    </row>
    <row r="112" spans="1:47" s="2" customFormat="1" ht="12">
      <c r="A112" s="39"/>
      <c r="B112" s="40"/>
      <c r="C112" s="41"/>
      <c r="D112" s="218" t="s">
        <v>147</v>
      </c>
      <c r="E112" s="41"/>
      <c r="F112" s="219" t="s">
        <v>759</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147</v>
      </c>
      <c r="AU112" s="18" t="s">
        <v>82</v>
      </c>
    </row>
    <row r="113" spans="1:51" s="13" customFormat="1" ht="12">
      <c r="A113" s="13"/>
      <c r="B113" s="223"/>
      <c r="C113" s="224"/>
      <c r="D113" s="218" t="s">
        <v>157</v>
      </c>
      <c r="E113" s="225" t="s">
        <v>19</v>
      </c>
      <c r="F113" s="226" t="s">
        <v>765</v>
      </c>
      <c r="G113" s="224"/>
      <c r="H113" s="227">
        <v>0.421</v>
      </c>
      <c r="I113" s="228"/>
      <c r="J113" s="224"/>
      <c r="K113" s="224"/>
      <c r="L113" s="229"/>
      <c r="M113" s="230"/>
      <c r="N113" s="231"/>
      <c r="O113" s="231"/>
      <c r="P113" s="231"/>
      <c r="Q113" s="231"/>
      <c r="R113" s="231"/>
      <c r="S113" s="231"/>
      <c r="T113" s="232"/>
      <c r="U113" s="13"/>
      <c r="V113" s="13"/>
      <c r="W113" s="13"/>
      <c r="X113" s="13"/>
      <c r="Y113" s="13"/>
      <c r="Z113" s="13"/>
      <c r="AA113" s="13"/>
      <c r="AB113" s="13"/>
      <c r="AC113" s="13"/>
      <c r="AD113" s="13"/>
      <c r="AE113" s="13"/>
      <c r="AT113" s="233" t="s">
        <v>157</v>
      </c>
      <c r="AU113" s="233" t="s">
        <v>82</v>
      </c>
      <c r="AV113" s="13" t="s">
        <v>82</v>
      </c>
      <c r="AW113" s="13" t="s">
        <v>33</v>
      </c>
      <c r="AX113" s="13" t="s">
        <v>72</v>
      </c>
      <c r="AY113" s="233" t="s">
        <v>138</v>
      </c>
    </row>
    <row r="114" spans="1:51" s="14" customFormat="1" ht="12">
      <c r="A114" s="14"/>
      <c r="B114" s="234"/>
      <c r="C114" s="235"/>
      <c r="D114" s="218" t="s">
        <v>157</v>
      </c>
      <c r="E114" s="236" t="s">
        <v>19</v>
      </c>
      <c r="F114" s="237" t="s">
        <v>194</v>
      </c>
      <c r="G114" s="235"/>
      <c r="H114" s="238">
        <v>0.421</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157</v>
      </c>
      <c r="AU114" s="244" t="s">
        <v>82</v>
      </c>
      <c r="AV114" s="14" t="s">
        <v>145</v>
      </c>
      <c r="AW114" s="14" t="s">
        <v>33</v>
      </c>
      <c r="AX114" s="14" t="s">
        <v>80</v>
      </c>
      <c r="AY114" s="244" t="s">
        <v>138</v>
      </c>
    </row>
    <row r="115" spans="1:65" s="2" customFormat="1" ht="33" customHeight="1">
      <c r="A115" s="39"/>
      <c r="B115" s="40"/>
      <c r="C115" s="205" t="s">
        <v>174</v>
      </c>
      <c r="D115" s="205" t="s">
        <v>140</v>
      </c>
      <c r="E115" s="206" t="s">
        <v>774</v>
      </c>
      <c r="F115" s="207" t="s">
        <v>775</v>
      </c>
      <c r="G115" s="208" t="s">
        <v>182</v>
      </c>
      <c r="H115" s="209">
        <v>9.454</v>
      </c>
      <c r="I115" s="210"/>
      <c r="J115" s="211">
        <f>ROUND(I115*H115,2)</f>
        <v>0</v>
      </c>
      <c r="K115" s="207" t="s">
        <v>144</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145</v>
      </c>
      <c r="AT115" s="216" t="s">
        <v>140</v>
      </c>
      <c r="AU115" s="216" t="s">
        <v>82</v>
      </c>
      <c r="AY115" s="18" t="s">
        <v>138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145</v>
      </c>
      <c r="BM115" s="216" t="s">
        <v>776</v>
      </c>
    </row>
    <row r="116" spans="1:47" s="2" customFormat="1" ht="12">
      <c r="A116" s="39"/>
      <c r="B116" s="40"/>
      <c r="C116" s="41"/>
      <c r="D116" s="218" t="s">
        <v>147</v>
      </c>
      <c r="E116" s="41"/>
      <c r="F116" s="219" t="s">
        <v>256</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147</v>
      </c>
      <c r="AU116" s="18" t="s">
        <v>82</v>
      </c>
    </row>
    <row r="117" spans="1:51" s="15" customFormat="1" ht="12">
      <c r="A117" s="15"/>
      <c r="B117" s="245"/>
      <c r="C117" s="246"/>
      <c r="D117" s="218" t="s">
        <v>157</v>
      </c>
      <c r="E117" s="247" t="s">
        <v>19</v>
      </c>
      <c r="F117" s="248" t="s">
        <v>777</v>
      </c>
      <c r="G117" s="246"/>
      <c r="H117" s="247" t="s">
        <v>19</v>
      </c>
      <c r="I117" s="249"/>
      <c r="J117" s="246"/>
      <c r="K117" s="246"/>
      <c r="L117" s="250"/>
      <c r="M117" s="251"/>
      <c r="N117" s="252"/>
      <c r="O117" s="252"/>
      <c r="P117" s="252"/>
      <c r="Q117" s="252"/>
      <c r="R117" s="252"/>
      <c r="S117" s="252"/>
      <c r="T117" s="253"/>
      <c r="U117" s="15"/>
      <c r="V117" s="15"/>
      <c r="W117" s="15"/>
      <c r="X117" s="15"/>
      <c r="Y117" s="15"/>
      <c r="Z117" s="15"/>
      <c r="AA117" s="15"/>
      <c r="AB117" s="15"/>
      <c r="AC117" s="15"/>
      <c r="AD117" s="15"/>
      <c r="AE117" s="15"/>
      <c r="AT117" s="254" t="s">
        <v>157</v>
      </c>
      <c r="AU117" s="254" t="s">
        <v>82</v>
      </c>
      <c r="AV117" s="15" t="s">
        <v>80</v>
      </c>
      <c r="AW117" s="15" t="s">
        <v>33</v>
      </c>
      <c r="AX117" s="15" t="s">
        <v>72</v>
      </c>
      <c r="AY117" s="254" t="s">
        <v>138</v>
      </c>
    </row>
    <row r="118" spans="1:51" s="15" customFormat="1" ht="12">
      <c r="A118" s="15"/>
      <c r="B118" s="245"/>
      <c r="C118" s="246"/>
      <c r="D118" s="218" t="s">
        <v>157</v>
      </c>
      <c r="E118" s="247" t="s">
        <v>19</v>
      </c>
      <c r="F118" s="248" t="s">
        <v>778</v>
      </c>
      <c r="G118" s="246"/>
      <c r="H118" s="247" t="s">
        <v>19</v>
      </c>
      <c r="I118" s="249"/>
      <c r="J118" s="246"/>
      <c r="K118" s="246"/>
      <c r="L118" s="250"/>
      <c r="M118" s="251"/>
      <c r="N118" s="252"/>
      <c r="O118" s="252"/>
      <c r="P118" s="252"/>
      <c r="Q118" s="252"/>
      <c r="R118" s="252"/>
      <c r="S118" s="252"/>
      <c r="T118" s="253"/>
      <c r="U118" s="15"/>
      <c r="V118" s="15"/>
      <c r="W118" s="15"/>
      <c r="X118" s="15"/>
      <c r="Y118" s="15"/>
      <c r="Z118" s="15"/>
      <c r="AA118" s="15"/>
      <c r="AB118" s="15"/>
      <c r="AC118" s="15"/>
      <c r="AD118" s="15"/>
      <c r="AE118" s="15"/>
      <c r="AT118" s="254" t="s">
        <v>157</v>
      </c>
      <c r="AU118" s="254" t="s">
        <v>82</v>
      </c>
      <c r="AV118" s="15" t="s">
        <v>80</v>
      </c>
      <c r="AW118" s="15" t="s">
        <v>33</v>
      </c>
      <c r="AX118" s="15" t="s">
        <v>72</v>
      </c>
      <c r="AY118" s="254" t="s">
        <v>138</v>
      </c>
    </row>
    <row r="119" spans="1:51" s="13" customFormat="1" ht="12">
      <c r="A119" s="13"/>
      <c r="B119" s="223"/>
      <c r="C119" s="224"/>
      <c r="D119" s="218" t="s">
        <v>157</v>
      </c>
      <c r="E119" s="225" t="s">
        <v>19</v>
      </c>
      <c r="F119" s="226" t="s">
        <v>779</v>
      </c>
      <c r="G119" s="224"/>
      <c r="H119" s="227">
        <v>4.727</v>
      </c>
      <c r="I119" s="228"/>
      <c r="J119" s="224"/>
      <c r="K119" s="224"/>
      <c r="L119" s="229"/>
      <c r="M119" s="230"/>
      <c r="N119" s="231"/>
      <c r="O119" s="231"/>
      <c r="P119" s="231"/>
      <c r="Q119" s="231"/>
      <c r="R119" s="231"/>
      <c r="S119" s="231"/>
      <c r="T119" s="232"/>
      <c r="U119" s="13"/>
      <c r="V119" s="13"/>
      <c r="W119" s="13"/>
      <c r="X119" s="13"/>
      <c r="Y119" s="13"/>
      <c r="Z119" s="13"/>
      <c r="AA119" s="13"/>
      <c r="AB119" s="13"/>
      <c r="AC119" s="13"/>
      <c r="AD119" s="13"/>
      <c r="AE119" s="13"/>
      <c r="AT119" s="233" t="s">
        <v>157</v>
      </c>
      <c r="AU119" s="233" t="s">
        <v>82</v>
      </c>
      <c r="AV119" s="13" t="s">
        <v>82</v>
      </c>
      <c r="AW119" s="13" t="s">
        <v>33</v>
      </c>
      <c r="AX119" s="13" t="s">
        <v>72</v>
      </c>
      <c r="AY119" s="233" t="s">
        <v>138</v>
      </c>
    </row>
    <row r="120" spans="1:51" s="13" customFormat="1" ht="12">
      <c r="A120" s="13"/>
      <c r="B120" s="223"/>
      <c r="C120" s="224"/>
      <c r="D120" s="218" t="s">
        <v>157</v>
      </c>
      <c r="E120" s="225" t="s">
        <v>19</v>
      </c>
      <c r="F120" s="226" t="s">
        <v>780</v>
      </c>
      <c r="G120" s="224"/>
      <c r="H120" s="227">
        <v>4.727</v>
      </c>
      <c r="I120" s="228"/>
      <c r="J120" s="224"/>
      <c r="K120" s="224"/>
      <c r="L120" s="229"/>
      <c r="M120" s="230"/>
      <c r="N120" s="231"/>
      <c r="O120" s="231"/>
      <c r="P120" s="231"/>
      <c r="Q120" s="231"/>
      <c r="R120" s="231"/>
      <c r="S120" s="231"/>
      <c r="T120" s="232"/>
      <c r="U120" s="13"/>
      <c r="V120" s="13"/>
      <c r="W120" s="13"/>
      <c r="X120" s="13"/>
      <c r="Y120" s="13"/>
      <c r="Z120" s="13"/>
      <c r="AA120" s="13"/>
      <c r="AB120" s="13"/>
      <c r="AC120" s="13"/>
      <c r="AD120" s="13"/>
      <c r="AE120" s="13"/>
      <c r="AT120" s="233" t="s">
        <v>157</v>
      </c>
      <c r="AU120" s="233" t="s">
        <v>82</v>
      </c>
      <c r="AV120" s="13" t="s">
        <v>82</v>
      </c>
      <c r="AW120" s="13" t="s">
        <v>33</v>
      </c>
      <c r="AX120" s="13" t="s">
        <v>72</v>
      </c>
      <c r="AY120" s="233" t="s">
        <v>138</v>
      </c>
    </row>
    <row r="121" spans="1:51" s="14" customFormat="1" ht="12">
      <c r="A121" s="14"/>
      <c r="B121" s="234"/>
      <c r="C121" s="235"/>
      <c r="D121" s="218" t="s">
        <v>157</v>
      </c>
      <c r="E121" s="236" t="s">
        <v>19</v>
      </c>
      <c r="F121" s="237" t="s">
        <v>194</v>
      </c>
      <c r="G121" s="235"/>
      <c r="H121" s="238">
        <v>9.454</v>
      </c>
      <c r="I121" s="239"/>
      <c r="J121" s="235"/>
      <c r="K121" s="235"/>
      <c r="L121" s="240"/>
      <c r="M121" s="241"/>
      <c r="N121" s="242"/>
      <c r="O121" s="242"/>
      <c r="P121" s="242"/>
      <c r="Q121" s="242"/>
      <c r="R121" s="242"/>
      <c r="S121" s="242"/>
      <c r="T121" s="243"/>
      <c r="U121" s="14"/>
      <c r="V121" s="14"/>
      <c r="W121" s="14"/>
      <c r="X121" s="14"/>
      <c r="Y121" s="14"/>
      <c r="Z121" s="14"/>
      <c r="AA121" s="14"/>
      <c r="AB121" s="14"/>
      <c r="AC121" s="14"/>
      <c r="AD121" s="14"/>
      <c r="AE121" s="14"/>
      <c r="AT121" s="244" t="s">
        <v>157</v>
      </c>
      <c r="AU121" s="244" t="s">
        <v>82</v>
      </c>
      <c r="AV121" s="14" t="s">
        <v>145</v>
      </c>
      <c r="AW121" s="14" t="s">
        <v>33</v>
      </c>
      <c r="AX121" s="14" t="s">
        <v>80</v>
      </c>
      <c r="AY121" s="244" t="s">
        <v>138</v>
      </c>
    </row>
    <row r="122" spans="1:65" s="2" customFormat="1" ht="33" customHeight="1">
      <c r="A122" s="39"/>
      <c r="B122" s="40"/>
      <c r="C122" s="205" t="s">
        <v>179</v>
      </c>
      <c r="D122" s="205" t="s">
        <v>140</v>
      </c>
      <c r="E122" s="206" t="s">
        <v>266</v>
      </c>
      <c r="F122" s="207" t="s">
        <v>267</v>
      </c>
      <c r="G122" s="208" t="s">
        <v>182</v>
      </c>
      <c r="H122" s="209">
        <v>7.388</v>
      </c>
      <c r="I122" s="210"/>
      <c r="J122" s="211">
        <f>ROUND(I122*H122,2)</f>
        <v>0</v>
      </c>
      <c r="K122" s="207" t="s">
        <v>144</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145</v>
      </c>
      <c r="AT122" s="216" t="s">
        <v>140</v>
      </c>
      <c r="AU122" s="216" t="s">
        <v>82</v>
      </c>
      <c r="AY122" s="18" t="s">
        <v>138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145</v>
      </c>
      <c r="BM122" s="216" t="s">
        <v>781</v>
      </c>
    </row>
    <row r="123" spans="1:47" s="2" customFormat="1" ht="12">
      <c r="A123" s="39"/>
      <c r="B123" s="40"/>
      <c r="C123" s="41"/>
      <c r="D123" s="218" t="s">
        <v>147</v>
      </c>
      <c r="E123" s="41"/>
      <c r="F123" s="219" t="s">
        <v>256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147</v>
      </c>
      <c r="AU123" s="18" t="s">
        <v>82</v>
      </c>
    </row>
    <row r="124" spans="1:51" s="15" customFormat="1" ht="12">
      <c r="A124" s="15"/>
      <c r="B124" s="245"/>
      <c r="C124" s="246"/>
      <c r="D124" s="218" t="s">
        <v>157</v>
      </c>
      <c r="E124" s="247" t="s">
        <v>19</v>
      </c>
      <c r="F124" s="248" t="s">
        <v>778</v>
      </c>
      <c r="G124" s="246"/>
      <c r="H124" s="247" t="s">
        <v>19</v>
      </c>
      <c r="I124" s="249"/>
      <c r="J124" s="246"/>
      <c r="K124" s="246"/>
      <c r="L124" s="250"/>
      <c r="M124" s="251"/>
      <c r="N124" s="252"/>
      <c r="O124" s="252"/>
      <c r="P124" s="252"/>
      <c r="Q124" s="252"/>
      <c r="R124" s="252"/>
      <c r="S124" s="252"/>
      <c r="T124" s="253"/>
      <c r="U124" s="15"/>
      <c r="V124" s="15"/>
      <c r="W124" s="15"/>
      <c r="X124" s="15"/>
      <c r="Y124" s="15"/>
      <c r="Z124" s="15"/>
      <c r="AA124" s="15"/>
      <c r="AB124" s="15"/>
      <c r="AC124" s="15"/>
      <c r="AD124" s="15"/>
      <c r="AE124" s="15"/>
      <c r="AT124" s="254" t="s">
        <v>157</v>
      </c>
      <c r="AU124" s="254" t="s">
        <v>82</v>
      </c>
      <c r="AV124" s="15" t="s">
        <v>80</v>
      </c>
      <c r="AW124" s="15" t="s">
        <v>33</v>
      </c>
      <c r="AX124" s="15" t="s">
        <v>72</v>
      </c>
      <c r="AY124" s="254" t="s">
        <v>138</v>
      </c>
    </row>
    <row r="125" spans="1:51" s="13" customFormat="1" ht="12">
      <c r="A125" s="13"/>
      <c r="B125" s="223"/>
      <c r="C125" s="224"/>
      <c r="D125" s="218" t="s">
        <v>157</v>
      </c>
      <c r="E125" s="225" t="s">
        <v>19</v>
      </c>
      <c r="F125" s="226" t="s">
        <v>782</v>
      </c>
      <c r="G125" s="224"/>
      <c r="H125" s="227">
        <v>0.591</v>
      </c>
      <c r="I125" s="228"/>
      <c r="J125" s="224"/>
      <c r="K125" s="224"/>
      <c r="L125" s="229"/>
      <c r="M125" s="230"/>
      <c r="N125" s="231"/>
      <c r="O125" s="231"/>
      <c r="P125" s="231"/>
      <c r="Q125" s="231"/>
      <c r="R125" s="231"/>
      <c r="S125" s="231"/>
      <c r="T125" s="232"/>
      <c r="U125" s="13"/>
      <c r="V125" s="13"/>
      <c r="W125" s="13"/>
      <c r="X125" s="13"/>
      <c r="Y125" s="13"/>
      <c r="Z125" s="13"/>
      <c r="AA125" s="13"/>
      <c r="AB125" s="13"/>
      <c r="AC125" s="13"/>
      <c r="AD125" s="13"/>
      <c r="AE125" s="13"/>
      <c r="AT125" s="233" t="s">
        <v>157</v>
      </c>
      <c r="AU125" s="233" t="s">
        <v>82</v>
      </c>
      <c r="AV125" s="13" t="s">
        <v>82</v>
      </c>
      <c r="AW125" s="13" t="s">
        <v>33</v>
      </c>
      <c r="AX125" s="13" t="s">
        <v>72</v>
      </c>
      <c r="AY125" s="233" t="s">
        <v>138</v>
      </c>
    </row>
    <row r="126" spans="1:51" s="13" customFormat="1" ht="12">
      <c r="A126" s="13"/>
      <c r="B126" s="223"/>
      <c r="C126" s="224"/>
      <c r="D126" s="218" t="s">
        <v>157</v>
      </c>
      <c r="E126" s="225" t="s">
        <v>19</v>
      </c>
      <c r="F126" s="226" t="s">
        <v>783</v>
      </c>
      <c r="G126" s="224"/>
      <c r="H126" s="227">
        <v>6.052</v>
      </c>
      <c r="I126" s="228"/>
      <c r="J126" s="224"/>
      <c r="K126" s="224"/>
      <c r="L126" s="229"/>
      <c r="M126" s="230"/>
      <c r="N126" s="231"/>
      <c r="O126" s="231"/>
      <c r="P126" s="231"/>
      <c r="Q126" s="231"/>
      <c r="R126" s="231"/>
      <c r="S126" s="231"/>
      <c r="T126" s="232"/>
      <c r="U126" s="13"/>
      <c r="V126" s="13"/>
      <c r="W126" s="13"/>
      <c r="X126" s="13"/>
      <c r="Y126" s="13"/>
      <c r="Z126" s="13"/>
      <c r="AA126" s="13"/>
      <c r="AB126" s="13"/>
      <c r="AC126" s="13"/>
      <c r="AD126" s="13"/>
      <c r="AE126" s="13"/>
      <c r="AT126" s="233" t="s">
        <v>157</v>
      </c>
      <c r="AU126" s="233" t="s">
        <v>82</v>
      </c>
      <c r="AV126" s="13" t="s">
        <v>82</v>
      </c>
      <c r="AW126" s="13" t="s">
        <v>33</v>
      </c>
      <c r="AX126" s="13" t="s">
        <v>72</v>
      </c>
      <c r="AY126" s="233" t="s">
        <v>138</v>
      </c>
    </row>
    <row r="127" spans="1:51" s="13" customFormat="1" ht="12">
      <c r="A127" s="13"/>
      <c r="B127" s="223"/>
      <c r="C127" s="224"/>
      <c r="D127" s="218" t="s">
        <v>157</v>
      </c>
      <c r="E127" s="225" t="s">
        <v>19</v>
      </c>
      <c r="F127" s="226" t="s">
        <v>784</v>
      </c>
      <c r="G127" s="224"/>
      <c r="H127" s="227">
        <v>0.745</v>
      </c>
      <c r="I127" s="228"/>
      <c r="J127" s="224"/>
      <c r="K127" s="224"/>
      <c r="L127" s="229"/>
      <c r="M127" s="230"/>
      <c r="N127" s="231"/>
      <c r="O127" s="231"/>
      <c r="P127" s="231"/>
      <c r="Q127" s="231"/>
      <c r="R127" s="231"/>
      <c r="S127" s="231"/>
      <c r="T127" s="232"/>
      <c r="U127" s="13"/>
      <c r="V127" s="13"/>
      <c r="W127" s="13"/>
      <c r="X127" s="13"/>
      <c r="Y127" s="13"/>
      <c r="Z127" s="13"/>
      <c r="AA127" s="13"/>
      <c r="AB127" s="13"/>
      <c r="AC127" s="13"/>
      <c r="AD127" s="13"/>
      <c r="AE127" s="13"/>
      <c r="AT127" s="233" t="s">
        <v>157</v>
      </c>
      <c r="AU127" s="233" t="s">
        <v>82</v>
      </c>
      <c r="AV127" s="13" t="s">
        <v>82</v>
      </c>
      <c r="AW127" s="13" t="s">
        <v>33</v>
      </c>
      <c r="AX127" s="13" t="s">
        <v>72</v>
      </c>
      <c r="AY127" s="233" t="s">
        <v>138</v>
      </c>
    </row>
    <row r="128" spans="1:51" s="14" customFormat="1" ht="12">
      <c r="A128" s="14"/>
      <c r="B128" s="234"/>
      <c r="C128" s="235"/>
      <c r="D128" s="218" t="s">
        <v>157</v>
      </c>
      <c r="E128" s="236" t="s">
        <v>19</v>
      </c>
      <c r="F128" s="237" t="s">
        <v>194</v>
      </c>
      <c r="G128" s="235"/>
      <c r="H128" s="238">
        <v>7.388</v>
      </c>
      <c r="I128" s="239"/>
      <c r="J128" s="235"/>
      <c r="K128" s="235"/>
      <c r="L128" s="240"/>
      <c r="M128" s="241"/>
      <c r="N128" s="242"/>
      <c r="O128" s="242"/>
      <c r="P128" s="242"/>
      <c r="Q128" s="242"/>
      <c r="R128" s="242"/>
      <c r="S128" s="242"/>
      <c r="T128" s="243"/>
      <c r="U128" s="14"/>
      <c r="V128" s="14"/>
      <c r="W128" s="14"/>
      <c r="X128" s="14"/>
      <c r="Y128" s="14"/>
      <c r="Z128" s="14"/>
      <c r="AA128" s="14"/>
      <c r="AB128" s="14"/>
      <c r="AC128" s="14"/>
      <c r="AD128" s="14"/>
      <c r="AE128" s="14"/>
      <c r="AT128" s="244" t="s">
        <v>157</v>
      </c>
      <c r="AU128" s="244" t="s">
        <v>82</v>
      </c>
      <c r="AV128" s="14" t="s">
        <v>145</v>
      </c>
      <c r="AW128" s="14" t="s">
        <v>33</v>
      </c>
      <c r="AX128" s="14" t="s">
        <v>80</v>
      </c>
      <c r="AY128" s="244" t="s">
        <v>138</v>
      </c>
    </row>
    <row r="129" spans="1:65" s="2" customFormat="1" ht="37.8" customHeight="1">
      <c r="A129" s="39"/>
      <c r="B129" s="40"/>
      <c r="C129" s="205" t="s">
        <v>186</v>
      </c>
      <c r="D129" s="205" t="s">
        <v>140</v>
      </c>
      <c r="E129" s="206" t="s">
        <v>277</v>
      </c>
      <c r="F129" s="207" t="s">
        <v>278</v>
      </c>
      <c r="G129" s="208" t="s">
        <v>182</v>
      </c>
      <c r="H129" s="209">
        <v>73.88</v>
      </c>
      <c r="I129" s="210"/>
      <c r="J129" s="211">
        <f>ROUND(I129*H129,2)</f>
        <v>0</v>
      </c>
      <c r="K129" s="207" t="s">
        <v>144</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145</v>
      </c>
      <c r="AT129" s="216" t="s">
        <v>140</v>
      </c>
      <c r="AU129" s="216" t="s">
        <v>82</v>
      </c>
      <c r="AY129" s="18" t="s">
        <v>138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145</v>
      </c>
      <c r="BM129" s="216" t="s">
        <v>785</v>
      </c>
    </row>
    <row r="130" spans="1:47" s="2" customFormat="1" ht="12">
      <c r="A130" s="39"/>
      <c r="B130" s="40"/>
      <c r="C130" s="41"/>
      <c r="D130" s="218" t="s">
        <v>147</v>
      </c>
      <c r="E130" s="41"/>
      <c r="F130" s="219" t="s">
        <v>256</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147</v>
      </c>
      <c r="AU130" s="18" t="s">
        <v>82</v>
      </c>
    </row>
    <row r="131" spans="1:51" s="13" customFormat="1" ht="12">
      <c r="A131" s="13"/>
      <c r="B131" s="223"/>
      <c r="C131" s="224"/>
      <c r="D131" s="218" t="s">
        <v>157</v>
      </c>
      <c r="E131" s="225" t="s">
        <v>19</v>
      </c>
      <c r="F131" s="226" t="s">
        <v>786</v>
      </c>
      <c r="G131" s="224"/>
      <c r="H131" s="227">
        <v>7.388</v>
      </c>
      <c r="I131" s="228"/>
      <c r="J131" s="224"/>
      <c r="K131" s="224"/>
      <c r="L131" s="229"/>
      <c r="M131" s="230"/>
      <c r="N131" s="231"/>
      <c r="O131" s="231"/>
      <c r="P131" s="231"/>
      <c r="Q131" s="231"/>
      <c r="R131" s="231"/>
      <c r="S131" s="231"/>
      <c r="T131" s="232"/>
      <c r="U131" s="13"/>
      <c r="V131" s="13"/>
      <c r="W131" s="13"/>
      <c r="X131" s="13"/>
      <c r="Y131" s="13"/>
      <c r="Z131" s="13"/>
      <c r="AA131" s="13"/>
      <c r="AB131" s="13"/>
      <c r="AC131" s="13"/>
      <c r="AD131" s="13"/>
      <c r="AE131" s="13"/>
      <c r="AT131" s="233" t="s">
        <v>157</v>
      </c>
      <c r="AU131" s="233" t="s">
        <v>82</v>
      </c>
      <c r="AV131" s="13" t="s">
        <v>82</v>
      </c>
      <c r="AW131" s="13" t="s">
        <v>33</v>
      </c>
      <c r="AX131" s="13" t="s">
        <v>72</v>
      </c>
      <c r="AY131" s="233" t="s">
        <v>138</v>
      </c>
    </row>
    <row r="132" spans="1:51" s="14" customFormat="1" ht="12">
      <c r="A132" s="14"/>
      <c r="B132" s="234"/>
      <c r="C132" s="235"/>
      <c r="D132" s="218" t="s">
        <v>157</v>
      </c>
      <c r="E132" s="236" t="s">
        <v>19</v>
      </c>
      <c r="F132" s="237" t="s">
        <v>194</v>
      </c>
      <c r="G132" s="235"/>
      <c r="H132" s="238">
        <v>7.388</v>
      </c>
      <c r="I132" s="239"/>
      <c r="J132" s="235"/>
      <c r="K132" s="235"/>
      <c r="L132" s="240"/>
      <c r="M132" s="241"/>
      <c r="N132" s="242"/>
      <c r="O132" s="242"/>
      <c r="P132" s="242"/>
      <c r="Q132" s="242"/>
      <c r="R132" s="242"/>
      <c r="S132" s="242"/>
      <c r="T132" s="243"/>
      <c r="U132" s="14"/>
      <c r="V132" s="14"/>
      <c r="W132" s="14"/>
      <c r="X132" s="14"/>
      <c r="Y132" s="14"/>
      <c r="Z132" s="14"/>
      <c r="AA132" s="14"/>
      <c r="AB132" s="14"/>
      <c r="AC132" s="14"/>
      <c r="AD132" s="14"/>
      <c r="AE132" s="14"/>
      <c r="AT132" s="244" t="s">
        <v>157</v>
      </c>
      <c r="AU132" s="244" t="s">
        <v>82</v>
      </c>
      <c r="AV132" s="14" t="s">
        <v>145</v>
      </c>
      <c r="AW132" s="14" t="s">
        <v>33</v>
      </c>
      <c r="AX132" s="14" t="s">
        <v>80</v>
      </c>
      <c r="AY132" s="244" t="s">
        <v>138</v>
      </c>
    </row>
    <row r="133" spans="1:51" s="13" customFormat="1" ht="12">
      <c r="A133" s="13"/>
      <c r="B133" s="223"/>
      <c r="C133" s="224"/>
      <c r="D133" s="218" t="s">
        <v>157</v>
      </c>
      <c r="E133" s="224"/>
      <c r="F133" s="226" t="s">
        <v>787</v>
      </c>
      <c r="G133" s="224"/>
      <c r="H133" s="227">
        <v>73.88</v>
      </c>
      <c r="I133" s="228"/>
      <c r="J133" s="224"/>
      <c r="K133" s="224"/>
      <c r="L133" s="229"/>
      <c r="M133" s="230"/>
      <c r="N133" s="231"/>
      <c r="O133" s="231"/>
      <c r="P133" s="231"/>
      <c r="Q133" s="231"/>
      <c r="R133" s="231"/>
      <c r="S133" s="231"/>
      <c r="T133" s="232"/>
      <c r="U133" s="13"/>
      <c r="V133" s="13"/>
      <c r="W133" s="13"/>
      <c r="X133" s="13"/>
      <c r="Y133" s="13"/>
      <c r="Z133" s="13"/>
      <c r="AA133" s="13"/>
      <c r="AB133" s="13"/>
      <c r="AC133" s="13"/>
      <c r="AD133" s="13"/>
      <c r="AE133" s="13"/>
      <c r="AT133" s="233" t="s">
        <v>157</v>
      </c>
      <c r="AU133" s="233" t="s">
        <v>82</v>
      </c>
      <c r="AV133" s="13" t="s">
        <v>82</v>
      </c>
      <c r="AW133" s="13" t="s">
        <v>4</v>
      </c>
      <c r="AX133" s="13" t="s">
        <v>80</v>
      </c>
      <c r="AY133" s="233" t="s">
        <v>138</v>
      </c>
    </row>
    <row r="134" spans="1:65" s="2" customFormat="1" ht="24.15" customHeight="1">
      <c r="A134" s="39"/>
      <c r="B134" s="40"/>
      <c r="C134" s="205" t="s">
        <v>195</v>
      </c>
      <c r="D134" s="205" t="s">
        <v>140</v>
      </c>
      <c r="E134" s="206" t="s">
        <v>260</v>
      </c>
      <c r="F134" s="207" t="s">
        <v>261</v>
      </c>
      <c r="G134" s="208" t="s">
        <v>182</v>
      </c>
      <c r="H134" s="209">
        <v>4.726</v>
      </c>
      <c r="I134" s="210"/>
      <c r="J134" s="211">
        <f>ROUND(I134*H134,2)</f>
        <v>0</v>
      </c>
      <c r="K134" s="207" t="s">
        <v>144</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145</v>
      </c>
      <c r="AT134" s="216" t="s">
        <v>140</v>
      </c>
      <c r="AU134" s="216" t="s">
        <v>82</v>
      </c>
      <c r="AY134" s="18" t="s">
        <v>138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145</v>
      </c>
      <c r="BM134" s="216" t="s">
        <v>788</v>
      </c>
    </row>
    <row r="135" spans="1:47" s="2" customFormat="1" ht="12">
      <c r="A135" s="39"/>
      <c r="B135" s="40"/>
      <c r="C135" s="41"/>
      <c r="D135" s="218" t="s">
        <v>147</v>
      </c>
      <c r="E135" s="41"/>
      <c r="F135" s="219" t="s">
        <v>263</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147</v>
      </c>
      <c r="AU135" s="18" t="s">
        <v>82</v>
      </c>
    </row>
    <row r="136" spans="1:51" s="15" customFormat="1" ht="12">
      <c r="A136" s="15"/>
      <c r="B136" s="245"/>
      <c r="C136" s="246"/>
      <c r="D136" s="218" t="s">
        <v>157</v>
      </c>
      <c r="E136" s="247" t="s">
        <v>19</v>
      </c>
      <c r="F136" s="248" t="s">
        <v>789</v>
      </c>
      <c r="G136" s="246"/>
      <c r="H136" s="247" t="s">
        <v>19</v>
      </c>
      <c r="I136" s="249"/>
      <c r="J136" s="246"/>
      <c r="K136" s="246"/>
      <c r="L136" s="250"/>
      <c r="M136" s="251"/>
      <c r="N136" s="252"/>
      <c r="O136" s="252"/>
      <c r="P136" s="252"/>
      <c r="Q136" s="252"/>
      <c r="R136" s="252"/>
      <c r="S136" s="252"/>
      <c r="T136" s="253"/>
      <c r="U136" s="15"/>
      <c r="V136" s="15"/>
      <c r="W136" s="15"/>
      <c r="X136" s="15"/>
      <c r="Y136" s="15"/>
      <c r="Z136" s="15"/>
      <c r="AA136" s="15"/>
      <c r="AB136" s="15"/>
      <c r="AC136" s="15"/>
      <c r="AD136" s="15"/>
      <c r="AE136" s="15"/>
      <c r="AT136" s="254" t="s">
        <v>157</v>
      </c>
      <c r="AU136" s="254" t="s">
        <v>82</v>
      </c>
      <c r="AV136" s="15" t="s">
        <v>80</v>
      </c>
      <c r="AW136" s="15" t="s">
        <v>33</v>
      </c>
      <c r="AX136" s="15" t="s">
        <v>72</v>
      </c>
      <c r="AY136" s="254" t="s">
        <v>138</v>
      </c>
    </row>
    <row r="137" spans="1:51" s="15" customFormat="1" ht="12">
      <c r="A137" s="15"/>
      <c r="B137" s="245"/>
      <c r="C137" s="246"/>
      <c r="D137" s="218" t="s">
        <v>157</v>
      </c>
      <c r="E137" s="247" t="s">
        <v>19</v>
      </c>
      <c r="F137" s="248" t="s">
        <v>778</v>
      </c>
      <c r="G137" s="246"/>
      <c r="H137" s="247" t="s">
        <v>19</v>
      </c>
      <c r="I137" s="249"/>
      <c r="J137" s="246"/>
      <c r="K137" s="246"/>
      <c r="L137" s="250"/>
      <c r="M137" s="251"/>
      <c r="N137" s="252"/>
      <c r="O137" s="252"/>
      <c r="P137" s="252"/>
      <c r="Q137" s="252"/>
      <c r="R137" s="252"/>
      <c r="S137" s="252"/>
      <c r="T137" s="253"/>
      <c r="U137" s="15"/>
      <c r="V137" s="15"/>
      <c r="W137" s="15"/>
      <c r="X137" s="15"/>
      <c r="Y137" s="15"/>
      <c r="Z137" s="15"/>
      <c r="AA137" s="15"/>
      <c r="AB137" s="15"/>
      <c r="AC137" s="15"/>
      <c r="AD137" s="15"/>
      <c r="AE137" s="15"/>
      <c r="AT137" s="254" t="s">
        <v>157</v>
      </c>
      <c r="AU137" s="254" t="s">
        <v>82</v>
      </c>
      <c r="AV137" s="15" t="s">
        <v>80</v>
      </c>
      <c r="AW137" s="15" t="s">
        <v>33</v>
      </c>
      <c r="AX137" s="15" t="s">
        <v>72</v>
      </c>
      <c r="AY137" s="254" t="s">
        <v>138</v>
      </c>
    </row>
    <row r="138" spans="1:51" s="13" customFormat="1" ht="12">
      <c r="A138" s="13"/>
      <c r="B138" s="223"/>
      <c r="C138" s="224"/>
      <c r="D138" s="218" t="s">
        <v>157</v>
      </c>
      <c r="E138" s="225" t="s">
        <v>19</v>
      </c>
      <c r="F138" s="226" t="s">
        <v>790</v>
      </c>
      <c r="G138" s="224"/>
      <c r="H138" s="227">
        <v>2.363</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157</v>
      </c>
      <c r="AU138" s="233" t="s">
        <v>82</v>
      </c>
      <c r="AV138" s="13" t="s">
        <v>82</v>
      </c>
      <c r="AW138" s="13" t="s">
        <v>33</v>
      </c>
      <c r="AX138" s="13" t="s">
        <v>72</v>
      </c>
      <c r="AY138" s="233" t="s">
        <v>138</v>
      </c>
    </row>
    <row r="139" spans="1:51" s="13" customFormat="1" ht="12">
      <c r="A139" s="13"/>
      <c r="B139" s="223"/>
      <c r="C139" s="224"/>
      <c r="D139" s="218" t="s">
        <v>157</v>
      </c>
      <c r="E139" s="225" t="s">
        <v>19</v>
      </c>
      <c r="F139" s="226" t="s">
        <v>791</v>
      </c>
      <c r="G139" s="224"/>
      <c r="H139" s="227">
        <v>2.363</v>
      </c>
      <c r="I139" s="228"/>
      <c r="J139" s="224"/>
      <c r="K139" s="224"/>
      <c r="L139" s="229"/>
      <c r="M139" s="230"/>
      <c r="N139" s="231"/>
      <c r="O139" s="231"/>
      <c r="P139" s="231"/>
      <c r="Q139" s="231"/>
      <c r="R139" s="231"/>
      <c r="S139" s="231"/>
      <c r="T139" s="232"/>
      <c r="U139" s="13"/>
      <c r="V139" s="13"/>
      <c r="W139" s="13"/>
      <c r="X139" s="13"/>
      <c r="Y139" s="13"/>
      <c r="Z139" s="13"/>
      <c r="AA139" s="13"/>
      <c r="AB139" s="13"/>
      <c r="AC139" s="13"/>
      <c r="AD139" s="13"/>
      <c r="AE139" s="13"/>
      <c r="AT139" s="233" t="s">
        <v>157</v>
      </c>
      <c r="AU139" s="233" t="s">
        <v>82</v>
      </c>
      <c r="AV139" s="13" t="s">
        <v>82</v>
      </c>
      <c r="AW139" s="13" t="s">
        <v>33</v>
      </c>
      <c r="AX139" s="13" t="s">
        <v>72</v>
      </c>
      <c r="AY139" s="233" t="s">
        <v>138</v>
      </c>
    </row>
    <row r="140" spans="1:51" s="14" customFormat="1" ht="12">
      <c r="A140" s="14"/>
      <c r="B140" s="234"/>
      <c r="C140" s="235"/>
      <c r="D140" s="218" t="s">
        <v>157</v>
      </c>
      <c r="E140" s="236" t="s">
        <v>19</v>
      </c>
      <c r="F140" s="237" t="s">
        <v>194</v>
      </c>
      <c r="G140" s="235"/>
      <c r="H140" s="238">
        <v>4.726</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157</v>
      </c>
      <c r="AU140" s="244" t="s">
        <v>82</v>
      </c>
      <c r="AV140" s="14" t="s">
        <v>145</v>
      </c>
      <c r="AW140" s="14" t="s">
        <v>33</v>
      </c>
      <c r="AX140" s="14" t="s">
        <v>80</v>
      </c>
      <c r="AY140" s="244" t="s">
        <v>138</v>
      </c>
    </row>
    <row r="141" spans="1:65" s="2" customFormat="1" ht="24.15" customHeight="1">
      <c r="A141" s="39"/>
      <c r="B141" s="40"/>
      <c r="C141" s="205" t="s">
        <v>202</v>
      </c>
      <c r="D141" s="205" t="s">
        <v>140</v>
      </c>
      <c r="E141" s="206" t="s">
        <v>307</v>
      </c>
      <c r="F141" s="207" t="s">
        <v>308</v>
      </c>
      <c r="G141" s="208" t="s">
        <v>291</v>
      </c>
      <c r="H141" s="209">
        <v>13.298</v>
      </c>
      <c r="I141" s="210"/>
      <c r="J141" s="211">
        <f>ROUND(I141*H141,2)</f>
        <v>0</v>
      </c>
      <c r="K141" s="207" t="s">
        <v>144</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145</v>
      </c>
      <c r="AT141" s="216" t="s">
        <v>140</v>
      </c>
      <c r="AU141" s="216" t="s">
        <v>82</v>
      </c>
      <c r="AY141" s="18" t="s">
        <v>138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145</v>
      </c>
      <c r="BM141" s="216" t="s">
        <v>792</v>
      </c>
    </row>
    <row r="142" spans="1:47" s="2" customFormat="1" ht="12">
      <c r="A142" s="39"/>
      <c r="B142" s="40"/>
      <c r="C142" s="41"/>
      <c r="D142" s="218" t="s">
        <v>147</v>
      </c>
      <c r="E142" s="41"/>
      <c r="F142" s="219" t="s">
        <v>310</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147</v>
      </c>
      <c r="AU142" s="18" t="s">
        <v>82</v>
      </c>
    </row>
    <row r="143" spans="1:51" s="13" customFormat="1" ht="12">
      <c r="A143" s="13"/>
      <c r="B143" s="223"/>
      <c r="C143" s="224"/>
      <c r="D143" s="218" t="s">
        <v>157</v>
      </c>
      <c r="E143" s="225" t="s">
        <v>19</v>
      </c>
      <c r="F143" s="226" t="s">
        <v>786</v>
      </c>
      <c r="G143" s="224"/>
      <c r="H143" s="227">
        <v>7.388</v>
      </c>
      <c r="I143" s="228"/>
      <c r="J143" s="224"/>
      <c r="K143" s="224"/>
      <c r="L143" s="229"/>
      <c r="M143" s="230"/>
      <c r="N143" s="231"/>
      <c r="O143" s="231"/>
      <c r="P143" s="231"/>
      <c r="Q143" s="231"/>
      <c r="R143" s="231"/>
      <c r="S143" s="231"/>
      <c r="T143" s="232"/>
      <c r="U143" s="13"/>
      <c r="V143" s="13"/>
      <c r="W143" s="13"/>
      <c r="X143" s="13"/>
      <c r="Y143" s="13"/>
      <c r="Z143" s="13"/>
      <c r="AA143" s="13"/>
      <c r="AB143" s="13"/>
      <c r="AC143" s="13"/>
      <c r="AD143" s="13"/>
      <c r="AE143" s="13"/>
      <c r="AT143" s="233" t="s">
        <v>157</v>
      </c>
      <c r="AU143" s="233" t="s">
        <v>82</v>
      </c>
      <c r="AV143" s="13" t="s">
        <v>82</v>
      </c>
      <c r="AW143" s="13" t="s">
        <v>33</v>
      </c>
      <c r="AX143" s="13" t="s">
        <v>72</v>
      </c>
      <c r="AY143" s="233" t="s">
        <v>138</v>
      </c>
    </row>
    <row r="144" spans="1:51" s="14" customFormat="1" ht="12">
      <c r="A144" s="14"/>
      <c r="B144" s="234"/>
      <c r="C144" s="235"/>
      <c r="D144" s="218" t="s">
        <v>157</v>
      </c>
      <c r="E144" s="236" t="s">
        <v>19</v>
      </c>
      <c r="F144" s="237" t="s">
        <v>194</v>
      </c>
      <c r="G144" s="235"/>
      <c r="H144" s="238">
        <v>7.388</v>
      </c>
      <c r="I144" s="239"/>
      <c r="J144" s="235"/>
      <c r="K144" s="235"/>
      <c r="L144" s="240"/>
      <c r="M144" s="241"/>
      <c r="N144" s="242"/>
      <c r="O144" s="242"/>
      <c r="P144" s="242"/>
      <c r="Q144" s="242"/>
      <c r="R144" s="242"/>
      <c r="S144" s="242"/>
      <c r="T144" s="243"/>
      <c r="U144" s="14"/>
      <c r="V144" s="14"/>
      <c r="W144" s="14"/>
      <c r="X144" s="14"/>
      <c r="Y144" s="14"/>
      <c r="Z144" s="14"/>
      <c r="AA144" s="14"/>
      <c r="AB144" s="14"/>
      <c r="AC144" s="14"/>
      <c r="AD144" s="14"/>
      <c r="AE144" s="14"/>
      <c r="AT144" s="244" t="s">
        <v>157</v>
      </c>
      <c r="AU144" s="244" t="s">
        <v>82</v>
      </c>
      <c r="AV144" s="14" t="s">
        <v>145</v>
      </c>
      <c r="AW144" s="14" t="s">
        <v>33</v>
      </c>
      <c r="AX144" s="14" t="s">
        <v>80</v>
      </c>
      <c r="AY144" s="244" t="s">
        <v>138</v>
      </c>
    </row>
    <row r="145" spans="1:51" s="13" customFormat="1" ht="12">
      <c r="A145" s="13"/>
      <c r="B145" s="223"/>
      <c r="C145" s="224"/>
      <c r="D145" s="218" t="s">
        <v>157</v>
      </c>
      <c r="E145" s="224"/>
      <c r="F145" s="226" t="s">
        <v>793</v>
      </c>
      <c r="G145" s="224"/>
      <c r="H145" s="227">
        <v>13.298</v>
      </c>
      <c r="I145" s="228"/>
      <c r="J145" s="224"/>
      <c r="K145" s="224"/>
      <c r="L145" s="229"/>
      <c r="M145" s="230"/>
      <c r="N145" s="231"/>
      <c r="O145" s="231"/>
      <c r="P145" s="231"/>
      <c r="Q145" s="231"/>
      <c r="R145" s="231"/>
      <c r="S145" s="231"/>
      <c r="T145" s="232"/>
      <c r="U145" s="13"/>
      <c r="V145" s="13"/>
      <c r="W145" s="13"/>
      <c r="X145" s="13"/>
      <c r="Y145" s="13"/>
      <c r="Z145" s="13"/>
      <c r="AA145" s="13"/>
      <c r="AB145" s="13"/>
      <c r="AC145" s="13"/>
      <c r="AD145" s="13"/>
      <c r="AE145" s="13"/>
      <c r="AT145" s="233" t="s">
        <v>157</v>
      </c>
      <c r="AU145" s="233" t="s">
        <v>82</v>
      </c>
      <c r="AV145" s="13" t="s">
        <v>82</v>
      </c>
      <c r="AW145" s="13" t="s">
        <v>4</v>
      </c>
      <c r="AX145" s="13" t="s">
        <v>80</v>
      </c>
      <c r="AY145" s="233" t="s">
        <v>138</v>
      </c>
    </row>
    <row r="146" spans="1:65" s="2" customFormat="1" ht="24.15" customHeight="1">
      <c r="A146" s="39"/>
      <c r="B146" s="40"/>
      <c r="C146" s="205" t="s">
        <v>207</v>
      </c>
      <c r="D146" s="205" t="s">
        <v>140</v>
      </c>
      <c r="E146" s="206" t="s">
        <v>313</v>
      </c>
      <c r="F146" s="207" t="s">
        <v>314</v>
      </c>
      <c r="G146" s="208" t="s">
        <v>182</v>
      </c>
      <c r="H146" s="209">
        <v>4.726</v>
      </c>
      <c r="I146" s="210"/>
      <c r="J146" s="211">
        <f>ROUND(I146*H146,2)</f>
        <v>0</v>
      </c>
      <c r="K146" s="207" t="s">
        <v>144</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145</v>
      </c>
      <c r="AT146" s="216" t="s">
        <v>140</v>
      </c>
      <c r="AU146" s="216" t="s">
        <v>82</v>
      </c>
      <c r="AY146" s="18" t="s">
        <v>138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145</v>
      </c>
      <c r="BM146" s="216" t="s">
        <v>794</v>
      </c>
    </row>
    <row r="147" spans="1:47" s="2" customFormat="1" ht="12">
      <c r="A147" s="39"/>
      <c r="B147" s="40"/>
      <c r="C147" s="41"/>
      <c r="D147" s="218" t="s">
        <v>147</v>
      </c>
      <c r="E147" s="41"/>
      <c r="F147" s="219" t="s">
        <v>316</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147</v>
      </c>
      <c r="AU147" s="18" t="s">
        <v>82</v>
      </c>
    </row>
    <row r="148" spans="1:51" s="15" customFormat="1" ht="12">
      <c r="A148" s="15"/>
      <c r="B148" s="245"/>
      <c r="C148" s="246"/>
      <c r="D148" s="218" t="s">
        <v>157</v>
      </c>
      <c r="E148" s="247" t="s">
        <v>19</v>
      </c>
      <c r="F148" s="248" t="s">
        <v>778</v>
      </c>
      <c r="G148" s="246"/>
      <c r="H148" s="247" t="s">
        <v>19</v>
      </c>
      <c r="I148" s="249"/>
      <c r="J148" s="246"/>
      <c r="K148" s="246"/>
      <c r="L148" s="250"/>
      <c r="M148" s="251"/>
      <c r="N148" s="252"/>
      <c r="O148" s="252"/>
      <c r="P148" s="252"/>
      <c r="Q148" s="252"/>
      <c r="R148" s="252"/>
      <c r="S148" s="252"/>
      <c r="T148" s="253"/>
      <c r="U148" s="15"/>
      <c r="V148" s="15"/>
      <c r="W148" s="15"/>
      <c r="X148" s="15"/>
      <c r="Y148" s="15"/>
      <c r="Z148" s="15"/>
      <c r="AA148" s="15"/>
      <c r="AB148" s="15"/>
      <c r="AC148" s="15"/>
      <c r="AD148" s="15"/>
      <c r="AE148" s="15"/>
      <c r="AT148" s="254" t="s">
        <v>157</v>
      </c>
      <c r="AU148" s="254" t="s">
        <v>82</v>
      </c>
      <c r="AV148" s="15" t="s">
        <v>80</v>
      </c>
      <c r="AW148" s="15" t="s">
        <v>33</v>
      </c>
      <c r="AX148" s="15" t="s">
        <v>72</v>
      </c>
      <c r="AY148" s="254" t="s">
        <v>138</v>
      </c>
    </row>
    <row r="149" spans="1:51" s="13" customFormat="1" ht="12">
      <c r="A149" s="13"/>
      <c r="B149" s="223"/>
      <c r="C149" s="224"/>
      <c r="D149" s="218" t="s">
        <v>157</v>
      </c>
      <c r="E149" s="225" t="s">
        <v>19</v>
      </c>
      <c r="F149" s="226" t="s">
        <v>795</v>
      </c>
      <c r="G149" s="224"/>
      <c r="H149" s="227">
        <v>2.363</v>
      </c>
      <c r="I149" s="228"/>
      <c r="J149" s="224"/>
      <c r="K149" s="224"/>
      <c r="L149" s="229"/>
      <c r="M149" s="230"/>
      <c r="N149" s="231"/>
      <c r="O149" s="231"/>
      <c r="P149" s="231"/>
      <c r="Q149" s="231"/>
      <c r="R149" s="231"/>
      <c r="S149" s="231"/>
      <c r="T149" s="232"/>
      <c r="U149" s="13"/>
      <c r="V149" s="13"/>
      <c r="W149" s="13"/>
      <c r="X149" s="13"/>
      <c r="Y149" s="13"/>
      <c r="Z149" s="13"/>
      <c r="AA149" s="13"/>
      <c r="AB149" s="13"/>
      <c r="AC149" s="13"/>
      <c r="AD149" s="13"/>
      <c r="AE149" s="13"/>
      <c r="AT149" s="233" t="s">
        <v>157</v>
      </c>
      <c r="AU149" s="233" t="s">
        <v>82</v>
      </c>
      <c r="AV149" s="13" t="s">
        <v>82</v>
      </c>
      <c r="AW149" s="13" t="s">
        <v>33</v>
      </c>
      <c r="AX149" s="13" t="s">
        <v>72</v>
      </c>
      <c r="AY149" s="233" t="s">
        <v>138</v>
      </c>
    </row>
    <row r="150" spans="1:51" s="13" customFormat="1" ht="12">
      <c r="A150" s="13"/>
      <c r="B150" s="223"/>
      <c r="C150" s="224"/>
      <c r="D150" s="218" t="s">
        <v>157</v>
      </c>
      <c r="E150" s="225" t="s">
        <v>19</v>
      </c>
      <c r="F150" s="226" t="s">
        <v>796</v>
      </c>
      <c r="G150" s="224"/>
      <c r="H150" s="227">
        <v>2.363</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157</v>
      </c>
      <c r="AU150" s="233" t="s">
        <v>82</v>
      </c>
      <c r="AV150" s="13" t="s">
        <v>82</v>
      </c>
      <c r="AW150" s="13" t="s">
        <v>33</v>
      </c>
      <c r="AX150" s="13" t="s">
        <v>72</v>
      </c>
      <c r="AY150" s="233" t="s">
        <v>138</v>
      </c>
    </row>
    <row r="151" spans="1:51" s="14" customFormat="1" ht="12">
      <c r="A151" s="14"/>
      <c r="B151" s="234"/>
      <c r="C151" s="235"/>
      <c r="D151" s="218" t="s">
        <v>157</v>
      </c>
      <c r="E151" s="236" t="s">
        <v>19</v>
      </c>
      <c r="F151" s="237" t="s">
        <v>194</v>
      </c>
      <c r="G151" s="235"/>
      <c r="H151" s="238">
        <v>4.726</v>
      </c>
      <c r="I151" s="239"/>
      <c r="J151" s="235"/>
      <c r="K151" s="235"/>
      <c r="L151" s="240"/>
      <c r="M151" s="241"/>
      <c r="N151" s="242"/>
      <c r="O151" s="242"/>
      <c r="P151" s="242"/>
      <c r="Q151" s="242"/>
      <c r="R151" s="242"/>
      <c r="S151" s="242"/>
      <c r="T151" s="243"/>
      <c r="U151" s="14"/>
      <c r="V151" s="14"/>
      <c r="W151" s="14"/>
      <c r="X151" s="14"/>
      <c r="Y151" s="14"/>
      <c r="Z151" s="14"/>
      <c r="AA151" s="14"/>
      <c r="AB151" s="14"/>
      <c r="AC151" s="14"/>
      <c r="AD151" s="14"/>
      <c r="AE151" s="14"/>
      <c r="AT151" s="244" t="s">
        <v>157</v>
      </c>
      <c r="AU151" s="244" t="s">
        <v>82</v>
      </c>
      <c r="AV151" s="14" t="s">
        <v>145</v>
      </c>
      <c r="AW151" s="14" t="s">
        <v>33</v>
      </c>
      <c r="AX151" s="14" t="s">
        <v>80</v>
      </c>
      <c r="AY151" s="244" t="s">
        <v>138</v>
      </c>
    </row>
    <row r="152" spans="1:65" s="2" customFormat="1" ht="16.5" customHeight="1">
      <c r="A152" s="39"/>
      <c r="B152" s="40"/>
      <c r="C152" s="255" t="s">
        <v>213</v>
      </c>
      <c r="D152" s="255" t="s">
        <v>288</v>
      </c>
      <c r="E152" s="256" t="s">
        <v>797</v>
      </c>
      <c r="F152" s="257" t="s">
        <v>798</v>
      </c>
      <c r="G152" s="258" t="s">
        <v>291</v>
      </c>
      <c r="H152" s="259">
        <v>4.253</v>
      </c>
      <c r="I152" s="260"/>
      <c r="J152" s="261">
        <f>ROUND(I152*H152,2)</f>
        <v>0</v>
      </c>
      <c r="K152" s="257" t="s">
        <v>19</v>
      </c>
      <c r="L152" s="262"/>
      <c r="M152" s="263" t="s">
        <v>19</v>
      </c>
      <c r="N152" s="264" t="s">
        <v>43</v>
      </c>
      <c r="O152" s="85"/>
      <c r="P152" s="214">
        <f>O152*H152</f>
        <v>0</v>
      </c>
      <c r="Q152" s="214">
        <v>1</v>
      </c>
      <c r="R152" s="214">
        <f>Q152*H152</f>
        <v>4.253</v>
      </c>
      <c r="S152" s="214">
        <v>0</v>
      </c>
      <c r="T152" s="215">
        <f>S152*H152</f>
        <v>0</v>
      </c>
      <c r="U152" s="39"/>
      <c r="V152" s="39"/>
      <c r="W152" s="39"/>
      <c r="X152" s="39"/>
      <c r="Y152" s="39"/>
      <c r="Z152" s="39"/>
      <c r="AA152" s="39"/>
      <c r="AB152" s="39"/>
      <c r="AC152" s="39"/>
      <c r="AD152" s="39"/>
      <c r="AE152" s="39"/>
      <c r="AR152" s="216" t="s">
        <v>186</v>
      </c>
      <c r="AT152" s="216" t="s">
        <v>288</v>
      </c>
      <c r="AU152" s="216" t="s">
        <v>82</v>
      </c>
      <c r="AY152" s="18" t="s">
        <v>138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145</v>
      </c>
      <c r="BM152" s="216" t="s">
        <v>799</v>
      </c>
    </row>
    <row r="153" spans="1:51" s="13" customFormat="1" ht="12">
      <c r="A153" s="13"/>
      <c r="B153" s="223"/>
      <c r="C153" s="224"/>
      <c r="D153" s="218" t="s">
        <v>157</v>
      </c>
      <c r="E153" s="225" t="s">
        <v>19</v>
      </c>
      <c r="F153" s="226" t="s">
        <v>800</v>
      </c>
      <c r="G153" s="224"/>
      <c r="H153" s="227">
        <v>2.363</v>
      </c>
      <c r="I153" s="228"/>
      <c r="J153" s="224"/>
      <c r="K153" s="224"/>
      <c r="L153" s="229"/>
      <c r="M153" s="230"/>
      <c r="N153" s="231"/>
      <c r="O153" s="231"/>
      <c r="P153" s="231"/>
      <c r="Q153" s="231"/>
      <c r="R153" s="231"/>
      <c r="S153" s="231"/>
      <c r="T153" s="232"/>
      <c r="U153" s="13"/>
      <c r="V153" s="13"/>
      <c r="W153" s="13"/>
      <c r="X153" s="13"/>
      <c r="Y153" s="13"/>
      <c r="Z153" s="13"/>
      <c r="AA153" s="13"/>
      <c r="AB153" s="13"/>
      <c r="AC153" s="13"/>
      <c r="AD153" s="13"/>
      <c r="AE153" s="13"/>
      <c r="AT153" s="233" t="s">
        <v>157</v>
      </c>
      <c r="AU153" s="233" t="s">
        <v>82</v>
      </c>
      <c r="AV153" s="13" t="s">
        <v>82</v>
      </c>
      <c r="AW153" s="13" t="s">
        <v>33</v>
      </c>
      <c r="AX153" s="13" t="s">
        <v>72</v>
      </c>
      <c r="AY153" s="233" t="s">
        <v>138</v>
      </c>
    </row>
    <row r="154" spans="1:51" s="14" customFormat="1" ht="12">
      <c r="A154" s="14"/>
      <c r="B154" s="234"/>
      <c r="C154" s="235"/>
      <c r="D154" s="218" t="s">
        <v>157</v>
      </c>
      <c r="E154" s="236" t="s">
        <v>19</v>
      </c>
      <c r="F154" s="237" t="s">
        <v>194</v>
      </c>
      <c r="G154" s="235"/>
      <c r="H154" s="238">
        <v>2.363</v>
      </c>
      <c r="I154" s="239"/>
      <c r="J154" s="235"/>
      <c r="K154" s="235"/>
      <c r="L154" s="240"/>
      <c r="M154" s="241"/>
      <c r="N154" s="242"/>
      <c r="O154" s="242"/>
      <c r="P154" s="242"/>
      <c r="Q154" s="242"/>
      <c r="R154" s="242"/>
      <c r="S154" s="242"/>
      <c r="T154" s="243"/>
      <c r="U154" s="14"/>
      <c r="V154" s="14"/>
      <c r="W154" s="14"/>
      <c r="X154" s="14"/>
      <c r="Y154" s="14"/>
      <c r="Z154" s="14"/>
      <c r="AA154" s="14"/>
      <c r="AB154" s="14"/>
      <c r="AC154" s="14"/>
      <c r="AD154" s="14"/>
      <c r="AE154" s="14"/>
      <c r="AT154" s="244" t="s">
        <v>157</v>
      </c>
      <c r="AU154" s="244" t="s">
        <v>82</v>
      </c>
      <c r="AV154" s="14" t="s">
        <v>145</v>
      </c>
      <c r="AW154" s="14" t="s">
        <v>33</v>
      </c>
      <c r="AX154" s="14" t="s">
        <v>80</v>
      </c>
      <c r="AY154" s="244" t="s">
        <v>138</v>
      </c>
    </row>
    <row r="155" spans="1:51" s="13" customFormat="1" ht="12">
      <c r="A155" s="13"/>
      <c r="B155" s="223"/>
      <c r="C155" s="224"/>
      <c r="D155" s="218" t="s">
        <v>157</v>
      </c>
      <c r="E155" s="224"/>
      <c r="F155" s="226" t="s">
        <v>801</v>
      </c>
      <c r="G155" s="224"/>
      <c r="H155" s="227">
        <v>4.253</v>
      </c>
      <c r="I155" s="228"/>
      <c r="J155" s="224"/>
      <c r="K155" s="224"/>
      <c r="L155" s="229"/>
      <c r="M155" s="230"/>
      <c r="N155" s="231"/>
      <c r="O155" s="231"/>
      <c r="P155" s="231"/>
      <c r="Q155" s="231"/>
      <c r="R155" s="231"/>
      <c r="S155" s="231"/>
      <c r="T155" s="232"/>
      <c r="U155" s="13"/>
      <c r="V155" s="13"/>
      <c r="W155" s="13"/>
      <c r="X155" s="13"/>
      <c r="Y155" s="13"/>
      <c r="Z155" s="13"/>
      <c r="AA155" s="13"/>
      <c r="AB155" s="13"/>
      <c r="AC155" s="13"/>
      <c r="AD155" s="13"/>
      <c r="AE155" s="13"/>
      <c r="AT155" s="233" t="s">
        <v>157</v>
      </c>
      <c r="AU155" s="233" t="s">
        <v>82</v>
      </c>
      <c r="AV155" s="13" t="s">
        <v>82</v>
      </c>
      <c r="AW155" s="13" t="s">
        <v>4</v>
      </c>
      <c r="AX155" s="13" t="s">
        <v>80</v>
      </c>
      <c r="AY155" s="233" t="s">
        <v>138</v>
      </c>
    </row>
    <row r="156" spans="1:65" s="2" customFormat="1" ht="16.5" customHeight="1">
      <c r="A156" s="39"/>
      <c r="B156" s="40"/>
      <c r="C156" s="205" t="s">
        <v>218</v>
      </c>
      <c r="D156" s="205" t="s">
        <v>140</v>
      </c>
      <c r="E156" s="206" t="s">
        <v>802</v>
      </c>
      <c r="F156" s="207" t="s">
        <v>803</v>
      </c>
      <c r="G156" s="208" t="s">
        <v>182</v>
      </c>
      <c r="H156" s="209">
        <v>2.363</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145</v>
      </c>
      <c r="AT156" s="216" t="s">
        <v>140</v>
      </c>
      <c r="AU156" s="216" t="s">
        <v>82</v>
      </c>
      <c r="AY156" s="18" t="s">
        <v>138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145</v>
      </c>
      <c r="BM156" s="216" t="s">
        <v>804</v>
      </c>
    </row>
    <row r="157" spans="1:51" s="15" customFormat="1" ht="12">
      <c r="A157" s="15"/>
      <c r="B157" s="245"/>
      <c r="C157" s="246"/>
      <c r="D157" s="218" t="s">
        <v>157</v>
      </c>
      <c r="E157" s="247" t="s">
        <v>19</v>
      </c>
      <c r="F157" s="248" t="s">
        <v>805</v>
      </c>
      <c r="G157" s="246"/>
      <c r="H157" s="247" t="s">
        <v>19</v>
      </c>
      <c r="I157" s="249"/>
      <c r="J157" s="246"/>
      <c r="K157" s="246"/>
      <c r="L157" s="250"/>
      <c r="M157" s="251"/>
      <c r="N157" s="252"/>
      <c r="O157" s="252"/>
      <c r="P157" s="252"/>
      <c r="Q157" s="252"/>
      <c r="R157" s="252"/>
      <c r="S157" s="252"/>
      <c r="T157" s="253"/>
      <c r="U157" s="15"/>
      <c r="V157" s="15"/>
      <c r="W157" s="15"/>
      <c r="X157" s="15"/>
      <c r="Y157" s="15"/>
      <c r="Z157" s="15"/>
      <c r="AA157" s="15"/>
      <c r="AB157" s="15"/>
      <c r="AC157" s="15"/>
      <c r="AD157" s="15"/>
      <c r="AE157" s="15"/>
      <c r="AT157" s="254" t="s">
        <v>157</v>
      </c>
      <c r="AU157" s="254" t="s">
        <v>82</v>
      </c>
      <c r="AV157" s="15" t="s">
        <v>80</v>
      </c>
      <c r="AW157" s="15" t="s">
        <v>33</v>
      </c>
      <c r="AX157" s="15" t="s">
        <v>72</v>
      </c>
      <c r="AY157" s="254" t="s">
        <v>138</v>
      </c>
    </row>
    <row r="158" spans="1:51" s="15" customFormat="1" ht="12">
      <c r="A158" s="15"/>
      <c r="B158" s="245"/>
      <c r="C158" s="246"/>
      <c r="D158" s="218" t="s">
        <v>157</v>
      </c>
      <c r="E158" s="247" t="s">
        <v>19</v>
      </c>
      <c r="F158" s="248" t="s">
        <v>778</v>
      </c>
      <c r="G158" s="246"/>
      <c r="H158" s="247" t="s">
        <v>19</v>
      </c>
      <c r="I158" s="249"/>
      <c r="J158" s="246"/>
      <c r="K158" s="246"/>
      <c r="L158" s="250"/>
      <c r="M158" s="251"/>
      <c r="N158" s="252"/>
      <c r="O158" s="252"/>
      <c r="P158" s="252"/>
      <c r="Q158" s="252"/>
      <c r="R158" s="252"/>
      <c r="S158" s="252"/>
      <c r="T158" s="253"/>
      <c r="U158" s="15"/>
      <c r="V158" s="15"/>
      <c r="W158" s="15"/>
      <c r="X158" s="15"/>
      <c r="Y158" s="15"/>
      <c r="Z158" s="15"/>
      <c r="AA158" s="15"/>
      <c r="AB158" s="15"/>
      <c r="AC158" s="15"/>
      <c r="AD158" s="15"/>
      <c r="AE158" s="15"/>
      <c r="AT158" s="254" t="s">
        <v>157</v>
      </c>
      <c r="AU158" s="254" t="s">
        <v>82</v>
      </c>
      <c r="AV158" s="15" t="s">
        <v>80</v>
      </c>
      <c r="AW158" s="15" t="s">
        <v>33</v>
      </c>
      <c r="AX158" s="15" t="s">
        <v>72</v>
      </c>
      <c r="AY158" s="254" t="s">
        <v>138</v>
      </c>
    </row>
    <row r="159" spans="1:51" s="13" customFormat="1" ht="12">
      <c r="A159" s="13"/>
      <c r="B159" s="223"/>
      <c r="C159" s="224"/>
      <c r="D159" s="218" t="s">
        <v>157</v>
      </c>
      <c r="E159" s="225" t="s">
        <v>19</v>
      </c>
      <c r="F159" s="226" t="s">
        <v>806</v>
      </c>
      <c r="G159" s="224"/>
      <c r="H159" s="227">
        <v>2.363</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157</v>
      </c>
      <c r="AU159" s="233" t="s">
        <v>82</v>
      </c>
      <c r="AV159" s="13" t="s">
        <v>82</v>
      </c>
      <c r="AW159" s="13" t="s">
        <v>33</v>
      </c>
      <c r="AX159" s="13" t="s">
        <v>72</v>
      </c>
      <c r="AY159" s="233" t="s">
        <v>138</v>
      </c>
    </row>
    <row r="160" spans="1:51" s="14" customFormat="1" ht="12">
      <c r="A160" s="14"/>
      <c r="B160" s="234"/>
      <c r="C160" s="235"/>
      <c r="D160" s="218" t="s">
        <v>157</v>
      </c>
      <c r="E160" s="236" t="s">
        <v>19</v>
      </c>
      <c r="F160" s="237" t="s">
        <v>194</v>
      </c>
      <c r="G160" s="235"/>
      <c r="H160" s="238">
        <v>2.363</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157</v>
      </c>
      <c r="AU160" s="244" t="s">
        <v>82</v>
      </c>
      <c r="AV160" s="14" t="s">
        <v>145</v>
      </c>
      <c r="AW160" s="14" t="s">
        <v>33</v>
      </c>
      <c r="AX160" s="14" t="s">
        <v>80</v>
      </c>
      <c r="AY160" s="244" t="s">
        <v>138</v>
      </c>
    </row>
    <row r="161" spans="1:65" s="2" customFormat="1" ht="24.15" customHeight="1">
      <c r="A161" s="39"/>
      <c r="B161" s="40"/>
      <c r="C161" s="205" t="s">
        <v>225</v>
      </c>
      <c r="D161" s="205" t="s">
        <v>140</v>
      </c>
      <c r="E161" s="206" t="s">
        <v>807</v>
      </c>
      <c r="F161" s="207" t="s">
        <v>808</v>
      </c>
      <c r="G161" s="208" t="s">
        <v>162</v>
      </c>
      <c r="H161" s="209">
        <v>15.756</v>
      </c>
      <c r="I161" s="210"/>
      <c r="J161" s="211">
        <f>ROUND(I161*H161,2)</f>
        <v>0</v>
      </c>
      <c r="K161" s="207" t="s">
        <v>144</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145</v>
      </c>
      <c r="AT161" s="216" t="s">
        <v>140</v>
      </c>
      <c r="AU161" s="216" t="s">
        <v>82</v>
      </c>
      <c r="AY161" s="18" t="s">
        <v>138</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145</v>
      </c>
      <c r="BM161" s="216" t="s">
        <v>809</v>
      </c>
    </row>
    <row r="162" spans="1:47" s="2" customFormat="1" ht="12">
      <c r="A162" s="39"/>
      <c r="B162" s="40"/>
      <c r="C162" s="41"/>
      <c r="D162" s="218" t="s">
        <v>147</v>
      </c>
      <c r="E162" s="41"/>
      <c r="F162" s="219" t="s">
        <v>342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147</v>
      </c>
      <c r="AU162" s="18" t="s">
        <v>82</v>
      </c>
    </row>
    <row r="163" spans="1:51" s="13" customFormat="1" ht="12">
      <c r="A163" s="13"/>
      <c r="B163" s="223"/>
      <c r="C163" s="224"/>
      <c r="D163" s="218" t="s">
        <v>157</v>
      </c>
      <c r="E163" s="225" t="s">
        <v>19</v>
      </c>
      <c r="F163" s="226" t="s">
        <v>810</v>
      </c>
      <c r="G163" s="224"/>
      <c r="H163" s="227">
        <v>15.756</v>
      </c>
      <c r="I163" s="228"/>
      <c r="J163" s="224"/>
      <c r="K163" s="224"/>
      <c r="L163" s="229"/>
      <c r="M163" s="230"/>
      <c r="N163" s="231"/>
      <c r="O163" s="231"/>
      <c r="P163" s="231"/>
      <c r="Q163" s="231"/>
      <c r="R163" s="231"/>
      <c r="S163" s="231"/>
      <c r="T163" s="232"/>
      <c r="U163" s="13"/>
      <c r="V163" s="13"/>
      <c r="W163" s="13"/>
      <c r="X163" s="13"/>
      <c r="Y163" s="13"/>
      <c r="Z163" s="13"/>
      <c r="AA163" s="13"/>
      <c r="AB163" s="13"/>
      <c r="AC163" s="13"/>
      <c r="AD163" s="13"/>
      <c r="AE163" s="13"/>
      <c r="AT163" s="233" t="s">
        <v>157</v>
      </c>
      <c r="AU163" s="233" t="s">
        <v>82</v>
      </c>
      <c r="AV163" s="13" t="s">
        <v>82</v>
      </c>
      <c r="AW163" s="13" t="s">
        <v>33</v>
      </c>
      <c r="AX163" s="13" t="s">
        <v>72</v>
      </c>
      <c r="AY163" s="233" t="s">
        <v>138</v>
      </c>
    </row>
    <row r="164" spans="1:51" s="14" customFormat="1" ht="12">
      <c r="A164" s="14"/>
      <c r="B164" s="234"/>
      <c r="C164" s="235"/>
      <c r="D164" s="218" t="s">
        <v>157</v>
      </c>
      <c r="E164" s="236" t="s">
        <v>19</v>
      </c>
      <c r="F164" s="237" t="s">
        <v>194</v>
      </c>
      <c r="G164" s="235"/>
      <c r="H164" s="238">
        <v>15.756</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157</v>
      </c>
      <c r="AU164" s="244" t="s">
        <v>82</v>
      </c>
      <c r="AV164" s="14" t="s">
        <v>145</v>
      </c>
      <c r="AW164" s="14" t="s">
        <v>33</v>
      </c>
      <c r="AX164" s="14" t="s">
        <v>80</v>
      </c>
      <c r="AY164" s="244" t="s">
        <v>138</v>
      </c>
    </row>
    <row r="165" spans="1:65" s="2" customFormat="1" ht="24.15" customHeight="1">
      <c r="A165" s="39"/>
      <c r="B165" s="40"/>
      <c r="C165" s="205" t="s">
        <v>8</v>
      </c>
      <c r="D165" s="205" t="s">
        <v>140</v>
      </c>
      <c r="E165" s="206" t="s">
        <v>345</v>
      </c>
      <c r="F165" s="207" t="s">
        <v>346</v>
      </c>
      <c r="G165" s="208" t="s">
        <v>162</v>
      </c>
      <c r="H165" s="209">
        <v>15.756</v>
      </c>
      <c r="I165" s="210"/>
      <c r="J165" s="211">
        <f>ROUND(I165*H165,2)</f>
        <v>0</v>
      </c>
      <c r="K165" s="207" t="s">
        <v>144</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145</v>
      </c>
      <c r="AT165" s="216" t="s">
        <v>140</v>
      </c>
      <c r="AU165" s="216" t="s">
        <v>82</v>
      </c>
      <c r="AY165" s="18" t="s">
        <v>138</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145</v>
      </c>
      <c r="BM165" s="216" t="s">
        <v>811</v>
      </c>
    </row>
    <row r="166" spans="1:47" s="2" customFormat="1" ht="12">
      <c r="A166" s="39"/>
      <c r="B166" s="40"/>
      <c r="C166" s="41"/>
      <c r="D166" s="218" t="s">
        <v>147</v>
      </c>
      <c r="E166" s="41"/>
      <c r="F166" s="219" t="s">
        <v>348</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147</v>
      </c>
      <c r="AU166" s="18" t="s">
        <v>82</v>
      </c>
    </row>
    <row r="167" spans="1:51" s="13" customFormat="1" ht="12">
      <c r="A167" s="13"/>
      <c r="B167" s="223"/>
      <c r="C167" s="224"/>
      <c r="D167" s="218" t="s">
        <v>157</v>
      </c>
      <c r="E167" s="225" t="s">
        <v>19</v>
      </c>
      <c r="F167" s="226" t="s">
        <v>812</v>
      </c>
      <c r="G167" s="224"/>
      <c r="H167" s="227">
        <v>15.756</v>
      </c>
      <c r="I167" s="228"/>
      <c r="J167" s="224"/>
      <c r="K167" s="224"/>
      <c r="L167" s="229"/>
      <c r="M167" s="230"/>
      <c r="N167" s="231"/>
      <c r="O167" s="231"/>
      <c r="P167" s="231"/>
      <c r="Q167" s="231"/>
      <c r="R167" s="231"/>
      <c r="S167" s="231"/>
      <c r="T167" s="232"/>
      <c r="U167" s="13"/>
      <c r="V167" s="13"/>
      <c r="W167" s="13"/>
      <c r="X167" s="13"/>
      <c r="Y167" s="13"/>
      <c r="Z167" s="13"/>
      <c r="AA167" s="13"/>
      <c r="AB167" s="13"/>
      <c r="AC167" s="13"/>
      <c r="AD167" s="13"/>
      <c r="AE167" s="13"/>
      <c r="AT167" s="233" t="s">
        <v>157</v>
      </c>
      <c r="AU167" s="233" t="s">
        <v>82</v>
      </c>
      <c r="AV167" s="13" t="s">
        <v>82</v>
      </c>
      <c r="AW167" s="13" t="s">
        <v>33</v>
      </c>
      <c r="AX167" s="13" t="s">
        <v>72</v>
      </c>
      <c r="AY167" s="233" t="s">
        <v>138</v>
      </c>
    </row>
    <row r="168" spans="1:51" s="14" customFormat="1" ht="12">
      <c r="A168" s="14"/>
      <c r="B168" s="234"/>
      <c r="C168" s="235"/>
      <c r="D168" s="218" t="s">
        <v>157</v>
      </c>
      <c r="E168" s="236" t="s">
        <v>19</v>
      </c>
      <c r="F168" s="237" t="s">
        <v>194</v>
      </c>
      <c r="G168" s="235"/>
      <c r="H168" s="238">
        <v>15.756</v>
      </c>
      <c r="I168" s="239"/>
      <c r="J168" s="235"/>
      <c r="K168" s="235"/>
      <c r="L168" s="240"/>
      <c r="M168" s="241"/>
      <c r="N168" s="242"/>
      <c r="O168" s="242"/>
      <c r="P168" s="242"/>
      <c r="Q168" s="242"/>
      <c r="R168" s="242"/>
      <c r="S168" s="242"/>
      <c r="T168" s="243"/>
      <c r="U168" s="14"/>
      <c r="V168" s="14"/>
      <c r="W168" s="14"/>
      <c r="X168" s="14"/>
      <c r="Y168" s="14"/>
      <c r="Z168" s="14"/>
      <c r="AA168" s="14"/>
      <c r="AB168" s="14"/>
      <c r="AC168" s="14"/>
      <c r="AD168" s="14"/>
      <c r="AE168" s="14"/>
      <c r="AT168" s="244" t="s">
        <v>157</v>
      </c>
      <c r="AU168" s="244" t="s">
        <v>82</v>
      </c>
      <c r="AV168" s="14" t="s">
        <v>145</v>
      </c>
      <c r="AW168" s="14" t="s">
        <v>33</v>
      </c>
      <c r="AX168" s="14" t="s">
        <v>80</v>
      </c>
      <c r="AY168" s="244" t="s">
        <v>138</v>
      </c>
    </row>
    <row r="169" spans="1:65" s="2" customFormat="1" ht="16.5" customHeight="1">
      <c r="A169" s="39"/>
      <c r="B169" s="40"/>
      <c r="C169" s="255" t="s">
        <v>235</v>
      </c>
      <c r="D169" s="255" t="s">
        <v>288</v>
      </c>
      <c r="E169" s="256" t="s">
        <v>350</v>
      </c>
      <c r="F169" s="257" t="s">
        <v>351</v>
      </c>
      <c r="G169" s="258" t="s">
        <v>352</v>
      </c>
      <c r="H169" s="259">
        <v>0.236</v>
      </c>
      <c r="I169" s="260"/>
      <c r="J169" s="261">
        <f>ROUND(I169*H169,2)</f>
        <v>0</v>
      </c>
      <c r="K169" s="257" t="s">
        <v>144</v>
      </c>
      <c r="L169" s="262"/>
      <c r="M169" s="263" t="s">
        <v>19</v>
      </c>
      <c r="N169" s="264" t="s">
        <v>43</v>
      </c>
      <c r="O169" s="85"/>
      <c r="P169" s="214">
        <f>O169*H169</f>
        <v>0</v>
      </c>
      <c r="Q169" s="214">
        <v>0.001</v>
      </c>
      <c r="R169" s="214">
        <f>Q169*H169</f>
        <v>0.000236</v>
      </c>
      <c r="S169" s="214">
        <v>0</v>
      </c>
      <c r="T169" s="215">
        <f>S169*H169</f>
        <v>0</v>
      </c>
      <c r="U169" s="39"/>
      <c r="V169" s="39"/>
      <c r="W169" s="39"/>
      <c r="X169" s="39"/>
      <c r="Y169" s="39"/>
      <c r="Z169" s="39"/>
      <c r="AA169" s="39"/>
      <c r="AB169" s="39"/>
      <c r="AC169" s="39"/>
      <c r="AD169" s="39"/>
      <c r="AE169" s="39"/>
      <c r="AR169" s="216" t="s">
        <v>186</v>
      </c>
      <c r="AT169" s="216" t="s">
        <v>288</v>
      </c>
      <c r="AU169" s="216" t="s">
        <v>82</v>
      </c>
      <c r="AY169" s="18" t="s">
        <v>138</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145</v>
      </c>
      <c r="BM169" s="216" t="s">
        <v>813</v>
      </c>
    </row>
    <row r="170" spans="1:51" s="13" customFormat="1" ht="12">
      <c r="A170" s="13"/>
      <c r="B170" s="223"/>
      <c r="C170" s="224"/>
      <c r="D170" s="218" t="s">
        <v>157</v>
      </c>
      <c r="E170" s="225" t="s">
        <v>19</v>
      </c>
      <c r="F170" s="226" t="s">
        <v>812</v>
      </c>
      <c r="G170" s="224"/>
      <c r="H170" s="227">
        <v>15.756</v>
      </c>
      <c r="I170" s="228"/>
      <c r="J170" s="224"/>
      <c r="K170" s="224"/>
      <c r="L170" s="229"/>
      <c r="M170" s="230"/>
      <c r="N170" s="231"/>
      <c r="O170" s="231"/>
      <c r="P170" s="231"/>
      <c r="Q170" s="231"/>
      <c r="R170" s="231"/>
      <c r="S170" s="231"/>
      <c r="T170" s="232"/>
      <c r="U170" s="13"/>
      <c r="V170" s="13"/>
      <c r="W170" s="13"/>
      <c r="X170" s="13"/>
      <c r="Y170" s="13"/>
      <c r="Z170" s="13"/>
      <c r="AA170" s="13"/>
      <c r="AB170" s="13"/>
      <c r="AC170" s="13"/>
      <c r="AD170" s="13"/>
      <c r="AE170" s="13"/>
      <c r="AT170" s="233" t="s">
        <v>157</v>
      </c>
      <c r="AU170" s="233" t="s">
        <v>82</v>
      </c>
      <c r="AV170" s="13" t="s">
        <v>82</v>
      </c>
      <c r="AW170" s="13" t="s">
        <v>33</v>
      </c>
      <c r="AX170" s="13" t="s">
        <v>72</v>
      </c>
      <c r="AY170" s="233" t="s">
        <v>138</v>
      </c>
    </row>
    <row r="171" spans="1:51" s="14" customFormat="1" ht="12">
      <c r="A171" s="14"/>
      <c r="B171" s="234"/>
      <c r="C171" s="235"/>
      <c r="D171" s="218" t="s">
        <v>157</v>
      </c>
      <c r="E171" s="236" t="s">
        <v>19</v>
      </c>
      <c r="F171" s="237" t="s">
        <v>194</v>
      </c>
      <c r="G171" s="235"/>
      <c r="H171" s="238">
        <v>15.756</v>
      </c>
      <c r="I171" s="239"/>
      <c r="J171" s="235"/>
      <c r="K171" s="235"/>
      <c r="L171" s="240"/>
      <c r="M171" s="241"/>
      <c r="N171" s="242"/>
      <c r="O171" s="242"/>
      <c r="P171" s="242"/>
      <c r="Q171" s="242"/>
      <c r="R171" s="242"/>
      <c r="S171" s="242"/>
      <c r="T171" s="243"/>
      <c r="U171" s="14"/>
      <c r="V171" s="14"/>
      <c r="W171" s="14"/>
      <c r="X171" s="14"/>
      <c r="Y171" s="14"/>
      <c r="Z171" s="14"/>
      <c r="AA171" s="14"/>
      <c r="AB171" s="14"/>
      <c r="AC171" s="14"/>
      <c r="AD171" s="14"/>
      <c r="AE171" s="14"/>
      <c r="AT171" s="244" t="s">
        <v>157</v>
      </c>
      <c r="AU171" s="244" t="s">
        <v>82</v>
      </c>
      <c r="AV171" s="14" t="s">
        <v>145</v>
      </c>
      <c r="AW171" s="14" t="s">
        <v>33</v>
      </c>
      <c r="AX171" s="14" t="s">
        <v>80</v>
      </c>
      <c r="AY171" s="244" t="s">
        <v>138</v>
      </c>
    </row>
    <row r="172" spans="1:51" s="13" customFormat="1" ht="12">
      <c r="A172" s="13"/>
      <c r="B172" s="223"/>
      <c r="C172" s="224"/>
      <c r="D172" s="218" t="s">
        <v>157</v>
      </c>
      <c r="E172" s="224"/>
      <c r="F172" s="226" t="s">
        <v>814</v>
      </c>
      <c r="G172" s="224"/>
      <c r="H172" s="227">
        <v>0.236</v>
      </c>
      <c r="I172" s="228"/>
      <c r="J172" s="224"/>
      <c r="K172" s="224"/>
      <c r="L172" s="229"/>
      <c r="M172" s="230"/>
      <c r="N172" s="231"/>
      <c r="O172" s="231"/>
      <c r="P172" s="231"/>
      <c r="Q172" s="231"/>
      <c r="R172" s="231"/>
      <c r="S172" s="231"/>
      <c r="T172" s="232"/>
      <c r="U172" s="13"/>
      <c r="V172" s="13"/>
      <c r="W172" s="13"/>
      <c r="X172" s="13"/>
      <c r="Y172" s="13"/>
      <c r="Z172" s="13"/>
      <c r="AA172" s="13"/>
      <c r="AB172" s="13"/>
      <c r="AC172" s="13"/>
      <c r="AD172" s="13"/>
      <c r="AE172" s="13"/>
      <c r="AT172" s="233" t="s">
        <v>157</v>
      </c>
      <c r="AU172" s="233" t="s">
        <v>82</v>
      </c>
      <c r="AV172" s="13" t="s">
        <v>82</v>
      </c>
      <c r="AW172" s="13" t="s">
        <v>4</v>
      </c>
      <c r="AX172" s="13" t="s">
        <v>80</v>
      </c>
      <c r="AY172" s="233" t="s">
        <v>138</v>
      </c>
    </row>
    <row r="173" spans="1:63" s="12" customFormat="1" ht="22.8" customHeight="1">
      <c r="A173" s="12"/>
      <c r="B173" s="189"/>
      <c r="C173" s="190"/>
      <c r="D173" s="191" t="s">
        <v>71</v>
      </c>
      <c r="E173" s="203" t="s">
        <v>82</v>
      </c>
      <c r="F173" s="203" t="s">
        <v>360</v>
      </c>
      <c r="G173" s="190"/>
      <c r="H173" s="190"/>
      <c r="I173" s="193"/>
      <c r="J173" s="204">
        <f>BK173</f>
        <v>0</v>
      </c>
      <c r="K173" s="190"/>
      <c r="L173" s="195"/>
      <c r="M173" s="196"/>
      <c r="N173" s="197"/>
      <c r="O173" s="197"/>
      <c r="P173" s="198">
        <f>SUM(P174:P226)</f>
        <v>0</v>
      </c>
      <c r="Q173" s="197"/>
      <c r="R173" s="198">
        <f>SUM(R174:R226)</f>
        <v>11.68204701</v>
      </c>
      <c r="S173" s="197"/>
      <c r="T173" s="199">
        <f>SUM(T174:T226)</f>
        <v>0</v>
      </c>
      <c r="U173" s="12"/>
      <c r="V173" s="12"/>
      <c r="W173" s="12"/>
      <c r="X173" s="12"/>
      <c r="Y173" s="12"/>
      <c r="Z173" s="12"/>
      <c r="AA173" s="12"/>
      <c r="AB173" s="12"/>
      <c r="AC173" s="12"/>
      <c r="AD173" s="12"/>
      <c r="AE173" s="12"/>
      <c r="AR173" s="200" t="s">
        <v>80</v>
      </c>
      <c r="AT173" s="201" t="s">
        <v>71</v>
      </c>
      <c r="AU173" s="201" t="s">
        <v>80</v>
      </c>
      <c r="AY173" s="200" t="s">
        <v>138</v>
      </c>
      <c r="BK173" s="202">
        <f>SUM(BK174:BK226)</f>
        <v>0</v>
      </c>
    </row>
    <row r="174" spans="1:65" s="2" customFormat="1" ht="24.15" customHeight="1">
      <c r="A174" s="39"/>
      <c r="B174" s="40"/>
      <c r="C174" s="205" t="s">
        <v>240</v>
      </c>
      <c r="D174" s="205" t="s">
        <v>140</v>
      </c>
      <c r="E174" s="206" t="s">
        <v>815</v>
      </c>
      <c r="F174" s="207" t="s">
        <v>816</v>
      </c>
      <c r="G174" s="208" t="s">
        <v>370</v>
      </c>
      <c r="H174" s="209">
        <v>32.5</v>
      </c>
      <c r="I174" s="210"/>
      <c r="J174" s="211">
        <f>ROUND(I174*H174,2)</f>
        <v>0</v>
      </c>
      <c r="K174" s="207" t="s">
        <v>144</v>
      </c>
      <c r="L174" s="45"/>
      <c r="M174" s="212" t="s">
        <v>19</v>
      </c>
      <c r="N174" s="213" t="s">
        <v>43</v>
      </c>
      <c r="O174" s="85"/>
      <c r="P174" s="214">
        <f>O174*H174</f>
        <v>0</v>
      </c>
      <c r="Q174" s="214">
        <v>0.00032</v>
      </c>
      <c r="R174" s="214">
        <f>Q174*H174</f>
        <v>0.010400000000000001</v>
      </c>
      <c r="S174" s="214">
        <v>0</v>
      </c>
      <c r="T174" s="215">
        <f>S174*H174</f>
        <v>0</v>
      </c>
      <c r="U174" s="39"/>
      <c r="V174" s="39"/>
      <c r="W174" s="39"/>
      <c r="X174" s="39"/>
      <c r="Y174" s="39"/>
      <c r="Z174" s="39"/>
      <c r="AA174" s="39"/>
      <c r="AB174" s="39"/>
      <c r="AC174" s="39"/>
      <c r="AD174" s="39"/>
      <c r="AE174" s="39"/>
      <c r="AR174" s="216" t="s">
        <v>145</v>
      </c>
      <c r="AT174" s="216" t="s">
        <v>140</v>
      </c>
      <c r="AU174" s="216" t="s">
        <v>82</v>
      </c>
      <c r="AY174" s="18" t="s">
        <v>138</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145</v>
      </c>
      <c r="BM174" s="216" t="s">
        <v>817</v>
      </c>
    </row>
    <row r="175" spans="1:51" s="13" customFormat="1" ht="12">
      <c r="A175" s="13"/>
      <c r="B175" s="223"/>
      <c r="C175" s="224"/>
      <c r="D175" s="218" t="s">
        <v>157</v>
      </c>
      <c r="E175" s="225" t="s">
        <v>19</v>
      </c>
      <c r="F175" s="226" t="s">
        <v>818</v>
      </c>
      <c r="G175" s="224"/>
      <c r="H175" s="227">
        <v>32.5</v>
      </c>
      <c r="I175" s="228"/>
      <c r="J175" s="224"/>
      <c r="K175" s="224"/>
      <c r="L175" s="229"/>
      <c r="M175" s="230"/>
      <c r="N175" s="231"/>
      <c r="O175" s="231"/>
      <c r="P175" s="231"/>
      <c r="Q175" s="231"/>
      <c r="R175" s="231"/>
      <c r="S175" s="231"/>
      <c r="T175" s="232"/>
      <c r="U175" s="13"/>
      <c r="V175" s="13"/>
      <c r="W175" s="13"/>
      <c r="X175" s="13"/>
      <c r="Y175" s="13"/>
      <c r="Z175" s="13"/>
      <c r="AA175" s="13"/>
      <c r="AB175" s="13"/>
      <c r="AC175" s="13"/>
      <c r="AD175" s="13"/>
      <c r="AE175" s="13"/>
      <c r="AT175" s="233" t="s">
        <v>157</v>
      </c>
      <c r="AU175" s="233" t="s">
        <v>82</v>
      </c>
      <c r="AV175" s="13" t="s">
        <v>82</v>
      </c>
      <c r="AW175" s="13" t="s">
        <v>33</v>
      </c>
      <c r="AX175" s="13" t="s">
        <v>72</v>
      </c>
      <c r="AY175" s="233" t="s">
        <v>138</v>
      </c>
    </row>
    <row r="176" spans="1:51" s="14" customFormat="1" ht="12">
      <c r="A176" s="14"/>
      <c r="B176" s="234"/>
      <c r="C176" s="235"/>
      <c r="D176" s="218" t="s">
        <v>157</v>
      </c>
      <c r="E176" s="236" t="s">
        <v>19</v>
      </c>
      <c r="F176" s="237" t="s">
        <v>194</v>
      </c>
      <c r="G176" s="235"/>
      <c r="H176" s="238">
        <v>32.5</v>
      </c>
      <c r="I176" s="239"/>
      <c r="J176" s="235"/>
      <c r="K176" s="235"/>
      <c r="L176" s="240"/>
      <c r="M176" s="241"/>
      <c r="N176" s="242"/>
      <c r="O176" s="242"/>
      <c r="P176" s="242"/>
      <c r="Q176" s="242"/>
      <c r="R176" s="242"/>
      <c r="S176" s="242"/>
      <c r="T176" s="243"/>
      <c r="U176" s="14"/>
      <c r="V176" s="14"/>
      <c r="W176" s="14"/>
      <c r="X176" s="14"/>
      <c r="Y176" s="14"/>
      <c r="Z176" s="14"/>
      <c r="AA176" s="14"/>
      <c r="AB176" s="14"/>
      <c r="AC176" s="14"/>
      <c r="AD176" s="14"/>
      <c r="AE176" s="14"/>
      <c r="AT176" s="244" t="s">
        <v>157</v>
      </c>
      <c r="AU176" s="244" t="s">
        <v>82</v>
      </c>
      <c r="AV176" s="14" t="s">
        <v>145</v>
      </c>
      <c r="AW176" s="14" t="s">
        <v>33</v>
      </c>
      <c r="AX176" s="14" t="s">
        <v>80</v>
      </c>
      <c r="AY176" s="244" t="s">
        <v>138</v>
      </c>
    </row>
    <row r="177" spans="1:65" s="2" customFormat="1" ht="24.15" customHeight="1">
      <c r="A177" s="39"/>
      <c r="B177" s="40"/>
      <c r="C177" s="205" t="s">
        <v>244</v>
      </c>
      <c r="D177" s="205" t="s">
        <v>140</v>
      </c>
      <c r="E177" s="206" t="s">
        <v>819</v>
      </c>
      <c r="F177" s="207" t="s">
        <v>820</v>
      </c>
      <c r="G177" s="208" t="s">
        <v>182</v>
      </c>
      <c r="H177" s="209">
        <v>3.283</v>
      </c>
      <c r="I177" s="210"/>
      <c r="J177" s="211">
        <f>ROUND(I177*H177,2)</f>
        <v>0</v>
      </c>
      <c r="K177" s="207" t="s">
        <v>144</v>
      </c>
      <c r="L177" s="45"/>
      <c r="M177" s="212" t="s">
        <v>19</v>
      </c>
      <c r="N177" s="213" t="s">
        <v>43</v>
      </c>
      <c r="O177" s="85"/>
      <c r="P177" s="214">
        <f>O177*H177</f>
        <v>0</v>
      </c>
      <c r="Q177" s="214">
        <v>2.52625</v>
      </c>
      <c r="R177" s="214">
        <f>Q177*H177</f>
        <v>8.29367875</v>
      </c>
      <c r="S177" s="214">
        <v>0</v>
      </c>
      <c r="T177" s="215">
        <f>S177*H177</f>
        <v>0</v>
      </c>
      <c r="U177" s="39"/>
      <c r="V177" s="39"/>
      <c r="W177" s="39"/>
      <c r="X177" s="39"/>
      <c r="Y177" s="39"/>
      <c r="Z177" s="39"/>
      <c r="AA177" s="39"/>
      <c r="AB177" s="39"/>
      <c r="AC177" s="39"/>
      <c r="AD177" s="39"/>
      <c r="AE177" s="39"/>
      <c r="AR177" s="216" t="s">
        <v>145</v>
      </c>
      <c r="AT177" s="216" t="s">
        <v>140</v>
      </c>
      <c r="AU177" s="216" t="s">
        <v>82</v>
      </c>
      <c r="AY177" s="18" t="s">
        <v>138</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145</v>
      </c>
      <c r="BM177" s="216" t="s">
        <v>821</v>
      </c>
    </row>
    <row r="178" spans="1:47" s="2" customFormat="1" ht="12">
      <c r="A178" s="39"/>
      <c r="B178" s="40"/>
      <c r="C178" s="41"/>
      <c r="D178" s="218" t="s">
        <v>147</v>
      </c>
      <c r="E178" s="41"/>
      <c r="F178" s="219" t="s">
        <v>822</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147</v>
      </c>
      <c r="AU178" s="18" t="s">
        <v>82</v>
      </c>
    </row>
    <row r="179" spans="1:51" s="13" customFormat="1" ht="12">
      <c r="A179" s="13"/>
      <c r="B179" s="223"/>
      <c r="C179" s="224"/>
      <c r="D179" s="218" t="s">
        <v>157</v>
      </c>
      <c r="E179" s="225" t="s">
        <v>19</v>
      </c>
      <c r="F179" s="226" t="s">
        <v>823</v>
      </c>
      <c r="G179" s="224"/>
      <c r="H179" s="227">
        <v>3.283</v>
      </c>
      <c r="I179" s="228"/>
      <c r="J179" s="224"/>
      <c r="K179" s="224"/>
      <c r="L179" s="229"/>
      <c r="M179" s="230"/>
      <c r="N179" s="231"/>
      <c r="O179" s="231"/>
      <c r="P179" s="231"/>
      <c r="Q179" s="231"/>
      <c r="R179" s="231"/>
      <c r="S179" s="231"/>
      <c r="T179" s="232"/>
      <c r="U179" s="13"/>
      <c r="V179" s="13"/>
      <c r="W179" s="13"/>
      <c r="X179" s="13"/>
      <c r="Y179" s="13"/>
      <c r="Z179" s="13"/>
      <c r="AA179" s="13"/>
      <c r="AB179" s="13"/>
      <c r="AC179" s="13"/>
      <c r="AD179" s="13"/>
      <c r="AE179" s="13"/>
      <c r="AT179" s="233" t="s">
        <v>157</v>
      </c>
      <c r="AU179" s="233" t="s">
        <v>82</v>
      </c>
      <c r="AV179" s="13" t="s">
        <v>82</v>
      </c>
      <c r="AW179" s="13" t="s">
        <v>33</v>
      </c>
      <c r="AX179" s="13" t="s">
        <v>72</v>
      </c>
      <c r="AY179" s="233" t="s">
        <v>138</v>
      </c>
    </row>
    <row r="180" spans="1:51" s="14" customFormat="1" ht="12">
      <c r="A180" s="14"/>
      <c r="B180" s="234"/>
      <c r="C180" s="235"/>
      <c r="D180" s="218" t="s">
        <v>157</v>
      </c>
      <c r="E180" s="236" t="s">
        <v>19</v>
      </c>
      <c r="F180" s="237" t="s">
        <v>194</v>
      </c>
      <c r="G180" s="235"/>
      <c r="H180" s="238">
        <v>3.283</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157</v>
      </c>
      <c r="AU180" s="244" t="s">
        <v>82</v>
      </c>
      <c r="AV180" s="14" t="s">
        <v>145</v>
      </c>
      <c r="AW180" s="14" t="s">
        <v>33</v>
      </c>
      <c r="AX180" s="14" t="s">
        <v>80</v>
      </c>
      <c r="AY180" s="244" t="s">
        <v>138</v>
      </c>
    </row>
    <row r="181" spans="1:65" s="2" customFormat="1" ht="16.5" customHeight="1">
      <c r="A181" s="39"/>
      <c r="B181" s="40"/>
      <c r="C181" s="205" t="s">
        <v>252</v>
      </c>
      <c r="D181" s="205" t="s">
        <v>140</v>
      </c>
      <c r="E181" s="206" t="s">
        <v>824</v>
      </c>
      <c r="F181" s="207" t="s">
        <v>825</v>
      </c>
      <c r="G181" s="208" t="s">
        <v>162</v>
      </c>
      <c r="H181" s="209">
        <v>14.38</v>
      </c>
      <c r="I181" s="210"/>
      <c r="J181" s="211">
        <f>ROUND(I181*H181,2)</f>
        <v>0</v>
      </c>
      <c r="K181" s="207" t="s">
        <v>144</v>
      </c>
      <c r="L181" s="45"/>
      <c r="M181" s="212" t="s">
        <v>19</v>
      </c>
      <c r="N181" s="213" t="s">
        <v>43</v>
      </c>
      <c r="O181" s="85"/>
      <c r="P181" s="214">
        <f>O181*H181</f>
        <v>0</v>
      </c>
      <c r="Q181" s="214">
        <v>0.00144</v>
      </c>
      <c r="R181" s="214">
        <f>Q181*H181</f>
        <v>0.020707200000000002</v>
      </c>
      <c r="S181" s="214">
        <v>0</v>
      </c>
      <c r="T181" s="215">
        <f>S181*H181</f>
        <v>0</v>
      </c>
      <c r="U181" s="39"/>
      <c r="V181" s="39"/>
      <c r="W181" s="39"/>
      <c r="X181" s="39"/>
      <c r="Y181" s="39"/>
      <c r="Z181" s="39"/>
      <c r="AA181" s="39"/>
      <c r="AB181" s="39"/>
      <c r="AC181" s="39"/>
      <c r="AD181" s="39"/>
      <c r="AE181" s="39"/>
      <c r="AR181" s="216" t="s">
        <v>145</v>
      </c>
      <c r="AT181" s="216" t="s">
        <v>140</v>
      </c>
      <c r="AU181" s="216" t="s">
        <v>82</v>
      </c>
      <c r="AY181" s="18" t="s">
        <v>138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145</v>
      </c>
      <c r="BM181" s="216" t="s">
        <v>826</v>
      </c>
    </row>
    <row r="182" spans="1:47" s="2" customFormat="1" ht="12">
      <c r="A182" s="39"/>
      <c r="B182" s="40"/>
      <c r="C182" s="41"/>
      <c r="D182" s="218" t="s">
        <v>147</v>
      </c>
      <c r="E182" s="41"/>
      <c r="F182" s="219" t="s">
        <v>827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147</v>
      </c>
      <c r="AU182" s="18" t="s">
        <v>82</v>
      </c>
    </row>
    <row r="183" spans="1:51" s="13" customFormat="1" ht="12">
      <c r="A183" s="13"/>
      <c r="B183" s="223"/>
      <c r="C183" s="224"/>
      <c r="D183" s="218" t="s">
        <v>157</v>
      </c>
      <c r="E183" s="225" t="s">
        <v>19</v>
      </c>
      <c r="F183" s="226" t="s">
        <v>828</v>
      </c>
      <c r="G183" s="224"/>
      <c r="H183" s="227">
        <v>14.38</v>
      </c>
      <c r="I183" s="228"/>
      <c r="J183" s="224"/>
      <c r="K183" s="224"/>
      <c r="L183" s="229"/>
      <c r="M183" s="230"/>
      <c r="N183" s="231"/>
      <c r="O183" s="231"/>
      <c r="P183" s="231"/>
      <c r="Q183" s="231"/>
      <c r="R183" s="231"/>
      <c r="S183" s="231"/>
      <c r="T183" s="232"/>
      <c r="U183" s="13"/>
      <c r="V183" s="13"/>
      <c r="W183" s="13"/>
      <c r="X183" s="13"/>
      <c r="Y183" s="13"/>
      <c r="Z183" s="13"/>
      <c r="AA183" s="13"/>
      <c r="AB183" s="13"/>
      <c r="AC183" s="13"/>
      <c r="AD183" s="13"/>
      <c r="AE183" s="13"/>
      <c r="AT183" s="233" t="s">
        <v>157</v>
      </c>
      <c r="AU183" s="233" t="s">
        <v>82</v>
      </c>
      <c r="AV183" s="13" t="s">
        <v>82</v>
      </c>
      <c r="AW183" s="13" t="s">
        <v>33</v>
      </c>
      <c r="AX183" s="13" t="s">
        <v>72</v>
      </c>
      <c r="AY183" s="233" t="s">
        <v>138</v>
      </c>
    </row>
    <row r="184" spans="1:51" s="14" customFormat="1" ht="12">
      <c r="A184" s="14"/>
      <c r="B184" s="234"/>
      <c r="C184" s="235"/>
      <c r="D184" s="218" t="s">
        <v>157</v>
      </c>
      <c r="E184" s="236" t="s">
        <v>19</v>
      </c>
      <c r="F184" s="237" t="s">
        <v>194</v>
      </c>
      <c r="G184" s="235"/>
      <c r="H184" s="238">
        <v>14.38</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157</v>
      </c>
      <c r="AU184" s="244" t="s">
        <v>82</v>
      </c>
      <c r="AV184" s="14" t="s">
        <v>145</v>
      </c>
      <c r="AW184" s="14" t="s">
        <v>33</v>
      </c>
      <c r="AX184" s="14" t="s">
        <v>80</v>
      </c>
      <c r="AY184" s="244" t="s">
        <v>138</v>
      </c>
    </row>
    <row r="185" spans="1:65" s="2" customFormat="1" ht="16.5" customHeight="1">
      <c r="A185" s="39"/>
      <c r="B185" s="40"/>
      <c r="C185" s="205" t="s">
        <v>259</v>
      </c>
      <c r="D185" s="205" t="s">
        <v>140</v>
      </c>
      <c r="E185" s="206" t="s">
        <v>829</v>
      </c>
      <c r="F185" s="207" t="s">
        <v>830</v>
      </c>
      <c r="G185" s="208" t="s">
        <v>162</v>
      </c>
      <c r="H185" s="209">
        <v>14.38</v>
      </c>
      <c r="I185" s="210"/>
      <c r="J185" s="211">
        <f>ROUND(I185*H185,2)</f>
        <v>0</v>
      </c>
      <c r="K185" s="207" t="s">
        <v>144</v>
      </c>
      <c r="L185" s="45"/>
      <c r="M185" s="212" t="s">
        <v>19</v>
      </c>
      <c r="N185" s="213" t="s">
        <v>43</v>
      </c>
      <c r="O185" s="85"/>
      <c r="P185" s="214">
        <f>O185*H185</f>
        <v>0</v>
      </c>
      <c r="Q185" s="214">
        <v>4E-05</v>
      </c>
      <c r="R185" s="214">
        <f>Q185*H185</f>
        <v>0.0005752000000000001</v>
      </c>
      <c r="S185" s="214">
        <v>0</v>
      </c>
      <c r="T185" s="215">
        <f>S185*H185</f>
        <v>0</v>
      </c>
      <c r="U185" s="39"/>
      <c r="V185" s="39"/>
      <c r="W185" s="39"/>
      <c r="X185" s="39"/>
      <c r="Y185" s="39"/>
      <c r="Z185" s="39"/>
      <c r="AA185" s="39"/>
      <c r="AB185" s="39"/>
      <c r="AC185" s="39"/>
      <c r="AD185" s="39"/>
      <c r="AE185" s="39"/>
      <c r="AR185" s="216" t="s">
        <v>145</v>
      </c>
      <c r="AT185" s="216" t="s">
        <v>140</v>
      </c>
      <c r="AU185" s="216" t="s">
        <v>82</v>
      </c>
      <c r="AY185" s="18" t="s">
        <v>138</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145</v>
      </c>
      <c r="BM185" s="216" t="s">
        <v>831</v>
      </c>
    </row>
    <row r="186" spans="1:47" s="2" customFormat="1" ht="12">
      <c r="A186" s="39"/>
      <c r="B186" s="40"/>
      <c r="C186" s="41"/>
      <c r="D186" s="218" t="s">
        <v>147</v>
      </c>
      <c r="E186" s="41"/>
      <c r="F186" s="219" t="s">
        <v>827</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147</v>
      </c>
      <c r="AU186" s="18" t="s">
        <v>82</v>
      </c>
    </row>
    <row r="187" spans="1:51" s="13" customFormat="1" ht="12">
      <c r="A187" s="13"/>
      <c r="B187" s="223"/>
      <c r="C187" s="224"/>
      <c r="D187" s="218" t="s">
        <v>157</v>
      </c>
      <c r="E187" s="225" t="s">
        <v>19</v>
      </c>
      <c r="F187" s="226" t="s">
        <v>832</v>
      </c>
      <c r="G187" s="224"/>
      <c r="H187" s="227">
        <v>14.38</v>
      </c>
      <c r="I187" s="228"/>
      <c r="J187" s="224"/>
      <c r="K187" s="224"/>
      <c r="L187" s="229"/>
      <c r="M187" s="230"/>
      <c r="N187" s="231"/>
      <c r="O187" s="231"/>
      <c r="P187" s="231"/>
      <c r="Q187" s="231"/>
      <c r="R187" s="231"/>
      <c r="S187" s="231"/>
      <c r="T187" s="232"/>
      <c r="U187" s="13"/>
      <c r="V187" s="13"/>
      <c r="W187" s="13"/>
      <c r="X187" s="13"/>
      <c r="Y187" s="13"/>
      <c r="Z187" s="13"/>
      <c r="AA187" s="13"/>
      <c r="AB187" s="13"/>
      <c r="AC187" s="13"/>
      <c r="AD187" s="13"/>
      <c r="AE187" s="13"/>
      <c r="AT187" s="233" t="s">
        <v>157</v>
      </c>
      <c r="AU187" s="233" t="s">
        <v>82</v>
      </c>
      <c r="AV187" s="13" t="s">
        <v>82</v>
      </c>
      <c r="AW187" s="13" t="s">
        <v>33</v>
      </c>
      <c r="AX187" s="13" t="s">
        <v>72</v>
      </c>
      <c r="AY187" s="233" t="s">
        <v>138</v>
      </c>
    </row>
    <row r="188" spans="1:51" s="14" customFormat="1" ht="12">
      <c r="A188" s="14"/>
      <c r="B188" s="234"/>
      <c r="C188" s="235"/>
      <c r="D188" s="218" t="s">
        <v>157</v>
      </c>
      <c r="E188" s="236" t="s">
        <v>19</v>
      </c>
      <c r="F188" s="237" t="s">
        <v>194</v>
      </c>
      <c r="G188" s="235"/>
      <c r="H188" s="238">
        <v>14.38</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157</v>
      </c>
      <c r="AU188" s="244" t="s">
        <v>82</v>
      </c>
      <c r="AV188" s="14" t="s">
        <v>145</v>
      </c>
      <c r="AW188" s="14" t="s">
        <v>33</v>
      </c>
      <c r="AX188" s="14" t="s">
        <v>80</v>
      </c>
      <c r="AY188" s="244" t="s">
        <v>138</v>
      </c>
    </row>
    <row r="189" spans="1:65" s="2" customFormat="1" ht="21.75" customHeight="1">
      <c r="A189" s="39"/>
      <c r="B189" s="40"/>
      <c r="C189" s="205" t="s">
        <v>7</v>
      </c>
      <c r="D189" s="205" t="s">
        <v>140</v>
      </c>
      <c r="E189" s="206" t="s">
        <v>833</v>
      </c>
      <c r="F189" s="207" t="s">
        <v>834</v>
      </c>
      <c r="G189" s="208" t="s">
        <v>291</v>
      </c>
      <c r="H189" s="209">
        <v>0.086</v>
      </c>
      <c r="I189" s="210"/>
      <c r="J189" s="211">
        <f>ROUND(I189*H189,2)</f>
        <v>0</v>
      </c>
      <c r="K189" s="207" t="s">
        <v>144</v>
      </c>
      <c r="L189" s="45"/>
      <c r="M189" s="212" t="s">
        <v>19</v>
      </c>
      <c r="N189" s="213" t="s">
        <v>43</v>
      </c>
      <c r="O189" s="85"/>
      <c r="P189" s="214">
        <f>O189*H189</f>
        <v>0</v>
      </c>
      <c r="Q189" s="214">
        <v>1.03822</v>
      </c>
      <c r="R189" s="214">
        <f>Q189*H189</f>
        <v>0.08928691999999999</v>
      </c>
      <c r="S189" s="214">
        <v>0</v>
      </c>
      <c r="T189" s="215">
        <f>S189*H189</f>
        <v>0</v>
      </c>
      <c r="U189" s="39"/>
      <c r="V189" s="39"/>
      <c r="W189" s="39"/>
      <c r="X189" s="39"/>
      <c r="Y189" s="39"/>
      <c r="Z189" s="39"/>
      <c r="AA189" s="39"/>
      <c r="AB189" s="39"/>
      <c r="AC189" s="39"/>
      <c r="AD189" s="39"/>
      <c r="AE189" s="39"/>
      <c r="AR189" s="216" t="s">
        <v>145</v>
      </c>
      <c r="AT189" s="216" t="s">
        <v>140</v>
      </c>
      <c r="AU189" s="216" t="s">
        <v>82</v>
      </c>
      <c r="AY189" s="18" t="s">
        <v>138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145</v>
      </c>
      <c r="BM189" s="216" t="s">
        <v>835</v>
      </c>
    </row>
    <row r="190" spans="1:47" s="2" customFormat="1" ht="12">
      <c r="A190" s="39"/>
      <c r="B190" s="40"/>
      <c r="C190" s="41"/>
      <c r="D190" s="218" t="s">
        <v>147</v>
      </c>
      <c r="E190" s="41"/>
      <c r="F190" s="219" t="s">
        <v>836</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147</v>
      </c>
      <c r="AU190" s="18" t="s">
        <v>82</v>
      </c>
    </row>
    <row r="191" spans="1:51" s="13" customFormat="1" ht="12">
      <c r="A191" s="13"/>
      <c r="B191" s="223"/>
      <c r="C191" s="224"/>
      <c r="D191" s="218" t="s">
        <v>157</v>
      </c>
      <c r="E191" s="225" t="s">
        <v>19</v>
      </c>
      <c r="F191" s="226" t="s">
        <v>837</v>
      </c>
      <c r="G191" s="224"/>
      <c r="H191" s="227">
        <v>0.086</v>
      </c>
      <c r="I191" s="228"/>
      <c r="J191" s="224"/>
      <c r="K191" s="224"/>
      <c r="L191" s="229"/>
      <c r="M191" s="230"/>
      <c r="N191" s="231"/>
      <c r="O191" s="231"/>
      <c r="P191" s="231"/>
      <c r="Q191" s="231"/>
      <c r="R191" s="231"/>
      <c r="S191" s="231"/>
      <c r="T191" s="232"/>
      <c r="U191" s="13"/>
      <c r="V191" s="13"/>
      <c r="W191" s="13"/>
      <c r="X191" s="13"/>
      <c r="Y191" s="13"/>
      <c r="Z191" s="13"/>
      <c r="AA191" s="13"/>
      <c r="AB191" s="13"/>
      <c r="AC191" s="13"/>
      <c r="AD191" s="13"/>
      <c r="AE191" s="13"/>
      <c r="AT191" s="233" t="s">
        <v>157</v>
      </c>
      <c r="AU191" s="233" t="s">
        <v>82</v>
      </c>
      <c r="AV191" s="13" t="s">
        <v>82</v>
      </c>
      <c r="AW191" s="13" t="s">
        <v>33</v>
      </c>
      <c r="AX191" s="13" t="s">
        <v>72</v>
      </c>
      <c r="AY191" s="233" t="s">
        <v>138</v>
      </c>
    </row>
    <row r="192" spans="1:51" s="14" customFormat="1" ht="12">
      <c r="A192" s="14"/>
      <c r="B192" s="234"/>
      <c r="C192" s="235"/>
      <c r="D192" s="218" t="s">
        <v>157</v>
      </c>
      <c r="E192" s="236" t="s">
        <v>19</v>
      </c>
      <c r="F192" s="237" t="s">
        <v>194</v>
      </c>
      <c r="G192" s="235"/>
      <c r="H192" s="238">
        <v>0.086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157</v>
      </c>
      <c r="AU192" s="244" t="s">
        <v>82</v>
      </c>
      <c r="AV192" s="14" t="s">
        <v>145</v>
      </c>
      <c r="AW192" s="14" t="s">
        <v>33</v>
      </c>
      <c r="AX192" s="14" t="s">
        <v>80</v>
      </c>
      <c r="AY192" s="244" t="s">
        <v>138</v>
      </c>
    </row>
    <row r="193" spans="1:65" s="2" customFormat="1" ht="21.75" customHeight="1">
      <c r="A193" s="39"/>
      <c r="B193" s="40"/>
      <c r="C193" s="205" t="s">
        <v>276</v>
      </c>
      <c r="D193" s="205" t="s">
        <v>140</v>
      </c>
      <c r="E193" s="206" t="s">
        <v>838</v>
      </c>
      <c r="F193" s="207" t="s">
        <v>839</v>
      </c>
      <c r="G193" s="208" t="s">
        <v>291</v>
      </c>
      <c r="H193" s="209">
        <v>0.301</v>
      </c>
      <c r="I193" s="210"/>
      <c r="J193" s="211">
        <f>ROUND(I193*H193,2)</f>
        <v>0</v>
      </c>
      <c r="K193" s="207" t="s">
        <v>144</v>
      </c>
      <c r="L193" s="45"/>
      <c r="M193" s="212" t="s">
        <v>19</v>
      </c>
      <c r="N193" s="213" t="s">
        <v>43</v>
      </c>
      <c r="O193" s="85"/>
      <c r="P193" s="214">
        <f>O193*H193</f>
        <v>0</v>
      </c>
      <c r="Q193" s="214">
        <v>1.05974</v>
      </c>
      <c r="R193" s="214">
        <f>Q193*H193</f>
        <v>0.31898173999999996</v>
      </c>
      <c r="S193" s="214">
        <v>0</v>
      </c>
      <c r="T193" s="215">
        <f>S193*H193</f>
        <v>0</v>
      </c>
      <c r="U193" s="39"/>
      <c r="V193" s="39"/>
      <c r="W193" s="39"/>
      <c r="X193" s="39"/>
      <c r="Y193" s="39"/>
      <c r="Z193" s="39"/>
      <c r="AA193" s="39"/>
      <c r="AB193" s="39"/>
      <c r="AC193" s="39"/>
      <c r="AD193" s="39"/>
      <c r="AE193" s="39"/>
      <c r="AR193" s="216" t="s">
        <v>145</v>
      </c>
      <c r="AT193" s="216" t="s">
        <v>140</v>
      </c>
      <c r="AU193" s="216" t="s">
        <v>82</v>
      </c>
      <c r="AY193" s="18" t="s">
        <v>138</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145</v>
      </c>
      <c r="BM193" s="216" t="s">
        <v>840</v>
      </c>
    </row>
    <row r="194" spans="1:47" s="2" customFormat="1" ht="12">
      <c r="A194" s="39"/>
      <c r="B194" s="40"/>
      <c r="C194" s="41"/>
      <c r="D194" s="218" t="s">
        <v>147</v>
      </c>
      <c r="E194" s="41"/>
      <c r="F194" s="219" t="s">
        <v>836</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147</v>
      </c>
      <c r="AU194" s="18" t="s">
        <v>82</v>
      </c>
    </row>
    <row r="195" spans="1:51" s="13" customFormat="1" ht="12">
      <c r="A195" s="13"/>
      <c r="B195" s="223"/>
      <c r="C195" s="224"/>
      <c r="D195" s="218" t="s">
        <v>157</v>
      </c>
      <c r="E195" s="225" t="s">
        <v>19</v>
      </c>
      <c r="F195" s="226" t="s">
        <v>841</v>
      </c>
      <c r="G195" s="224"/>
      <c r="H195" s="227">
        <v>0.301</v>
      </c>
      <c r="I195" s="228"/>
      <c r="J195" s="224"/>
      <c r="K195" s="224"/>
      <c r="L195" s="229"/>
      <c r="M195" s="230"/>
      <c r="N195" s="231"/>
      <c r="O195" s="231"/>
      <c r="P195" s="231"/>
      <c r="Q195" s="231"/>
      <c r="R195" s="231"/>
      <c r="S195" s="231"/>
      <c r="T195" s="232"/>
      <c r="U195" s="13"/>
      <c r="V195" s="13"/>
      <c r="W195" s="13"/>
      <c r="X195" s="13"/>
      <c r="Y195" s="13"/>
      <c r="Z195" s="13"/>
      <c r="AA195" s="13"/>
      <c r="AB195" s="13"/>
      <c r="AC195" s="13"/>
      <c r="AD195" s="13"/>
      <c r="AE195" s="13"/>
      <c r="AT195" s="233" t="s">
        <v>157</v>
      </c>
      <c r="AU195" s="233" t="s">
        <v>82</v>
      </c>
      <c r="AV195" s="13" t="s">
        <v>82</v>
      </c>
      <c r="AW195" s="13" t="s">
        <v>33</v>
      </c>
      <c r="AX195" s="13" t="s">
        <v>80</v>
      </c>
      <c r="AY195" s="233" t="s">
        <v>138</v>
      </c>
    </row>
    <row r="196" spans="1:65" s="2" customFormat="1" ht="16.5" customHeight="1">
      <c r="A196" s="39"/>
      <c r="B196" s="40"/>
      <c r="C196" s="205" t="s">
        <v>281</v>
      </c>
      <c r="D196" s="205" t="s">
        <v>140</v>
      </c>
      <c r="E196" s="206" t="s">
        <v>842</v>
      </c>
      <c r="F196" s="207" t="s">
        <v>843</v>
      </c>
      <c r="G196" s="208" t="s">
        <v>844</v>
      </c>
      <c r="H196" s="209">
        <v>13</v>
      </c>
      <c r="I196" s="210"/>
      <c r="J196" s="211">
        <f>ROUND(I196*H196,2)</f>
        <v>0</v>
      </c>
      <c r="K196" s="207" t="s">
        <v>144</v>
      </c>
      <c r="L196" s="45"/>
      <c r="M196" s="212" t="s">
        <v>19</v>
      </c>
      <c r="N196" s="213" t="s">
        <v>43</v>
      </c>
      <c r="O196" s="85"/>
      <c r="P196" s="214">
        <f>O196*H196</f>
        <v>0</v>
      </c>
      <c r="Q196" s="214">
        <v>6E-05</v>
      </c>
      <c r="R196" s="214">
        <f>Q196*H196</f>
        <v>0.00078</v>
      </c>
      <c r="S196" s="214">
        <v>0</v>
      </c>
      <c r="T196" s="215">
        <f>S196*H196</f>
        <v>0</v>
      </c>
      <c r="U196" s="39"/>
      <c r="V196" s="39"/>
      <c r="W196" s="39"/>
      <c r="X196" s="39"/>
      <c r="Y196" s="39"/>
      <c r="Z196" s="39"/>
      <c r="AA196" s="39"/>
      <c r="AB196" s="39"/>
      <c r="AC196" s="39"/>
      <c r="AD196" s="39"/>
      <c r="AE196" s="39"/>
      <c r="AR196" s="216" t="s">
        <v>145</v>
      </c>
      <c r="AT196" s="216" t="s">
        <v>140</v>
      </c>
      <c r="AU196" s="216" t="s">
        <v>82</v>
      </c>
      <c r="AY196" s="18" t="s">
        <v>138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145</v>
      </c>
      <c r="BM196" s="216" t="s">
        <v>845</v>
      </c>
    </row>
    <row r="197" spans="1:47" s="2" customFormat="1" ht="12">
      <c r="A197" s="39"/>
      <c r="B197" s="40"/>
      <c r="C197" s="41"/>
      <c r="D197" s="218" t="s">
        <v>147</v>
      </c>
      <c r="E197" s="41"/>
      <c r="F197" s="219" t="s">
        <v>846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147</v>
      </c>
      <c r="AU197" s="18" t="s">
        <v>82</v>
      </c>
    </row>
    <row r="198" spans="1:51" s="13" customFormat="1" ht="12">
      <c r="A198" s="13"/>
      <c r="B198" s="223"/>
      <c r="C198" s="224"/>
      <c r="D198" s="218" t="s">
        <v>157</v>
      </c>
      <c r="E198" s="225" t="s">
        <v>19</v>
      </c>
      <c r="F198" s="226" t="s">
        <v>847</v>
      </c>
      <c r="G198" s="224"/>
      <c r="H198" s="227">
        <v>13</v>
      </c>
      <c r="I198" s="228"/>
      <c r="J198" s="224"/>
      <c r="K198" s="224"/>
      <c r="L198" s="229"/>
      <c r="M198" s="230"/>
      <c r="N198" s="231"/>
      <c r="O198" s="231"/>
      <c r="P198" s="231"/>
      <c r="Q198" s="231"/>
      <c r="R198" s="231"/>
      <c r="S198" s="231"/>
      <c r="T198" s="232"/>
      <c r="U198" s="13"/>
      <c r="V198" s="13"/>
      <c r="W198" s="13"/>
      <c r="X198" s="13"/>
      <c r="Y198" s="13"/>
      <c r="Z198" s="13"/>
      <c r="AA198" s="13"/>
      <c r="AB198" s="13"/>
      <c r="AC198" s="13"/>
      <c r="AD198" s="13"/>
      <c r="AE198" s="13"/>
      <c r="AT198" s="233" t="s">
        <v>157</v>
      </c>
      <c r="AU198" s="233" t="s">
        <v>82</v>
      </c>
      <c r="AV198" s="13" t="s">
        <v>82</v>
      </c>
      <c r="AW198" s="13" t="s">
        <v>33</v>
      </c>
      <c r="AX198" s="13" t="s">
        <v>72</v>
      </c>
      <c r="AY198" s="233" t="s">
        <v>138</v>
      </c>
    </row>
    <row r="199" spans="1:51" s="14" customFormat="1" ht="12">
      <c r="A199" s="14"/>
      <c r="B199" s="234"/>
      <c r="C199" s="235"/>
      <c r="D199" s="218" t="s">
        <v>157</v>
      </c>
      <c r="E199" s="236" t="s">
        <v>19</v>
      </c>
      <c r="F199" s="237" t="s">
        <v>194</v>
      </c>
      <c r="G199" s="235"/>
      <c r="H199" s="238">
        <v>13</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157</v>
      </c>
      <c r="AU199" s="244" t="s">
        <v>82</v>
      </c>
      <c r="AV199" s="14" t="s">
        <v>145</v>
      </c>
      <c r="AW199" s="14" t="s">
        <v>33</v>
      </c>
      <c r="AX199" s="14" t="s">
        <v>80</v>
      </c>
      <c r="AY199" s="244" t="s">
        <v>138</v>
      </c>
    </row>
    <row r="200" spans="1:65" s="2" customFormat="1" ht="16.5" customHeight="1">
      <c r="A200" s="39"/>
      <c r="B200" s="40"/>
      <c r="C200" s="255" t="s">
        <v>287</v>
      </c>
      <c r="D200" s="255" t="s">
        <v>288</v>
      </c>
      <c r="E200" s="256" t="s">
        <v>848</v>
      </c>
      <c r="F200" s="257" t="s">
        <v>849</v>
      </c>
      <c r="G200" s="258" t="s">
        <v>291</v>
      </c>
      <c r="H200" s="259">
        <v>0.72</v>
      </c>
      <c r="I200" s="260"/>
      <c r="J200" s="261">
        <f>ROUND(I200*H200,2)</f>
        <v>0</v>
      </c>
      <c r="K200" s="257" t="s">
        <v>144</v>
      </c>
      <c r="L200" s="262"/>
      <c r="M200" s="263" t="s">
        <v>19</v>
      </c>
      <c r="N200" s="264" t="s">
        <v>43</v>
      </c>
      <c r="O200" s="85"/>
      <c r="P200" s="214">
        <f>O200*H200</f>
        <v>0</v>
      </c>
      <c r="Q200" s="214">
        <v>1</v>
      </c>
      <c r="R200" s="214">
        <f>Q200*H200</f>
        <v>0.72</v>
      </c>
      <c r="S200" s="214">
        <v>0</v>
      </c>
      <c r="T200" s="215">
        <f>S200*H200</f>
        <v>0</v>
      </c>
      <c r="U200" s="39"/>
      <c r="V200" s="39"/>
      <c r="W200" s="39"/>
      <c r="X200" s="39"/>
      <c r="Y200" s="39"/>
      <c r="Z200" s="39"/>
      <c r="AA200" s="39"/>
      <c r="AB200" s="39"/>
      <c r="AC200" s="39"/>
      <c r="AD200" s="39"/>
      <c r="AE200" s="39"/>
      <c r="AR200" s="216" t="s">
        <v>186</v>
      </c>
      <c r="AT200" s="216" t="s">
        <v>288</v>
      </c>
      <c r="AU200" s="216" t="s">
        <v>82</v>
      </c>
      <c r="AY200" s="18" t="s">
        <v>138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145</v>
      </c>
      <c r="BM200" s="216" t="s">
        <v>850</v>
      </c>
    </row>
    <row r="201" spans="1:47" s="2" customFormat="1" ht="12">
      <c r="A201" s="39"/>
      <c r="B201" s="40"/>
      <c r="C201" s="41"/>
      <c r="D201" s="218" t="s">
        <v>293</v>
      </c>
      <c r="E201" s="41"/>
      <c r="F201" s="219" t="s">
        <v>851</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293</v>
      </c>
      <c r="AU201" s="18" t="s">
        <v>82</v>
      </c>
    </row>
    <row r="202" spans="1:51" s="13" customFormat="1" ht="12">
      <c r="A202" s="13"/>
      <c r="B202" s="223"/>
      <c r="C202" s="224"/>
      <c r="D202" s="218" t="s">
        <v>157</v>
      </c>
      <c r="E202" s="225" t="s">
        <v>19</v>
      </c>
      <c r="F202" s="226" t="s">
        <v>852</v>
      </c>
      <c r="G202" s="224"/>
      <c r="H202" s="227">
        <v>0.72</v>
      </c>
      <c r="I202" s="228"/>
      <c r="J202" s="224"/>
      <c r="K202" s="224"/>
      <c r="L202" s="229"/>
      <c r="M202" s="230"/>
      <c r="N202" s="231"/>
      <c r="O202" s="231"/>
      <c r="P202" s="231"/>
      <c r="Q202" s="231"/>
      <c r="R202" s="231"/>
      <c r="S202" s="231"/>
      <c r="T202" s="232"/>
      <c r="U202" s="13"/>
      <c r="V202" s="13"/>
      <c r="W202" s="13"/>
      <c r="X202" s="13"/>
      <c r="Y202" s="13"/>
      <c r="Z202" s="13"/>
      <c r="AA202" s="13"/>
      <c r="AB202" s="13"/>
      <c r="AC202" s="13"/>
      <c r="AD202" s="13"/>
      <c r="AE202" s="13"/>
      <c r="AT202" s="233" t="s">
        <v>157</v>
      </c>
      <c r="AU202" s="233" t="s">
        <v>82</v>
      </c>
      <c r="AV202" s="13" t="s">
        <v>82</v>
      </c>
      <c r="AW202" s="13" t="s">
        <v>33</v>
      </c>
      <c r="AX202" s="13" t="s">
        <v>72</v>
      </c>
      <c r="AY202" s="233" t="s">
        <v>138</v>
      </c>
    </row>
    <row r="203" spans="1:51" s="14" customFormat="1" ht="12">
      <c r="A203" s="14"/>
      <c r="B203" s="234"/>
      <c r="C203" s="235"/>
      <c r="D203" s="218" t="s">
        <v>157</v>
      </c>
      <c r="E203" s="236" t="s">
        <v>19</v>
      </c>
      <c r="F203" s="237" t="s">
        <v>194</v>
      </c>
      <c r="G203" s="235"/>
      <c r="H203" s="238">
        <v>0.72</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157</v>
      </c>
      <c r="AU203" s="244" t="s">
        <v>82</v>
      </c>
      <c r="AV203" s="14" t="s">
        <v>145</v>
      </c>
      <c r="AW203" s="14" t="s">
        <v>33</v>
      </c>
      <c r="AX203" s="14" t="s">
        <v>80</v>
      </c>
      <c r="AY203" s="244" t="s">
        <v>138</v>
      </c>
    </row>
    <row r="204" spans="1:65" s="2" customFormat="1" ht="24.15" customHeight="1">
      <c r="A204" s="39"/>
      <c r="B204" s="40"/>
      <c r="C204" s="205" t="s">
        <v>296</v>
      </c>
      <c r="D204" s="205" t="s">
        <v>140</v>
      </c>
      <c r="E204" s="206" t="s">
        <v>853</v>
      </c>
      <c r="F204" s="207" t="s">
        <v>854</v>
      </c>
      <c r="G204" s="208" t="s">
        <v>370</v>
      </c>
      <c r="H204" s="209">
        <v>39</v>
      </c>
      <c r="I204" s="210"/>
      <c r="J204" s="211">
        <f>ROUND(I204*H204,2)</f>
        <v>0</v>
      </c>
      <c r="K204" s="207" t="s">
        <v>19</v>
      </c>
      <c r="L204" s="45"/>
      <c r="M204" s="212" t="s">
        <v>19</v>
      </c>
      <c r="N204" s="213" t="s">
        <v>43</v>
      </c>
      <c r="O204" s="85"/>
      <c r="P204" s="214">
        <f>O204*H204</f>
        <v>0</v>
      </c>
      <c r="Q204" s="214">
        <v>0.03701</v>
      </c>
      <c r="R204" s="214">
        <f>Q204*H204</f>
        <v>1.44339</v>
      </c>
      <c r="S204" s="214">
        <v>0</v>
      </c>
      <c r="T204" s="215">
        <f>S204*H204</f>
        <v>0</v>
      </c>
      <c r="U204" s="39"/>
      <c r="V204" s="39"/>
      <c r="W204" s="39"/>
      <c r="X204" s="39"/>
      <c r="Y204" s="39"/>
      <c r="Z204" s="39"/>
      <c r="AA204" s="39"/>
      <c r="AB204" s="39"/>
      <c r="AC204" s="39"/>
      <c r="AD204" s="39"/>
      <c r="AE204" s="39"/>
      <c r="AR204" s="216" t="s">
        <v>145</v>
      </c>
      <c r="AT204" s="216" t="s">
        <v>140</v>
      </c>
      <c r="AU204" s="216" t="s">
        <v>82</v>
      </c>
      <c r="AY204" s="18" t="s">
        <v>138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145</v>
      </c>
      <c r="BM204" s="216" t="s">
        <v>855</v>
      </c>
    </row>
    <row r="205" spans="1:51" s="15" customFormat="1" ht="12">
      <c r="A205" s="15"/>
      <c r="B205" s="245"/>
      <c r="C205" s="246"/>
      <c r="D205" s="218" t="s">
        <v>157</v>
      </c>
      <c r="E205" s="247" t="s">
        <v>19</v>
      </c>
      <c r="F205" s="248" t="s">
        <v>856</v>
      </c>
      <c r="G205" s="246"/>
      <c r="H205" s="247" t="s">
        <v>19</v>
      </c>
      <c r="I205" s="249"/>
      <c r="J205" s="246"/>
      <c r="K205" s="246"/>
      <c r="L205" s="250"/>
      <c r="M205" s="251"/>
      <c r="N205" s="252"/>
      <c r="O205" s="252"/>
      <c r="P205" s="252"/>
      <c r="Q205" s="252"/>
      <c r="R205" s="252"/>
      <c r="S205" s="252"/>
      <c r="T205" s="253"/>
      <c r="U205" s="15"/>
      <c r="V205" s="15"/>
      <c r="W205" s="15"/>
      <c r="X205" s="15"/>
      <c r="Y205" s="15"/>
      <c r="Z205" s="15"/>
      <c r="AA205" s="15"/>
      <c r="AB205" s="15"/>
      <c r="AC205" s="15"/>
      <c r="AD205" s="15"/>
      <c r="AE205" s="15"/>
      <c r="AT205" s="254" t="s">
        <v>157</v>
      </c>
      <c r="AU205" s="254" t="s">
        <v>82</v>
      </c>
      <c r="AV205" s="15" t="s">
        <v>80</v>
      </c>
      <c r="AW205" s="15" t="s">
        <v>33</v>
      </c>
      <c r="AX205" s="15" t="s">
        <v>72</v>
      </c>
      <c r="AY205" s="254" t="s">
        <v>138</v>
      </c>
    </row>
    <row r="206" spans="1:51" s="13" customFormat="1" ht="12">
      <c r="A206" s="13"/>
      <c r="B206" s="223"/>
      <c r="C206" s="224"/>
      <c r="D206" s="218" t="s">
        <v>157</v>
      </c>
      <c r="E206" s="225" t="s">
        <v>19</v>
      </c>
      <c r="F206" s="226" t="s">
        <v>857</v>
      </c>
      <c r="G206" s="224"/>
      <c r="H206" s="227">
        <v>39</v>
      </c>
      <c r="I206" s="228"/>
      <c r="J206" s="224"/>
      <c r="K206" s="224"/>
      <c r="L206" s="229"/>
      <c r="M206" s="230"/>
      <c r="N206" s="231"/>
      <c r="O206" s="231"/>
      <c r="P206" s="231"/>
      <c r="Q206" s="231"/>
      <c r="R206" s="231"/>
      <c r="S206" s="231"/>
      <c r="T206" s="232"/>
      <c r="U206" s="13"/>
      <c r="V206" s="13"/>
      <c r="W206" s="13"/>
      <c r="X206" s="13"/>
      <c r="Y206" s="13"/>
      <c r="Z206" s="13"/>
      <c r="AA206" s="13"/>
      <c r="AB206" s="13"/>
      <c r="AC206" s="13"/>
      <c r="AD206" s="13"/>
      <c r="AE206" s="13"/>
      <c r="AT206" s="233" t="s">
        <v>157</v>
      </c>
      <c r="AU206" s="233" t="s">
        <v>82</v>
      </c>
      <c r="AV206" s="13" t="s">
        <v>82</v>
      </c>
      <c r="AW206" s="13" t="s">
        <v>33</v>
      </c>
      <c r="AX206" s="13" t="s">
        <v>72</v>
      </c>
      <c r="AY206" s="233" t="s">
        <v>138</v>
      </c>
    </row>
    <row r="207" spans="1:51" s="14" customFormat="1" ht="12">
      <c r="A207" s="14"/>
      <c r="B207" s="234"/>
      <c r="C207" s="235"/>
      <c r="D207" s="218" t="s">
        <v>157</v>
      </c>
      <c r="E207" s="236" t="s">
        <v>19</v>
      </c>
      <c r="F207" s="237" t="s">
        <v>194</v>
      </c>
      <c r="G207" s="235"/>
      <c r="H207" s="238">
        <v>39</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157</v>
      </c>
      <c r="AU207" s="244" t="s">
        <v>82</v>
      </c>
      <c r="AV207" s="14" t="s">
        <v>145</v>
      </c>
      <c r="AW207" s="14" t="s">
        <v>33</v>
      </c>
      <c r="AX207" s="14" t="s">
        <v>80</v>
      </c>
      <c r="AY207" s="244" t="s">
        <v>138</v>
      </c>
    </row>
    <row r="208" spans="1:65" s="2" customFormat="1" ht="16.5" customHeight="1">
      <c r="A208" s="39"/>
      <c r="B208" s="40"/>
      <c r="C208" s="255" t="s">
        <v>300</v>
      </c>
      <c r="D208" s="255" t="s">
        <v>288</v>
      </c>
      <c r="E208" s="256" t="s">
        <v>858</v>
      </c>
      <c r="F208" s="257" t="s">
        <v>859</v>
      </c>
      <c r="G208" s="258" t="s">
        <v>370</v>
      </c>
      <c r="H208" s="259">
        <v>39.39</v>
      </c>
      <c r="I208" s="260"/>
      <c r="J208" s="261">
        <f>ROUND(I208*H208,2)</f>
        <v>0</v>
      </c>
      <c r="K208" s="257" t="s">
        <v>19</v>
      </c>
      <c r="L208" s="262"/>
      <c r="M208" s="263" t="s">
        <v>19</v>
      </c>
      <c r="N208" s="264" t="s">
        <v>43</v>
      </c>
      <c r="O208" s="85"/>
      <c r="P208" s="214">
        <f>O208*H208</f>
        <v>0</v>
      </c>
      <c r="Q208" s="214">
        <v>0.01948</v>
      </c>
      <c r="R208" s="214">
        <f>Q208*H208</f>
        <v>0.7673172</v>
      </c>
      <c r="S208" s="214">
        <v>0</v>
      </c>
      <c r="T208" s="215">
        <f>S208*H208</f>
        <v>0</v>
      </c>
      <c r="U208" s="39"/>
      <c r="V208" s="39"/>
      <c r="W208" s="39"/>
      <c r="X208" s="39"/>
      <c r="Y208" s="39"/>
      <c r="Z208" s="39"/>
      <c r="AA208" s="39"/>
      <c r="AB208" s="39"/>
      <c r="AC208" s="39"/>
      <c r="AD208" s="39"/>
      <c r="AE208" s="39"/>
      <c r="AR208" s="216" t="s">
        <v>186</v>
      </c>
      <c r="AT208" s="216" t="s">
        <v>288</v>
      </c>
      <c r="AU208" s="216" t="s">
        <v>82</v>
      </c>
      <c r="AY208" s="18" t="s">
        <v>138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145</v>
      </c>
      <c r="BM208" s="216" t="s">
        <v>860</v>
      </c>
    </row>
    <row r="209" spans="1:47" s="2" customFormat="1" ht="12">
      <c r="A209" s="39"/>
      <c r="B209" s="40"/>
      <c r="C209" s="41"/>
      <c r="D209" s="218" t="s">
        <v>293</v>
      </c>
      <c r="E209" s="41"/>
      <c r="F209" s="219" t="s">
        <v>861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293</v>
      </c>
      <c r="AU209" s="18" t="s">
        <v>82</v>
      </c>
    </row>
    <row r="210" spans="1:51" s="13" customFormat="1" ht="12">
      <c r="A210" s="13"/>
      <c r="B210" s="223"/>
      <c r="C210" s="224"/>
      <c r="D210" s="218" t="s">
        <v>157</v>
      </c>
      <c r="E210" s="225" t="s">
        <v>19</v>
      </c>
      <c r="F210" s="226" t="s">
        <v>862</v>
      </c>
      <c r="G210" s="224"/>
      <c r="H210" s="227">
        <v>39</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157</v>
      </c>
      <c r="AU210" s="233" t="s">
        <v>82</v>
      </c>
      <c r="AV210" s="13" t="s">
        <v>82</v>
      </c>
      <c r="AW210" s="13" t="s">
        <v>33</v>
      </c>
      <c r="AX210" s="13" t="s">
        <v>72</v>
      </c>
      <c r="AY210" s="233" t="s">
        <v>138</v>
      </c>
    </row>
    <row r="211" spans="1:51" s="14" customFormat="1" ht="12">
      <c r="A211" s="14"/>
      <c r="B211" s="234"/>
      <c r="C211" s="235"/>
      <c r="D211" s="218" t="s">
        <v>157</v>
      </c>
      <c r="E211" s="236" t="s">
        <v>19</v>
      </c>
      <c r="F211" s="237" t="s">
        <v>194</v>
      </c>
      <c r="G211" s="235"/>
      <c r="H211" s="238">
        <v>39</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157</v>
      </c>
      <c r="AU211" s="244" t="s">
        <v>82</v>
      </c>
      <c r="AV211" s="14" t="s">
        <v>145</v>
      </c>
      <c r="AW211" s="14" t="s">
        <v>33</v>
      </c>
      <c r="AX211" s="14" t="s">
        <v>80</v>
      </c>
      <c r="AY211" s="244" t="s">
        <v>138</v>
      </c>
    </row>
    <row r="212" spans="1:51" s="13" customFormat="1" ht="12">
      <c r="A212" s="13"/>
      <c r="B212" s="223"/>
      <c r="C212" s="224"/>
      <c r="D212" s="218" t="s">
        <v>157</v>
      </c>
      <c r="E212" s="224"/>
      <c r="F212" s="226" t="s">
        <v>863</v>
      </c>
      <c r="G212" s="224"/>
      <c r="H212" s="227">
        <v>39.39</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157</v>
      </c>
      <c r="AU212" s="233" t="s">
        <v>82</v>
      </c>
      <c r="AV212" s="13" t="s">
        <v>82</v>
      </c>
      <c r="AW212" s="13" t="s">
        <v>4</v>
      </c>
      <c r="AX212" s="13" t="s">
        <v>80</v>
      </c>
      <c r="AY212" s="233" t="s">
        <v>138</v>
      </c>
    </row>
    <row r="213" spans="1:65" s="2" customFormat="1" ht="16.5" customHeight="1">
      <c r="A213" s="39"/>
      <c r="B213" s="40"/>
      <c r="C213" s="255" t="s">
        <v>306</v>
      </c>
      <c r="D213" s="255" t="s">
        <v>288</v>
      </c>
      <c r="E213" s="256" t="s">
        <v>864</v>
      </c>
      <c r="F213" s="257" t="s">
        <v>865</v>
      </c>
      <c r="G213" s="258" t="s">
        <v>291</v>
      </c>
      <c r="H213" s="259">
        <v>0.009</v>
      </c>
      <c r="I213" s="260"/>
      <c r="J213" s="261">
        <f>ROUND(I213*H213,2)</f>
        <v>0</v>
      </c>
      <c r="K213" s="257" t="s">
        <v>144</v>
      </c>
      <c r="L213" s="262"/>
      <c r="M213" s="263" t="s">
        <v>19</v>
      </c>
      <c r="N213" s="264" t="s">
        <v>43</v>
      </c>
      <c r="O213" s="85"/>
      <c r="P213" s="214">
        <f>O213*H213</f>
        <v>0</v>
      </c>
      <c r="Q213" s="214">
        <v>1</v>
      </c>
      <c r="R213" s="214">
        <f>Q213*H213</f>
        <v>0.009</v>
      </c>
      <c r="S213" s="214">
        <v>0</v>
      </c>
      <c r="T213" s="215">
        <f>S213*H213</f>
        <v>0</v>
      </c>
      <c r="U213" s="39"/>
      <c r="V213" s="39"/>
      <c r="W213" s="39"/>
      <c r="X213" s="39"/>
      <c r="Y213" s="39"/>
      <c r="Z213" s="39"/>
      <c r="AA213" s="39"/>
      <c r="AB213" s="39"/>
      <c r="AC213" s="39"/>
      <c r="AD213" s="39"/>
      <c r="AE213" s="39"/>
      <c r="AR213" s="216" t="s">
        <v>186</v>
      </c>
      <c r="AT213" s="216" t="s">
        <v>288</v>
      </c>
      <c r="AU213" s="216" t="s">
        <v>82</v>
      </c>
      <c r="AY213" s="18" t="s">
        <v>138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145</v>
      </c>
      <c r="BM213" s="216" t="s">
        <v>866</v>
      </c>
    </row>
    <row r="214" spans="1:47" s="2" customFormat="1" ht="12">
      <c r="A214" s="39"/>
      <c r="B214" s="40"/>
      <c r="C214" s="41"/>
      <c r="D214" s="218" t="s">
        <v>293</v>
      </c>
      <c r="E214" s="41"/>
      <c r="F214" s="219" t="s">
        <v>867</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293</v>
      </c>
      <c r="AU214" s="18" t="s">
        <v>82</v>
      </c>
    </row>
    <row r="215" spans="1:51" s="15" customFormat="1" ht="12">
      <c r="A215" s="15"/>
      <c r="B215" s="245"/>
      <c r="C215" s="246"/>
      <c r="D215" s="218" t="s">
        <v>157</v>
      </c>
      <c r="E215" s="247" t="s">
        <v>19</v>
      </c>
      <c r="F215" s="248" t="s">
        <v>868</v>
      </c>
      <c r="G215" s="246"/>
      <c r="H215" s="247" t="s">
        <v>19</v>
      </c>
      <c r="I215" s="249"/>
      <c r="J215" s="246"/>
      <c r="K215" s="246"/>
      <c r="L215" s="250"/>
      <c r="M215" s="251"/>
      <c r="N215" s="252"/>
      <c r="O215" s="252"/>
      <c r="P215" s="252"/>
      <c r="Q215" s="252"/>
      <c r="R215" s="252"/>
      <c r="S215" s="252"/>
      <c r="T215" s="253"/>
      <c r="U215" s="15"/>
      <c r="V215" s="15"/>
      <c r="W215" s="15"/>
      <c r="X215" s="15"/>
      <c r="Y215" s="15"/>
      <c r="Z215" s="15"/>
      <c r="AA215" s="15"/>
      <c r="AB215" s="15"/>
      <c r="AC215" s="15"/>
      <c r="AD215" s="15"/>
      <c r="AE215" s="15"/>
      <c r="AT215" s="254" t="s">
        <v>157</v>
      </c>
      <c r="AU215" s="254" t="s">
        <v>82</v>
      </c>
      <c r="AV215" s="15" t="s">
        <v>80</v>
      </c>
      <c r="AW215" s="15" t="s">
        <v>33</v>
      </c>
      <c r="AX215" s="15" t="s">
        <v>72</v>
      </c>
      <c r="AY215" s="254" t="s">
        <v>138</v>
      </c>
    </row>
    <row r="216" spans="1:51" s="13" customFormat="1" ht="12">
      <c r="A216" s="13"/>
      <c r="B216" s="223"/>
      <c r="C216" s="224"/>
      <c r="D216" s="218" t="s">
        <v>157</v>
      </c>
      <c r="E216" s="225" t="s">
        <v>19</v>
      </c>
      <c r="F216" s="226" t="s">
        <v>869</v>
      </c>
      <c r="G216" s="224"/>
      <c r="H216" s="227">
        <v>0.009</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157</v>
      </c>
      <c r="AU216" s="233" t="s">
        <v>82</v>
      </c>
      <c r="AV216" s="13" t="s">
        <v>82</v>
      </c>
      <c r="AW216" s="13" t="s">
        <v>33</v>
      </c>
      <c r="AX216" s="13" t="s">
        <v>72</v>
      </c>
      <c r="AY216" s="233" t="s">
        <v>138</v>
      </c>
    </row>
    <row r="217" spans="1:51" s="14" customFormat="1" ht="12">
      <c r="A217" s="14"/>
      <c r="B217" s="234"/>
      <c r="C217" s="235"/>
      <c r="D217" s="218" t="s">
        <v>157</v>
      </c>
      <c r="E217" s="236" t="s">
        <v>19</v>
      </c>
      <c r="F217" s="237" t="s">
        <v>194</v>
      </c>
      <c r="G217" s="235"/>
      <c r="H217" s="238">
        <v>0.009</v>
      </c>
      <c r="I217" s="239"/>
      <c r="J217" s="235"/>
      <c r="K217" s="235"/>
      <c r="L217" s="240"/>
      <c r="M217" s="241"/>
      <c r="N217" s="242"/>
      <c r="O217" s="242"/>
      <c r="P217" s="242"/>
      <c r="Q217" s="242"/>
      <c r="R217" s="242"/>
      <c r="S217" s="242"/>
      <c r="T217" s="243"/>
      <c r="U217" s="14"/>
      <c r="V217" s="14"/>
      <c r="W217" s="14"/>
      <c r="X217" s="14"/>
      <c r="Y217" s="14"/>
      <c r="Z217" s="14"/>
      <c r="AA217" s="14"/>
      <c r="AB217" s="14"/>
      <c r="AC217" s="14"/>
      <c r="AD217" s="14"/>
      <c r="AE217" s="14"/>
      <c r="AT217" s="244" t="s">
        <v>157</v>
      </c>
      <c r="AU217" s="244" t="s">
        <v>82</v>
      </c>
      <c r="AV217" s="14" t="s">
        <v>145</v>
      </c>
      <c r="AW217" s="14" t="s">
        <v>33</v>
      </c>
      <c r="AX217" s="14" t="s">
        <v>80</v>
      </c>
      <c r="AY217" s="244" t="s">
        <v>138</v>
      </c>
    </row>
    <row r="218" spans="1:65" s="2" customFormat="1" ht="16.5" customHeight="1">
      <c r="A218" s="39"/>
      <c r="B218" s="40"/>
      <c r="C218" s="205" t="s">
        <v>312</v>
      </c>
      <c r="D218" s="205" t="s">
        <v>140</v>
      </c>
      <c r="E218" s="206" t="s">
        <v>870</v>
      </c>
      <c r="F218" s="207" t="s">
        <v>871</v>
      </c>
      <c r="G218" s="208" t="s">
        <v>143</v>
      </c>
      <c r="H218" s="209">
        <v>13</v>
      </c>
      <c r="I218" s="210"/>
      <c r="J218" s="211">
        <f>ROUND(I218*H218,2)</f>
        <v>0</v>
      </c>
      <c r="K218" s="207" t="s">
        <v>19</v>
      </c>
      <c r="L218" s="45"/>
      <c r="M218" s="212" t="s">
        <v>19</v>
      </c>
      <c r="N218" s="213" t="s">
        <v>43</v>
      </c>
      <c r="O218" s="85"/>
      <c r="P218" s="214">
        <f>O218*H218</f>
        <v>0</v>
      </c>
      <c r="Q218" s="214">
        <v>0.00061</v>
      </c>
      <c r="R218" s="214">
        <f>Q218*H218</f>
        <v>0.00793</v>
      </c>
      <c r="S218" s="214">
        <v>0</v>
      </c>
      <c r="T218" s="215">
        <f>S218*H218</f>
        <v>0</v>
      </c>
      <c r="U218" s="39"/>
      <c r="V218" s="39"/>
      <c r="W218" s="39"/>
      <c r="X218" s="39"/>
      <c r="Y218" s="39"/>
      <c r="Z218" s="39"/>
      <c r="AA218" s="39"/>
      <c r="AB218" s="39"/>
      <c r="AC218" s="39"/>
      <c r="AD218" s="39"/>
      <c r="AE218" s="39"/>
      <c r="AR218" s="216" t="s">
        <v>145</v>
      </c>
      <c r="AT218" s="216" t="s">
        <v>140</v>
      </c>
      <c r="AU218" s="216" t="s">
        <v>82</v>
      </c>
      <c r="AY218" s="18" t="s">
        <v>138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145</v>
      </c>
      <c r="BM218" s="216" t="s">
        <v>872</v>
      </c>
    </row>
    <row r="219" spans="1:47" s="2" customFormat="1" ht="12">
      <c r="A219" s="39"/>
      <c r="B219" s="40"/>
      <c r="C219" s="41"/>
      <c r="D219" s="218" t="s">
        <v>147</v>
      </c>
      <c r="E219" s="41"/>
      <c r="F219" s="219" t="s">
        <v>873</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147</v>
      </c>
      <c r="AU219" s="18" t="s">
        <v>82</v>
      </c>
    </row>
    <row r="220" spans="1:51" s="15" customFormat="1" ht="12">
      <c r="A220" s="15"/>
      <c r="B220" s="245"/>
      <c r="C220" s="246"/>
      <c r="D220" s="218" t="s">
        <v>157</v>
      </c>
      <c r="E220" s="247" t="s">
        <v>19</v>
      </c>
      <c r="F220" s="248" t="s">
        <v>874</v>
      </c>
      <c r="G220" s="246"/>
      <c r="H220" s="247" t="s">
        <v>19</v>
      </c>
      <c r="I220" s="249"/>
      <c r="J220" s="246"/>
      <c r="K220" s="246"/>
      <c r="L220" s="250"/>
      <c r="M220" s="251"/>
      <c r="N220" s="252"/>
      <c r="O220" s="252"/>
      <c r="P220" s="252"/>
      <c r="Q220" s="252"/>
      <c r="R220" s="252"/>
      <c r="S220" s="252"/>
      <c r="T220" s="253"/>
      <c r="U220" s="15"/>
      <c r="V220" s="15"/>
      <c r="W220" s="15"/>
      <c r="X220" s="15"/>
      <c r="Y220" s="15"/>
      <c r="Z220" s="15"/>
      <c r="AA220" s="15"/>
      <c r="AB220" s="15"/>
      <c r="AC220" s="15"/>
      <c r="AD220" s="15"/>
      <c r="AE220" s="15"/>
      <c r="AT220" s="254" t="s">
        <v>157</v>
      </c>
      <c r="AU220" s="254" t="s">
        <v>82</v>
      </c>
      <c r="AV220" s="15" t="s">
        <v>80</v>
      </c>
      <c r="AW220" s="15" t="s">
        <v>33</v>
      </c>
      <c r="AX220" s="15" t="s">
        <v>72</v>
      </c>
      <c r="AY220" s="254" t="s">
        <v>138</v>
      </c>
    </row>
    <row r="221" spans="1:51" s="13" customFormat="1" ht="12">
      <c r="A221" s="13"/>
      <c r="B221" s="223"/>
      <c r="C221" s="224"/>
      <c r="D221" s="218" t="s">
        <v>157</v>
      </c>
      <c r="E221" s="225" t="s">
        <v>19</v>
      </c>
      <c r="F221" s="226" t="s">
        <v>875</v>
      </c>
      <c r="G221" s="224"/>
      <c r="H221" s="227">
        <v>13</v>
      </c>
      <c r="I221" s="228"/>
      <c r="J221" s="224"/>
      <c r="K221" s="224"/>
      <c r="L221" s="229"/>
      <c r="M221" s="230"/>
      <c r="N221" s="231"/>
      <c r="O221" s="231"/>
      <c r="P221" s="231"/>
      <c r="Q221" s="231"/>
      <c r="R221" s="231"/>
      <c r="S221" s="231"/>
      <c r="T221" s="232"/>
      <c r="U221" s="13"/>
      <c r="V221" s="13"/>
      <c r="W221" s="13"/>
      <c r="X221" s="13"/>
      <c r="Y221" s="13"/>
      <c r="Z221" s="13"/>
      <c r="AA221" s="13"/>
      <c r="AB221" s="13"/>
      <c r="AC221" s="13"/>
      <c r="AD221" s="13"/>
      <c r="AE221" s="13"/>
      <c r="AT221" s="233" t="s">
        <v>157</v>
      </c>
      <c r="AU221" s="233" t="s">
        <v>82</v>
      </c>
      <c r="AV221" s="13" t="s">
        <v>82</v>
      </c>
      <c r="AW221" s="13" t="s">
        <v>33</v>
      </c>
      <c r="AX221" s="13" t="s">
        <v>72</v>
      </c>
      <c r="AY221" s="233" t="s">
        <v>138</v>
      </c>
    </row>
    <row r="222" spans="1:51" s="14" customFormat="1" ht="12">
      <c r="A222" s="14"/>
      <c r="B222" s="234"/>
      <c r="C222" s="235"/>
      <c r="D222" s="218" t="s">
        <v>157</v>
      </c>
      <c r="E222" s="236" t="s">
        <v>19</v>
      </c>
      <c r="F222" s="237" t="s">
        <v>194</v>
      </c>
      <c r="G222" s="235"/>
      <c r="H222" s="238">
        <v>13</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157</v>
      </c>
      <c r="AU222" s="244" t="s">
        <v>82</v>
      </c>
      <c r="AV222" s="14" t="s">
        <v>145</v>
      </c>
      <c r="AW222" s="14" t="s">
        <v>33</v>
      </c>
      <c r="AX222" s="14" t="s">
        <v>80</v>
      </c>
      <c r="AY222" s="244" t="s">
        <v>138</v>
      </c>
    </row>
    <row r="223" spans="1:65" s="2" customFormat="1" ht="16.5" customHeight="1">
      <c r="A223" s="39"/>
      <c r="B223" s="40"/>
      <c r="C223" s="255" t="s">
        <v>320</v>
      </c>
      <c r="D223" s="255" t="s">
        <v>288</v>
      </c>
      <c r="E223" s="256" t="s">
        <v>876</v>
      </c>
      <c r="F223" s="257" t="s">
        <v>877</v>
      </c>
      <c r="G223" s="258" t="s">
        <v>143</v>
      </c>
      <c r="H223" s="259">
        <v>13</v>
      </c>
      <c r="I223" s="260"/>
      <c r="J223" s="261">
        <f>ROUND(I223*H223,2)</f>
        <v>0</v>
      </c>
      <c r="K223" s="257" t="s">
        <v>19</v>
      </c>
      <c r="L223" s="262"/>
      <c r="M223" s="263" t="s">
        <v>19</v>
      </c>
      <c r="N223" s="264"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186</v>
      </c>
      <c r="AT223" s="216" t="s">
        <v>288</v>
      </c>
      <c r="AU223" s="216" t="s">
        <v>82</v>
      </c>
      <c r="AY223" s="18" t="s">
        <v>138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145</v>
      </c>
      <c r="BM223" s="216" t="s">
        <v>878</v>
      </c>
    </row>
    <row r="224" spans="1:51" s="15" customFormat="1" ht="12">
      <c r="A224" s="15"/>
      <c r="B224" s="245"/>
      <c r="C224" s="246"/>
      <c r="D224" s="218" t="s">
        <v>157</v>
      </c>
      <c r="E224" s="247" t="s">
        <v>19</v>
      </c>
      <c r="F224" s="248" t="s">
        <v>874</v>
      </c>
      <c r="G224" s="246"/>
      <c r="H224" s="247" t="s">
        <v>19</v>
      </c>
      <c r="I224" s="249"/>
      <c r="J224" s="246"/>
      <c r="K224" s="246"/>
      <c r="L224" s="250"/>
      <c r="M224" s="251"/>
      <c r="N224" s="252"/>
      <c r="O224" s="252"/>
      <c r="P224" s="252"/>
      <c r="Q224" s="252"/>
      <c r="R224" s="252"/>
      <c r="S224" s="252"/>
      <c r="T224" s="253"/>
      <c r="U224" s="15"/>
      <c r="V224" s="15"/>
      <c r="W224" s="15"/>
      <c r="X224" s="15"/>
      <c r="Y224" s="15"/>
      <c r="Z224" s="15"/>
      <c r="AA224" s="15"/>
      <c r="AB224" s="15"/>
      <c r="AC224" s="15"/>
      <c r="AD224" s="15"/>
      <c r="AE224" s="15"/>
      <c r="AT224" s="254" t="s">
        <v>157</v>
      </c>
      <c r="AU224" s="254" t="s">
        <v>82</v>
      </c>
      <c r="AV224" s="15" t="s">
        <v>80</v>
      </c>
      <c r="AW224" s="15" t="s">
        <v>33</v>
      </c>
      <c r="AX224" s="15" t="s">
        <v>72</v>
      </c>
      <c r="AY224" s="254" t="s">
        <v>138</v>
      </c>
    </row>
    <row r="225" spans="1:51" s="13" customFormat="1" ht="12">
      <c r="A225" s="13"/>
      <c r="B225" s="223"/>
      <c r="C225" s="224"/>
      <c r="D225" s="218" t="s">
        <v>157</v>
      </c>
      <c r="E225" s="225" t="s">
        <v>19</v>
      </c>
      <c r="F225" s="226" t="s">
        <v>875</v>
      </c>
      <c r="G225" s="224"/>
      <c r="H225" s="227">
        <v>13</v>
      </c>
      <c r="I225" s="228"/>
      <c r="J225" s="224"/>
      <c r="K225" s="224"/>
      <c r="L225" s="229"/>
      <c r="M225" s="230"/>
      <c r="N225" s="231"/>
      <c r="O225" s="231"/>
      <c r="P225" s="231"/>
      <c r="Q225" s="231"/>
      <c r="R225" s="231"/>
      <c r="S225" s="231"/>
      <c r="T225" s="232"/>
      <c r="U225" s="13"/>
      <c r="V225" s="13"/>
      <c r="W225" s="13"/>
      <c r="X225" s="13"/>
      <c r="Y225" s="13"/>
      <c r="Z225" s="13"/>
      <c r="AA225" s="13"/>
      <c r="AB225" s="13"/>
      <c r="AC225" s="13"/>
      <c r="AD225" s="13"/>
      <c r="AE225" s="13"/>
      <c r="AT225" s="233" t="s">
        <v>157</v>
      </c>
      <c r="AU225" s="233" t="s">
        <v>82</v>
      </c>
      <c r="AV225" s="13" t="s">
        <v>82</v>
      </c>
      <c r="AW225" s="13" t="s">
        <v>33</v>
      </c>
      <c r="AX225" s="13" t="s">
        <v>72</v>
      </c>
      <c r="AY225" s="233" t="s">
        <v>138</v>
      </c>
    </row>
    <row r="226" spans="1:51" s="14" customFormat="1" ht="12">
      <c r="A226" s="14"/>
      <c r="B226" s="234"/>
      <c r="C226" s="235"/>
      <c r="D226" s="218" t="s">
        <v>157</v>
      </c>
      <c r="E226" s="236" t="s">
        <v>19</v>
      </c>
      <c r="F226" s="237" t="s">
        <v>194</v>
      </c>
      <c r="G226" s="235"/>
      <c r="H226" s="238">
        <v>13</v>
      </c>
      <c r="I226" s="239"/>
      <c r="J226" s="235"/>
      <c r="K226" s="235"/>
      <c r="L226" s="240"/>
      <c r="M226" s="241"/>
      <c r="N226" s="242"/>
      <c r="O226" s="242"/>
      <c r="P226" s="242"/>
      <c r="Q226" s="242"/>
      <c r="R226" s="242"/>
      <c r="S226" s="242"/>
      <c r="T226" s="243"/>
      <c r="U226" s="14"/>
      <c r="V226" s="14"/>
      <c r="W226" s="14"/>
      <c r="X226" s="14"/>
      <c r="Y226" s="14"/>
      <c r="Z226" s="14"/>
      <c r="AA226" s="14"/>
      <c r="AB226" s="14"/>
      <c r="AC226" s="14"/>
      <c r="AD226" s="14"/>
      <c r="AE226" s="14"/>
      <c r="AT226" s="244" t="s">
        <v>157</v>
      </c>
      <c r="AU226" s="244" t="s">
        <v>82</v>
      </c>
      <c r="AV226" s="14" t="s">
        <v>145</v>
      </c>
      <c r="AW226" s="14" t="s">
        <v>33</v>
      </c>
      <c r="AX226" s="14" t="s">
        <v>80</v>
      </c>
      <c r="AY226" s="244" t="s">
        <v>138</v>
      </c>
    </row>
    <row r="227" spans="1:63" s="12" customFormat="1" ht="22.8" customHeight="1">
      <c r="A227" s="12"/>
      <c r="B227" s="189"/>
      <c r="C227" s="190"/>
      <c r="D227" s="191" t="s">
        <v>71</v>
      </c>
      <c r="E227" s="203" t="s">
        <v>145</v>
      </c>
      <c r="F227" s="203" t="s">
        <v>384</v>
      </c>
      <c r="G227" s="190"/>
      <c r="H227" s="190"/>
      <c r="I227" s="193"/>
      <c r="J227" s="204">
        <f>BK227</f>
        <v>0</v>
      </c>
      <c r="K227" s="190"/>
      <c r="L227" s="195"/>
      <c r="M227" s="196"/>
      <c r="N227" s="197"/>
      <c r="O227" s="197"/>
      <c r="P227" s="198">
        <f>SUM(P228:P232)</f>
        <v>0</v>
      </c>
      <c r="Q227" s="197"/>
      <c r="R227" s="198">
        <f>SUM(R228:R232)</f>
        <v>0</v>
      </c>
      <c r="S227" s="197"/>
      <c r="T227" s="199">
        <f>SUM(T228:T232)</f>
        <v>0</v>
      </c>
      <c r="U227" s="12"/>
      <c r="V227" s="12"/>
      <c r="W227" s="12"/>
      <c r="X227" s="12"/>
      <c r="Y227" s="12"/>
      <c r="Z227" s="12"/>
      <c r="AA227" s="12"/>
      <c r="AB227" s="12"/>
      <c r="AC227" s="12"/>
      <c r="AD227" s="12"/>
      <c r="AE227" s="12"/>
      <c r="AR227" s="200" t="s">
        <v>80</v>
      </c>
      <c r="AT227" s="201" t="s">
        <v>71</v>
      </c>
      <c r="AU227" s="201" t="s">
        <v>80</v>
      </c>
      <c r="AY227" s="200" t="s">
        <v>138</v>
      </c>
      <c r="BK227" s="202">
        <f>SUM(BK228:BK232)</f>
        <v>0</v>
      </c>
    </row>
    <row r="228" spans="1:65" s="2" customFormat="1" ht="16.5" customHeight="1">
      <c r="A228" s="39"/>
      <c r="B228" s="40"/>
      <c r="C228" s="205" t="s">
        <v>325</v>
      </c>
      <c r="D228" s="205" t="s">
        <v>140</v>
      </c>
      <c r="E228" s="206" t="s">
        <v>879</v>
      </c>
      <c r="F228" s="207" t="s">
        <v>880</v>
      </c>
      <c r="G228" s="208" t="s">
        <v>162</v>
      </c>
      <c r="H228" s="209">
        <v>9.191</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145</v>
      </c>
      <c r="AT228" s="216" t="s">
        <v>140</v>
      </c>
      <c r="AU228" s="216" t="s">
        <v>82</v>
      </c>
      <c r="AY228" s="18" t="s">
        <v>138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145</v>
      </c>
      <c r="BM228" s="216" t="s">
        <v>881</v>
      </c>
    </row>
    <row r="229" spans="1:47" s="2" customFormat="1" ht="12">
      <c r="A229" s="39"/>
      <c r="B229" s="40"/>
      <c r="C229" s="41"/>
      <c r="D229" s="218" t="s">
        <v>147</v>
      </c>
      <c r="E229" s="41"/>
      <c r="F229" s="219" t="s">
        <v>882</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147</v>
      </c>
      <c r="AU229" s="18" t="s">
        <v>82</v>
      </c>
    </row>
    <row r="230" spans="1:51" s="15" customFormat="1" ht="12">
      <c r="A230" s="15"/>
      <c r="B230" s="245"/>
      <c r="C230" s="246"/>
      <c r="D230" s="218" t="s">
        <v>157</v>
      </c>
      <c r="E230" s="247" t="s">
        <v>19</v>
      </c>
      <c r="F230" s="248" t="s">
        <v>883</v>
      </c>
      <c r="G230" s="246"/>
      <c r="H230" s="247" t="s">
        <v>19</v>
      </c>
      <c r="I230" s="249"/>
      <c r="J230" s="246"/>
      <c r="K230" s="246"/>
      <c r="L230" s="250"/>
      <c r="M230" s="251"/>
      <c r="N230" s="252"/>
      <c r="O230" s="252"/>
      <c r="P230" s="252"/>
      <c r="Q230" s="252"/>
      <c r="R230" s="252"/>
      <c r="S230" s="252"/>
      <c r="T230" s="253"/>
      <c r="U230" s="15"/>
      <c r="V230" s="15"/>
      <c r="W230" s="15"/>
      <c r="X230" s="15"/>
      <c r="Y230" s="15"/>
      <c r="Z230" s="15"/>
      <c r="AA230" s="15"/>
      <c r="AB230" s="15"/>
      <c r="AC230" s="15"/>
      <c r="AD230" s="15"/>
      <c r="AE230" s="15"/>
      <c r="AT230" s="254" t="s">
        <v>157</v>
      </c>
      <c r="AU230" s="254" t="s">
        <v>82</v>
      </c>
      <c r="AV230" s="15" t="s">
        <v>80</v>
      </c>
      <c r="AW230" s="15" t="s">
        <v>33</v>
      </c>
      <c r="AX230" s="15" t="s">
        <v>72</v>
      </c>
      <c r="AY230" s="254" t="s">
        <v>138</v>
      </c>
    </row>
    <row r="231" spans="1:51" s="13" customFormat="1" ht="12">
      <c r="A231" s="13"/>
      <c r="B231" s="223"/>
      <c r="C231" s="224"/>
      <c r="D231" s="218" t="s">
        <v>157</v>
      </c>
      <c r="E231" s="225" t="s">
        <v>19</v>
      </c>
      <c r="F231" s="226" t="s">
        <v>884</v>
      </c>
      <c r="G231" s="224"/>
      <c r="H231" s="227">
        <v>9.191</v>
      </c>
      <c r="I231" s="228"/>
      <c r="J231" s="224"/>
      <c r="K231" s="224"/>
      <c r="L231" s="229"/>
      <c r="M231" s="230"/>
      <c r="N231" s="231"/>
      <c r="O231" s="231"/>
      <c r="P231" s="231"/>
      <c r="Q231" s="231"/>
      <c r="R231" s="231"/>
      <c r="S231" s="231"/>
      <c r="T231" s="232"/>
      <c r="U231" s="13"/>
      <c r="V231" s="13"/>
      <c r="W231" s="13"/>
      <c r="X231" s="13"/>
      <c r="Y231" s="13"/>
      <c r="Z231" s="13"/>
      <c r="AA231" s="13"/>
      <c r="AB231" s="13"/>
      <c r="AC231" s="13"/>
      <c r="AD231" s="13"/>
      <c r="AE231" s="13"/>
      <c r="AT231" s="233" t="s">
        <v>157</v>
      </c>
      <c r="AU231" s="233" t="s">
        <v>82</v>
      </c>
      <c r="AV231" s="13" t="s">
        <v>82</v>
      </c>
      <c r="AW231" s="13" t="s">
        <v>33</v>
      </c>
      <c r="AX231" s="13" t="s">
        <v>72</v>
      </c>
      <c r="AY231" s="233" t="s">
        <v>138</v>
      </c>
    </row>
    <row r="232" spans="1:51" s="14" customFormat="1" ht="12">
      <c r="A232" s="14"/>
      <c r="B232" s="234"/>
      <c r="C232" s="235"/>
      <c r="D232" s="218" t="s">
        <v>157</v>
      </c>
      <c r="E232" s="236" t="s">
        <v>19</v>
      </c>
      <c r="F232" s="237" t="s">
        <v>194</v>
      </c>
      <c r="G232" s="235"/>
      <c r="H232" s="238">
        <v>9.191</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157</v>
      </c>
      <c r="AU232" s="244" t="s">
        <v>82</v>
      </c>
      <c r="AV232" s="14" t="s">
        <v>145</v>
      </c>
      <c r="AW232" s="14" t="s">
        <v>33</v>
      </c>
      <c r="AX232" s="14" t="s">
        <v>80</v>
      </c>
      <c r="AY232" s="244" t="s">
        <v>138</v>
      </c>
    </row>
    <row r="233" spans="1:63" s="12" customFormat="1" ht="22.8" customHeight="1">
      <c r="A233" s="12"/>
      <c r="B233" s="189"/>
      <c r="C233" s="190"/>
      <c r="D233" s="191" t="s">
        <v>71</v>
      </c>
      <c r="E233" s="203" t="s">
        <v>195</v>
      </c>
      <c r="F233" s="203" t="s">
        <v>574</v>
      </c>
      <c r="G233" s="190"/>
      <c r="H233" s="190"/>
      <c r="I233" s="193"/>
      <c r="J233" s="204">
        <f>BK233</f>
        <v>0</v>
      </c>
      <c r="K233" s="190"/>
      <c r="L233" s="195"/>
      <c r="M233" s="196"/>
      <c r="N233" s="197"/>
      <c r="O233" s="197"/>
      <c r="P233" s="198">
        <f>SUM(P234:P271)</f>
        <v>0</v>
      </c>
      <c r="Q233" s="197"/>
      <c r="R233" s="198">
        <f>SUM(R234:R271)</f>
        <v>0.10426690000000001</v>
      </c>
      <c r="S233" s="197"/>
      <c r="T233" s="199">
        <f>SUM(T234:T271)</f>
        <v>63.9</v>
      </c>
      <c r="U233" s="12"/>
      <c r="V233" s="12"/>
      <c r="W233" s="12"/>
      <c r="X233" s="12"/>
      <c r="Y233" s="12"/>
      <c r="Z233" s="12"/>
      <c r="AA233" s="12"/>
      <c r="AB233" s="12"/>
      <c r="AC233" s="12"/>
      <c r="AD233" s="12"/>
      <c r="AE233" s="12"/>
      <c r="AR233" s="200" t="s">
        <v>80</v>
      </c>
      <c r="AT233" s="201" t="s">
        <v>71</v>
      </c>
      <c r="AU233" s="201" t="s">
        <v>80</v>
      </c>
      <c r="AY233" s="200" t="s">
        <v>138</v>
      </c>
      <c r="BK233" s="202">
        <f>SUM(BK234:BK271)</f>
        <v>0</v>
      </c>
    </row>
    <row r="234" spans="1:65" s="2" customFormat="1" ht="24.15" customHeight="1">
      <c r="A234" s="39"/>
      <c r="B234" s="40"/>
      <c r="C234" s="205" t="s">
        <v>333</v>
      </c>
      <c r="D234" s="205" t="s">
        <v>140</v>
      </c>
      <c r="E234" s="206" t="s">
        <v>885</v>
      </c>
      <c r="F234" s="207" t="s">
        <v>381</v>
      </c>
      <c r="G234" s="208" t="s">
        <v>162</v>
      </c>
      <c r="H234" s="209">
        <v>0.52</v>
      </c>
      <c r="I234" s="210"/>
      <c r="J234" s="211">
        <f>ROUND(I234*H234,2)</f>
        <v>0</v>
      </c>
      <c r="K234" s="207" t="s">
        <v>19</v>
      </c>
      <c r="L234" s="45"/>
      <c r="M234" s="212" t="s">
        <v>19</v>
      </c>
      <c r="N234" s="213" t="s">
        <v>43</v>
      </c>
      <c r="O234" s="85"/>
      <c r="P234" s="214">
        <f>O234*H234</f>
        <v>0</v>
      </c>
      <c r="Q234" s="214">
        <v>0.05324</v>
      </c>
      <c r="R234" s="214">
        <f>Q234*H234</f>
        <v>0.027684800000000002</v>
      </c>
      <c r="S234" s="214">
        <v>0</v>
      </c>
      <c r="T234" s="215">
        <f>S234*H234</f>
        <v>0</v>
      </c>
      <c r="U234" s="39"/>
      <c r="V234" s="39"/>
      <c r="W234" s="39"/>
      <c r="X234" s="39"/>
      <c r="Y234" s="39"/>
      <c r="Z234" s="39"/>
      <c r="AA234" s="39"/>
      <c r="AB234" s="39"/>
      <c r="AC234" s="39"/>
      <c r="AD234" s="39"/>
      <c r="AE234" s="39"/>
      <c r="AR234" s="216" t="s">
        <v>145</v>
      </c>
      <c r="AT234" s="216" t="s">
        <v>140</v>
      </c>
      <c r="AU234" s="216" t="s">
        <v>82</v>
      </c>
      <c r="AY234" s="18" t="s">
        <v>138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145</v>
      </c>
      <c r="BM234" s="216" t="s">
        <v>886</v>
      </c>
    </row>
    <row r="235" spans="1:51" s="13" customFormat="1" ht="12">
      <c r="A235" s="13"/>
      <c r="B235" s="223"/>
      <c r="C235" s="224"/>
      <c r="D235" s="218" t="s">
        <v>157</v>
      </c>
      <c r="E235" s="225" t="s">
        <v>19</v>
      </c>
      <c r="F235" s="226" t="s">
        <v>887</v>
      </c>
      <c r="G235" s="224"/>
      <c r="H235" s="227">
        <v>0.52</v>
      </c>
      <c r="I235" s="228"/>
      <c r="J235" s="224"/>
      <c r="K235" s="224"/>
      <c r="L235" s="229"/>
      <c r="M235" s="230"/>
      <c r="N235" s="231"/>
      <c r="O235" s="231"/>
      <c r="P235" s="231"/>
      <c r="Q235" s="231"/>
      <c r="R235" s="231"/>
      <c r="S235" s="231"/>
      <c r="T235" s="232"/>
      <c r="U235" s="13"/>
      <c r="V235" s="13"/>
      <c r="W235" s="13"/>
      <c r="X235" s="13"/>
      <c r="Y235" s="13"/>
      <c r="Z235" s="13"/>
      <c r="AA235" s="13"/>
      <c r="AB235" s="13"/>
      <c r="AC235" s="13"/>
      <c r="AD235" s="13"/>
      <c r="AE235" s="13"/>
      <c r="AT235" s="233" t="s">
        <v>157</v>
      </c>
      <c r="AU235" s="233" t="s">
        <v>82</v>
      </c>
      <c r="AV235" s="13" t="s">
        <v>82</v>
      </c>
      <c r="AW235" s="13" t="s">
        <v>33</v>
      </c>
      <c r="AX235" s="13" t="s">
        <v>80</v>
      </c>
      <c r="AY235" s="233" t="s">
        <v>138</v>
      </c>
    </row>
    <row r="236" spans="1:65" s="2" customFormat="1" ht="16.5" customHeight="1">
      <c r="A236" s="39"/>
      <c r="B236" s="40"/>
      <c r="C236" s="205" t="s">
        <v>338</v>
      </c>
      <c r="D236" s="205" t="s">
        <v>140</v>
      </c>
      <c r="E236" s="206" t="s">
        <v>576</v>
      </c>
      <c r="F236" s="207" t="s">
        <v>577</v>
      </c>
      <c r="G236" s="208" t="s">
        <v>370</v>
      </c>
      <c r="H236" s="209">
        <v>14.44</v>
      </c>
      <c r="I236" s="210"/>
      <c r="J236" s="211">
        <f>ROUND(I236*H236,2)</f>
        <v>0</v>
      </c>
      <c r="K236" s="207" t="s">
        <v>144</v>
      </c>
      <c r="L236" s="45"/>
      <c r="M236" s="212" t="s">
        <v>19</v>
      </c>
      <c r="N236" s="213" t="s">
        <v>43</v>
      </c>
      <c r="O236" s="85"/>
      <c r="P236" s="214">
        <f>O236*H236</f>
        <v>0</v>
      </c>
      <c r="Q236" s="214">
        <v>0.00084</v>
      </c>
      <c r="R236" s="214">
        <f>Q236*H236</f>
        <v>0.0121296</v>
      </c>
      <c r="S236" s="214">
        <v>0</v>
      </c>
      <c r="T236" s="215">
        <f>S236*H236</f>
        <v>0</v>
      </c>
      <c r="U236" s="39"/>
      <c r="V236" s="39"/>
      <c r="W236" s="39"/>
      <c r="X236" s="39"/>
      <c r="Y236" s="39"/>
      <c r="Z236" s="39"/>
      <c r="AA236" s="39"/>
      <c r="AB236" s="39"/>
      <c r="AC236" s="39"/>
      <c r="AD236" s="39"/>
      <c r="AE236" s="39"/>
      <c r="AR236" s="216" t="s">
        <v>145</v>
      </c>
      <c r="AT236" s="216" t="s">
        <v>140</v>
      </c>
      <c r="AU236" s="216" t="s">
        <v>82</v>
      </c>
      <c r="AY236" s="18" t="s">
        <v>138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145</v>
      </c>
      <c r="BM236" s="216" t="s">
        <v>888</v>
      </c>
    </row>
    <row r="237" spans="1:47" s="2" customFormat="1" ht="12">
      <c r="A237" s="39"/>
      <c r="B237" s="40"/>
      <c r="C237" s="41"/>
      <c r="D237" s="218" t="s">
        <v>147</v>
      </c>
      <c r="E237" s="41"/>
      <c r="F237" s="219" t="s">
        <v>579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147</v>
      </c>
      <c r="AU237" s="18" t="s">
        <v>82</v>
      </c>
    </row>
    <row r="238" spans="1:51" s="13" customFormat="1" ht="12">
      <c r="A238" s="13"/>
      <c r="B238" s="223"/>
      <c r="C238" s="224"/>
      <c r="D238" s="218" t="s">
        <v>157</v>
      </c>
      <c r="E238" s="225" t="s">
        <v>19</v>
      </c>
      <c r="F238" s="226" t="s">
        <v>889</v>
      </c>
      <c r="G238" s="224"/>
      <c r="H238" s="227">
        <v>14.44</v>
      </c>
      <c r="I238" s="228"/>
      <c r="J238" s="224"/>
      <c r="K238" s="224"/>
      <c r="L238" s="229"/>
      <c r="M238" s="230"/>
      <c r="N238" s="231"/>
      <c r="O238" s="231"/>
      <c r="P238" s="231"/>
      <c r="Q238" s="231"/>
      <c r="R238" s="231"/>
      <c r="S238" s="231"/>
      <c r="T238" s="232"/>
      <c r="U238" s="13"/>
      <c r="V238" s="13"/>
      <c r="W238" s="13"/>
      <c r="X238" s="13"/>
      <c r="Y238" s="13"/>
      <c r="Z238" s="13"/>
      <c r="AA238" s="13"/>
      <c r="AB238" s="13"/>
      <c r="AC238" s="13"/>
      <c r="AD238" s="13"/>
      <c r="AE238" s="13"/>
      <c r="AT238" s="233" t="s">
        <v>157</v>
      </c>
      <c r="AU238" s="233" t="s">
        <v>82</v>
      </c>
      <c r="AV238" s="13" t="s">
        <v>82</v>
      </c>
      <c r="AW238" s="13" t="s">
        <v>33</v>
      </c>
      <c r="AX238" s="13" t="s">
        <v>72</v>
      </c>
      <c r="AY238" s="233" t="s">
        <v>138</v>
      </c>
    </row>
    <row r="239" spans="1:51" s="14" customFormat="1" ht="12">
      <c r="A239" s="14"/>
      <c r="B239" s="234"/>
      <c r="C239" s="235"/>
      <c r="D239" s="218" t="s">
        <v>157</v>
      </c>
      <c r="E239" s="236" t="s">
        <v>19</v>
      </c>
      <c r="F239" s="237" t="s">
        <v>194</v>
      </c>
      <c r="G239" s="235"/>
      <c r="H239" s="238">
        <v>14.44</v>
      </c>
      <c r="I239" s="239"/>
      <c r="J239" s="235"/>
      <c r="K239" s="235"/>
      <c r="L239" s="240"/>
      <c r="M239" s="241"/>
      <c r="N239" s="242"/>
      <c r="O239" s="242"/>
      <c r="P239" s="242"/>
      <c r="Q239" s="242"/>
      <c r="R239" s="242"/>
      <c r="S239" s="242"/>
      <c r="T239" s="243"/>
      <c r="U239" s="14"/>
      <c r="V239" s="14"/>
      <c r="W239" s="14"/>
      <c r="X239" s="14"/>
      <c r="Y239" s="14"/>
      <c r="Z239" s="14"/>
      <c r="AA239" s="14"/>
      <c r="AB239" s="14"/>
      <c r="AC239" s="14"/>
      <c r="AD239" s="14"/>
      <c r="AE239" s="14"/>
      <c r="AT239" s="244" t="s">
        <v>157</v>
      </c>
      <c r="AU239" s="244" t="s">
        <v>82</v>
      </c>
      <c r="AV239" s="14" t="s">
        <v>145</v>
      </c>
      <c r="AW239" s="14" t="s">
        <v>33</v>
      </c>
      <c r="AX239" s="14" t="s">
        <v>80</v>
      </c>
      <c r="AY239" s="244" t="s">
        <v>138</v>
      </c>
    </row>
    <row r="240" spans="1:65" s="2" customFormat="1" ht="16.5" customHeight="1">
      <c r="A240" s="39"/>
      <c r="B240" s="40"/>
      <c r="C240" s="255" t="s">
        <v>344</v>
      </c>
      <c r="D240" s="255" t="s">
        <v>288</v>
      </c>
      <c r="E240" s="256" t="s">
        <v>581</v>
      </c>
      <c r="F240" s="257" t="s">
        <v>582</v>
      </c>
      <c r="G240" s="258" t="s">
        <v>370</v>
      </c>
      <c r="H240" s="259">
        <v>14.44</v>
      </c>
      <c r="I240" s="260"/>
      <c r="J240" s="261">
        <f>ROUND(I240*H240,2)</f>
        <v>0</v>
      </c>
      <c r="K240" s="257" t="s">
        <v>19</v>
      </c>
      <c r="L240" s="262"/>
      <c r="M240" s="263" t="s">
        <v>19</v>
      </c>
      <c r="N240" s="264"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186</v>
      </c>
      <c r="AT240" s="216" t="s">
        <v>288</v>
      </c>
      <c r="AU240" s="216" t="s">
        <v>82</v>
      </c>
      <c r="AY240" s="18" t="s">
        <v>138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145</v>
      </c>
      <c r="BM240" s="216" t="s">
        <v>890</v>
      </c>
    </row>
    <row r="241" spans="1:51" s="15" customFormat="1" ht="12">
      <c r="A241" s="15"/>
      <c r="B241" s="245"/>
      <c r="C241" s="246"/>
      <c r="D241" s="218" t="s">
        <v>157</v>
      </c>
      <c r="E241" s="247" t="s">
        <v>19</v>
      </c>
      <c r="F241" s="248" t="s">
        <v>891</v>
      </c>
      <c r="G241" s="246"/>
      <c r="H241" s="247" t="s">
        <v>19</v>
      </c>
      <c r="I241" s="249"/>
      <c r="J241" s="246"/>
      <c r="K241" s="246"/>
      <c r="L241" s="250"/>
      <c r="M241" s="251"/>
      <c r="N241" s="252"/>
      <c r="O241" s="252"/>
      <c r="P241" s="252"/>
      <c r="Q241" s="252"/>
      <c r="R241" s="252"/>
      <c r="S241" s="252"/>
      <c r="T241" s="253"/>
      <c r="U241" s="15"/>
      <c r="V241" s="15"/>
      <c r="W241" s="15"/>
      <c r="X241" s="15"/>
      <c r="Y241" s="15"/>
      <c r="Z241" s="15"/>
      <c r="AA241" s="15"/>
      <c r="AB241" s="15"/>
      <c r="AC241" s="15"/>
      <c r="AD241" s="15"/>
      <c r="AE241" s="15"/>
      <c r="AT241" s="254" t="s">
        <v>157</v>
      </c>
      <c r="AU241" s="254" t="s">
        <v>82</v>
      </c>
      <c r="AV241" s="15" t="s">
        <v>80</v>
      </c>
      <c r="AW241" s="15" t="s">
        <v>33</v>
      </c>
      <c r="AX241" s="15" t="s">
        <v>72</v>
      </c>
      <c r="AY241" s="254" t="s">
        <v>138</v>
      </c>
    </row>
    <row r="242" spans="1:51" s="15" customFormat="1" ht="12">
      <c r="A242" s="15"/>
      <c r="B242" s="245"/>
      <c r="C242" s="246"/>
      <c r="D242" s="218" t="s">
        <v>157</v>
      </c>
      <c r="E242" s="247" t="s">
        <v>19</v>
      </c>
      <c r="F242" s="248" t="s">
        <v>778</v>
      </c>
      <c r="G242" s="246"/>
      <c r="H242" s="247" t="s">
        <v>19</v>
      </c>
      <c r="I242" s="249"/>
      <c r="J242" s="246"/>
      <c r="K242" s="246"/>
      <c r="L242" s="250"/>
      <c r="M242" s="251"/>
      <c r="N242" s="252"/>
      <c r="O242" s="252"/>
      <c r="P242" s="252"/>
      <c r="Q242" s="252"/>
      <c r="R242" s="252"/>
      <c r="S242" s="252"/>
      <c r="T242" s="253"/>
      <c r="U242" s="15"/>
      <c r="V242" s="15"/>
      <c r="W242" s="15"/>
      <c r="X242" s="15"/>
      <c r="Y242" s="15"/>
      <c r="Z242" s="15"/>
      <c r="AA242" s="15"/>
      <c r="AB242" s="15"/>
      <c r="AC242" s="15"/>
      <c r="AD242" s="15"/>
      <c r="AE242" s="15"/>
      <c r="AT242" s="254" t="s">
        <v>157</v>
      </c>
      <c r="AU242" s="254" t="s">
        <v>82</v>
      </c>
      <c r="AV242" s="15" t="s">
        <v>80</v>
      </c>
      <c r="AW242" s="15" t="s">
        <v>33</v>
      </c>
      <c r="AX242" s="15" t="s">
        <v>72</v>
      </c>
      <c r="AY242" s="254" t="s">
        <v>138</v>
      </c>
    </row>
    <row r="243" spans="1:51" s="13" customFormat="1" ht="12">
      <c r="A243" s="13"/>
      <c r="B243" s="223"/>
      <c r="C243" s="224"/>
      <c r="D243" s="218" t="s">
        <v>157</v>
      </c>
      <c r="E243" s="225" t="s">
        <v>19</v>
      </c>
      <c r="F243" s="226" t="s">
        <v>892</v>
      </c>
      <c r="G243" s="224"/>
      <c r="H243" s="227">
        <v>14.44</v>
      </c>
      <c r="I243" s="228"/>
      <c r="J243" s="224"/>
      <c r="K243" s="224"/>
      <c r="L243" s="229"/>
      <c r="M243" s="230"/>
      <c r="N243" s="231"/>
      <c r="O243" s="231"/>
      <c r="P243" s="231"/>
      <c r="Q243" s="231"/>
      <c r="R243" s="231"/>
      <c r="S243" s="231"/>
      <c r="T243" s="232"/>
      <c r="U243" s="13"/>
      <c r="V243" s="13"/>
      <c r="W243" s="13"/>
      <c r="X243" s="13"/>
      <c r="Y243" s="13"/>
      <c r="Z243" s="13"/>
      <c r="AA243" s="13"/>
      <c r="AB243" s="13"/>
      <c r="AC243" s="13"/>
      <c r="AD243" s="13"/>
      <c r="AE243" s="13"/>
      <c r="AT243" s="233" t="s">
        <v>157</v>
      </c>
      <c r="AU243" s="233" t="s">
        <v>82</v>
      </c>
      <c r="AV243" s="13" t="s">
        <v>82</v>
      </c>
      <c r="AW243" s="13" t="s">
        <v>33</v>
      </c>
      <c r="AX243" s="13" t="s">
        <v>72</v>
      </c>
      <c r="AY243" s="233" t="s">
        <v>138</v>
      </c>
    </row>
    <row r="244" spans="1:51" s="14" customFormat="1" ht="12">
      <c r="A244" s="14"/>
      <c r="B244" s="234"/>
      <c r="C244" s="235"/>
      <c r="D244" s="218" t="s">
        <v>157</v>
      </c>
      <c r="E244" s="236" t="s">
        <v>19</v>
      </c>
      <c r="F244" s="237" t="s">
        <v>194</v>
      </c>
      <c r="G244" s="235"/>
      <c r="H244" s="238">
        <v>14.44</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157</v>
      </c>
      <c r="AU244" s="244" t="s">
        <v>82</v>
      </c>
      <c r="AV244" s="14" t="s">
        <v>145</v>
      </c>
      <c r="AW244" s="14" t="s">
        <v>33</v>
      </c>
      <c r="AX244" s="14" t="s">
        <v>80</v>
      </c>
      <c r="AY244" s="244" t="s">
        <v>138</v>
      </c>
    </row>
    <row r="245" spans="1:65" s="2" customFormat="1" ht="16.5" customHeight="1">
      <c r="A245" s="39"/>
      <c r="B245" s="40"/>
      <c r="C245" s="255" t="s">
        <v>349</v>
      </c>
      <c r="D245" s="255" t="s">
        <v>288</v>
      </c>
      <c r="E245" s="256" t="s">
        <v>588</v>
      </c>
      <c r="F245" s="257" t="s">
        <v>589</v>
      </c>
      <c r="G245" s="258" t="s">
        <v>291</v>
      </c>
      <c r="H245" s="259">
        <v>0.048</v>
      </c>
      <c r="I245" s="260"/>
      <c r="J245" s="261">
        <f>ROUND(I245*H245,2)</f>
        <v>0</v>
      </c>
      <c r="K245" s="257" t="s">
        <v>144</v>
      </c>
      <c r="L245" s="262"/>
      <c r="M245" s="263" t="s">
        <v>19</v>
      </c>
      <c r="N245" s="264" t="s">
        <v>43</v>
      </c>
      <c r="O245" s="85"/>
      <c r="P245" s="214">
        <f>O245*H245</f>
        <v>0</v>
      </c>
      <c r="Q245" s="214">
        <v>1</v>
      </c>
      <c r="R245" s="214">
        <f>Q245*H245</f>
        <v>0.048</v>
      </c>
      <c r="S245" s="214">
        <v>0</v>
      </c>
      <c r="T245" s="215">
        <f>S245*H245</f>
        <v>0</v>
      </c>
      <c r="U245" s="39"/>
      <c r="V245" s="39"/>
      <c r="W245" s="39"/>
      <c r="X245" s="39"/>
      <c r="Y245" s="39"/>
      <c r="Z245" s="39"/>
      <c r="AA245" s="39"/>
      <c r="AB245" s="39"/>
      <c r="AC245" s="39"/>
      <c r="AD245" s="39"/>
      <c r="AE245" s="39"/>
      <c r="AR245" s="216" t="s">
        <v>186</v>
      </c>
      <c r="AT245" s="216" t="s">
        <v>288</v>
      </c>
      <c r="AU245" s="216" t="s">
        <v>82</v>
      </c>
      <c r="AY245" s="18" t="s">
        <v>138</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145</v>
      </c>
      <c r="BM245" s="216" t="s">
        <v>893</v>
      </c>
    </row>
    <row r="246" spans="1:47" s="2" customFormat="1" ht="12">
      <c r="A246" s="39"/>
      <c r="B246" s="40"/>
      <c r="C246" s="41"/>
      <c r="D246" s="218" t="s">
        <v>293</v>
      </c>
      <c r="E246" s="41"/>
      <c r="F246" s="219" t="s">
        <v>591</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293</v>
      </c>
      <c r="AU246" s="18" t="s">
        <v>82</v>
      </c>
    </row>
    <row r="247" spans="1:51" s="15" customFormat="1" ht="12">
      <c r="A247" s="15"/>
      <c r="B247" s="245"/>
      <c r="C247" s="246"/>
      <c r="D247" s="218" t="s">
        <v>157</v>
      </c>
      <c r="E247" s="247" t="s">
        <v>19</v>
      </c>
      <c r="F247" s="248" t="s">
        <v>894</v>
      </c>
      <c r="G247" s="246"/>
      <c r="H247" s="247" t="s">
        <v>19</v>
      </c>
      <c r="I247" s="249"/>
      <c r="J247" s="246"/>
      <c r="K247" s="246"/>
      <c r="L247" s="250"/>
      <c r="M247" s="251"/>
      <c r="N247" s="252"/>
      <c r="O247" s="252"/>
      <c r="P247" s="252"/>
      <c r="Q247" s="252"/>
      <c r="R247" s="252"/>
      <c r="S247" s="252"/>
      <c r="T247" s="253"/>
      <c r="U247" s="15"/>
      <c r="V247" s="15"/>
      <c r="W247" s="15"/>
      <c r="X247" s="15"/>
      <c r="Y247" s="15"/>
      <c r="Z247" s="15"/>
      <c r="AA247" s="15"/>
      <c r="AB247" s="15"/>
      <c r="AC247" s="15"/>
      <c r="AD247" s="15"/>
      <c r="AE247" s="15"/>
      <c r="AT247" s="254" t="s">
        <v>157</v>
      </c>
      <c r="AU247" s="254" t="s">
        <v>82</v>
      </c>
      <c r="AV247" s="15" t="s">
        <v>80</v>
      </c>
      <c r="AW247" s="15" t="s">
        <v>33</v>
      </c>
      <c r="AX247" s="15" t="s">
        <v>72</v>
      </c>
      <c r="AY247" s="254" t="s">
        <v>138</v>
      </c>
    </row>
    <row r="248" spans="1:51" s="13" customFormat="1" ht="12">
      <c r="A248" s="13"/>
      <c r="B248" s="223"/>
      <c r="C248" s="224"/>
      <c r="D248" s="218" t="s">
        <v>157</v>
      </c>
      <c r="E248" s="225" t="s">
        <v>19</v>
      </c>
      <c r="F248" s="226" t="s">
        <v>895</v>
      </c>
      <c r="G248" s="224"/>
      <c r="H248" s="227">
        <v>0.048</v>
      </c>
      <c r="I248" s="228"/>
      <c r="J248" s="224"/>
      <c r="K248" s="224"/>
      <c r="L248" s="229"/>
      <c r="M248" s="230"/>
      <c r="N248" s="231"/>
      <c r="O248" s="231"/>
      <c r="P248" s="231"/>
      <c r="Q248" s="231"/>
      <c r="R248" s="231"/>
      <c r="S248" s="231"/>
      <c r="T248" s="232"/>
      <c r="U248" s="13"/>
      <c r="V248" s="13"/>
      <c r="W248" s="13"/>
      <c r="X248" s="13"/>
      <c r="Y248" s="13"/>
      <c r="Z248" s="13"/>
      <c r="AA248" s="13"/>
      <c r="AB248" s="13"/>
      <c r="AC248" s="13"/>
      <c r="AD248" s="13"/>
      <c r="AE248" s="13"/>
      <c r="AT248" s="233" t="s">
        <v>157</v>
      </c>
      <c r="AU248" s="233" t="s">
        <v>82</v>
      </c>
      <c r="AV248" s="13" t="s">
        <v>82</v>
      </c>
      <c r="AW248" s="13" t="s">
        <v>33</v>
      </c>
      <c r="AX248" s="13" t="s">
        <v>72</v>
      </c>
      <c r="AY248" s="233" t="s">
        <v>138</v>
      </c>
    </row>
    <row r="249" spans="1:51" s="14" customFormat="1" ht="12">
      <c r="A249" s="14"/>
      <c r="B249" s="234"/>
      <c r="C249" s="235"/>
      <c r="D249" s="218" t="s">
        <v>157</v>
      </c>
      <c r="E249" s="236" t="s">
        <v>19</v>
      </c>
      <c r="F249" s="237" t="s">
        <v>194</v>
      </c>
      <c r="G249" s="235"/>
      <c r="H249" s="238">
        <v>0.048</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157</v>
      </c>
      <c r="AU249" s="244" t="s">
        <v>82</v>
      </c>
      <c r="AV249" s="14" t="s">
        <v>145</v>
      </c>
      <c r="AW249" s="14" t="s">
        <v>33</v>
      </c>
      <c r="AX249" s="14" t="s">
        <v>80</v>
      </c>
      <c r="AY249" s="244" t="s">
        <v>138</v>
      </c>
    </row>
    <row r="250" spans="1:65" s="2" customFormat="1" ht="16.5" customHeight="1">
      <c r="A250" s="39"/>
      <c r="B250" s="40"/>
      <c r="C250" s="205" t="s">
        <v>355</v>
      </c>
      <c r="D250" s="205" t="s">
        <v>140</v>
      </c>
      <c r="E250" s="206" t="s">
        <v>896</v>
      </c>
      <c r="F250" s="207" t="s">
        <v>897</v>
      </c>
      <c r="G250" s="208" t="s">
        <v>162</v>
      </c>
      <c r="H250" s="209">
        <v>0.75</v>
      </c>
      <c r="I250" s="210"/>
      <c r="J250" s="211">
        <f>ROUND(I250*H250,2)</f>
        <v>0</v>
      </c>
      <c r="K250" s="207" t="s">
        <v>144</v>
      </c>
      <c r="L250" s="45"/>
      <c r="M250" s="212" t="s">
        <v>19</v>
      </c>
      <c r="N250" s="213" t="s">
        <v>43</v>
      </c>
      <c r="O250" s="85"/>
      <c r="P250" s="214">
        <f>O250*H250</f>
        <v>0</v>
      </c>
      <c r="Q250" s="214">
        <v>0.00063</v>
      </c>
      <c r="R250" s="214">
        <f>Q250*H250</f>
        <v>0.00047250000000000005</v>
      </c>
      <c r="S250" s="214">
        <v>0</v>
      </c>
      <c r="T250" s="215">
        <f>S250*H250</f>
        <v>0</v>
      </c>
      <c r="U250" s="39"/>
      <c r="V250" s="39"/>
      <c r="W250" s="39"/>
      <c r="X250" s="39"/>
      <c r="Y250" s="39"/>
      <c r="Z250" s="39"/>
      <c r="AA250" s="39"/>
      <c r="AB250" s="39"/>
      <c r="AC250" s="39"/>
      <c r="AD250" s="39"/>
      <c r="AE250" s="39"/>
      <c r="AR250" s="216" t="s">
        <v>145</v>
      </c>
      <c r="AT250" s="216" t="s">
        <v>140</v>
      </c>
      <c r="AU250" s="216" t="s">
        <v>82</v>
      </c>
      <c r="AY250" s="18" t="s">
        <v>138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145</v>
      </c>
      <c r="BM250" s="216" t="s">
        <v>898</v>
      </c>
    </row>
    <row r="251" spans="1:47" s="2" customFormat="1" ht="12">
      <c r="A251" s="39"/>
      <c r="B251" s="40"/>
      <c r="C251" s="41"/>
      <c r="D251" s="218" t="s">
        <v>147</v>
      </c>
      <c r="E251" s="41"/>
      <c r="F251" s="219" t="s">
        <v>899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147</v>
      </c>
      <c r="AU251" s="18" t="s">
        <v>82</v>
      </c>
    </row>
    <row r="252" spans="1:51" s="13" customFormat="1" ht="12">
      <c r="A252" s="13"/>
      <c r="B252" s="223"/>
      <c r="C252" s="224"/>
      <c r="D252" s="218" t="s">
        <v>157</v>
      </c>
      <c r="E252" s="225" t="s">
        <v>19</v>
      </c>
      <c r="F252" s="226" t="s">
        <v>900</v>
      </c>
      <c r="G252" s="224"/>
      <c r="H252" s="227">
        <v>0.75</v>
      </c>
      <c r="I252" s="228"/>
      <c r="J252" s="224"/>
      <c r="K252" s="224"/>
      <c r="L252" s="229"/>
      <c r="M252" s="230"/>
      <c r="N252" s="231"/>
      <c r="O252" s="231"/>
      <c r="P252" s="231"/>
      <c r="Q252" s="231"/>
      <c r="R252" s="231"/>
      <c r="S252" s="231"/>
      <c r="T252" s="232"/>
      <c r="U252" s="13"/>
      <c r="V252" s="13"/>
      <c r="W252" s="13"/>
      <c r="X252" s="13"/>
      <c r="Y252" s="13"/>
      <c r="Z252" s="13"/>
      <c r="AA252" s="13"/>
      <c r="AB252" s="13"/>
      <c r="AC252" s="13"/>
      <c r="AD252" s="13"/>
      <c r="AE252" s="13"/>
      <c r="AT252" s="233" t="s">
        <v>157</v>
      </c>
      <c r="AU252" s="233" t="s">
        <v>82</v>
      </c>
      <c r="AV252" s="13" t="s">
        <v>82</v>
      </c>
      <c r="AW252" s="13" t="s">
        <v>33</v>
      </c>
      <c r="AX252" s="13" t="s">
        <v>72</v>
      </c>
      <c r="AY252" s="233" t="s">
        <v>138</v>
      </c>
    </row>
    <row r="253" spans="1:51" s="14" customFormat="1" ht="12">
      <c r="A253" s="14"/>
      <c r="B253" s="234"/>
      <c r="C253" s="235"/>
      <c r="D253" s="218" t="s">
        <v>157</v>
      </c>
      <c r="E253" s="236" t="s">
        <v>19</v>
      </c>
      <c r="F253" s="237" t="s">
        <v>194</v>
      </c>
      <c r="G253" s="235"/>
      <c r="H253" s="238">
        <v>0.75</v>
      </c>
      <c r="I253" s="239"/>
      <c r="J253" s="235"/>
      <c r="K253" s="235"/>
      <c r="L253" s="240"/>
      <c r="M253" s="241"/>
      <c r="N253" s="242"/>
      <c r="O253" s="242"/>
      <c r="P253" s="242"/>
      <c r="Q253" s="242"/>
      <c r="R253" s="242"/>
      <c r="S253" s="242"/>
      <c r="T253" s="243"/>
      <c r="U253" s="14"/>
      <c r="V253" s="14"/>
      <c r="W253" s="14"/>
      <c r="X253" s="14"/>
      <c r="Y253" s="14"/>
      <c r="Z253" s="14"/>
      <c r="AA253" s="14"/>
      <c r="AB253" s="14"/>
      <c r="AC253" s="14"/>
      <c r="AD253" s="14"/>
      <c r="AE253" s="14"/>
      <c r="AT253" s="244" t="s">
        <v>157</v>
      </c>
      <c r="AU253" s="244" t="s">
        <v>82</v>
      </c>
      <c r="AV253" s="14" t="s">
        <v>145</v>
      </c>
      <c r="AW253" s="14" t="s">
        <v>33</v>
      </c>
      <c r="AX253" s="14" t="s">
        <v>80</v>
      </c>
      <c r="AY253" s="244" t="s">
        <v>138</v>
      </c>
    </row>
    <row r="254" spans="1:65" s="2" customFormat="1" ht="21.75" customHeight="1">
      <c r="A254" s="39"/>
      <c r="B254" s="40"/>
      <c r="C254" s="205" t="s">
        <v>361</v>
      </c>
      <c r="D254" s="205" t="s">
        <v>140</v>
      </c>
      <c r="E254" s="206" t="s">
        <v>901</v>
      </c>
      <c r="F254" s="207" t="s">
        <v>902</v>
      </c>
      <c r="G254" s="208" t="s">
        <v>370</v>
      </c>
      <c r="H254" s="209">
        <v>4.5</v>
      </c>
      <c r="I254" s="210"/>
      <c r="J254" s="211">
        <f>ROUND(I254*H254,2)</f>
        <v>0</v>
      </c>
      <c r="K254" s="207" t="s">
        <v>144</v>
      </c>
      <c r="L254" s="45"/>
      <c r="M254" s="212" t="s">
        <v>19</v>
      </c>
      <c r="N254" s="213" t="s">
        <v>43</v>
      </c>
      <c r="O254" s="85"/>
      <c r="P254" s="214">
        <f>O254*H254</f>
        <v>0</v>
      </c>
      <c r="Q254" s="214">
        <v>0.00017</v>
      </c>
      <c r="R254" s="214">
        <f>Q254*H254</f>
        <v>0.0007650000000000001</v>
      </c>
      <c r="S254" s="214">
        <v>0</v>
      </c>
      <c r="T254" s="215">
        <f>S254*H254</f>
        <v>0</v>
      </c>
      <c r="U254" s="39"/>
      <c r="V254" s="39"/>
      <c r="W254" s="39"/>
      <c r="X254" s="39"/>
      <c r="Y254" s="39"/>
      <c r="Z254" s="39"/>
      <c r="AA254" s="39"/>
      <c r="AB254" s="39"/>
      <c r="AC254" s="39"/>
      <c r="AD254" s="39"/>
      <c r="AE254" s="39"/>
      <c r="AR254" s="216" t="s">
        <v>145</v>
      </c>
      <c r="AT254" s="216" t="s">
        <v>140</v>
      </c>
      <c r="AU254" s="216" t="s">
        <v>82</v>
      </c>
      <c r="AY254" s="18" t="s">
        <v>138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145</v>
      </c>
      <c r="BM254" s="216" t="s">
        <v>903</v>
      </c>
    </row>
    <row r="255" spans="1:47" s="2" customFormat="1" ht="12">
      <c r="A255" s="39"/>
      <c r="B255" s="40"/>
      <c r="C255" s="41"/>
      <c r="D255" s="218" t="s">
        <v>147</v>
      </c>
      <c r="E255" s="41"/>
      <c r="F255" s="219" t="s">
        <v>904</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147</v>
      </c>
      <c r="AU255" s="18" t="s">
        <v>82</v>
      </c>
    </row>
    <row r="256" spans="1:51" s="13" customFormat="1" ht="12">
      <c r="A256" s="13"/>
      <c r="B256" s="223"/>
      <c r="C256" s="224"/>
      <c r="D256" s="218" t="s">
        <v>157</v>
      </c>
      <c r="E256" s="225" t="s">
        <v>19</v>
      </c>
      <c r="F256" s="226" t="s">
        <v>905</v>
      </c>
      <c r="G256" s="224"/>
      <c r="H256" s="227">
        <v>4.5</v>
      </c>
      <c r="I256" s="228"/>
      <c r="J256" s="224"/>
      <c r="K256" s="224"/>
      <c r="L256" s="229"/>
      <c r="M256" s="230"/>
      <c r="N256" s="231"/>
      <c r="O256" s="231"/>
      <c r="P256" s="231"/>
      <c r="Q256" s="231"/>
      <c r="R256" s="231"/>
      <c r="S256" s="231"/>
      <c r="T256" s="232"/>
      <c r="U256" s="13"/>
      <c r="V256" s="13"/>
      <c r="W256" s="13"/>
      <c r="X256" s="13"/>
      <c r="Y256" s="13"/>
      <c r="Z256" s="13"/>
      <c r="AA256" s="13"/>
      <c r="AB256" s="13"/>
      <c r="AC256" s="13"/>
      <c r="AD256" s="13"/>
      <c r="AE256" s="13"/>
      <c r="AT256" s="233" t="s">
        <v>157</v>
      </c>
      <c r="AU256" s="233" t="s">
        <v>82</v>
      </c>
      <c r="AV256" s="13" t="s">
        <v>82</v>
      </c>
      <c r="AW256" s="13" t="s">
        <v>33</v>
      </c>
      <c r="AX256" s="13" t="s">
        <v>72</v>
      </c>
      <c r="AY256" s="233" t="s">
        <v>138</v>
      </c>
    </row>
    <row r="257" spans="1:51" s="14" customFormat="1" ht="12">
      <c r="A257" s="14"/>
      <c r="B257" s="234"/>
      <c r="C257" s="235"/>
      <c r="D257" s="218" t="s">
        <v>157</v>
      </c>
      <c r="E257" s="236" t="s">
        <v>19</v>
      </c>
      <c r="F257" s="237" t="s">
        <v>194</v>
      </c>
      <c r="G257" s="235"/>
      <c r="H257" s="238">
        <v>4.5</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157</v>
      </c>
      <c r="AU257" s="244" t="s">
        <v>82</v>
      </c>
      <c r="AV257" s="14" t="s">
        <v>145</v>
      </c>
      <c r="AW257" s="14" t="s">
        <v>33</v>
      </c>
      <c r="AX257" s="14" t="s">
        <v>80</v>
      </c>
      <c r="AY257" s="244" t="s">
        <v>138</v>
      </c>
    </row>
    <row r="258" spans="1:65" s="2" customFormat="1" ht="16.5" customHeight="1">
      <c r="A258" s="39"/>
      <c r="B258" s="40"/>
      <c r="C258" s="205" t="s">
        <v>367</v>
      </c>
      <c r="D258" s="205" t="s">
        <v>140</v>
      </c>
      <c r="E258" s="206" t="s">
        <v>906</v>
      </c>
      <c r="F258" s="207" t="s">
        <v>907</v>
      </c>
      <c r="G258" s="208" t="s">
        <v>370</v>
      </c>
      <c r="H258" s="209">
        <v>4.5</v>
      </c>
      <c r="I258" s="210"/>
      <c r="J258" s="211">
        <f>ROUND(I258*H258,2)</f>
        <v>0</v>
      </c>
      <c r="K258" s="207" t="s">
        <v>144</v>
      </c>
      <c r="L258" s="45"/>
      <c r="M258" s="212" t="s">
        <v>19</v>
      </c>
      <c r="N258" s="213" t="s">
        <v>43</v>
      </c>
      <c r="O258" s="85"/>
      <c r="P258" s="214">
        <f>O258*H258</f>
        <v>0</v>
      </c>
      <c r="Q258" s="214">
        <v>3E-05</v>
      </c>
      <c r="R258" s="214">
        <f>Q258*H258</f>
        <v>0.000135</v>
      </c>
      <c r="S258" s="214">
        <v>0</v>
      </c>
      <c r="T258" s="215">
        <f>S258*H258</f>
        <v>0</v>
      </c>
      <c r="U258" s="39"/>
      <c r="V258" s="39"/>
      <c r="W258" s="39"/>
      <c r="X258" s="39"/>
      <c r="Y258" s="39"/>
      <c r="Z258" s="39"/>
      <c r="AA258" s="39"/>
      <c r="AB258" s="39"/>
      <c r="AC258" s="39"/>
      <c r="AD258" s="39"/>
      <c r="AE258" s="39"/>
      <c r="AR258" s="216" t="s">
        <v>145</v>
      </c>
      <c r="AT258" s="216" t="s">
        <v>140</v>
      </c>
      <c r="AU258" s="216" t="s">
        <v>82</v>
      </c>
      <c r="AY258" s="18" t="s">
        <v>138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145</v>
      </c>
      <c r="BM258" s="216" t="s">
        <v>908</v>
      </c>
    </row>
    <row r="259" spans="1:47" s="2" customFormat="1" ht="12">
      <c r="A259" s="39"/>
      <c r="B259" s="40"/>
      <c r="C259" s="41"/>
      <c r="D259" s="218" t="s">
        <v>147</v>
      </c>
      <c r="E259" s="41"/>
      <c r="F259" s="219" t="s">
        <v>904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147</v>
      </c>
      <c r="AU259" s="18" t="s">
        <v>82</v>
      </c>
    </row>
    <row r="260" spans="1:51" s="13" customFormat="1" ht="12">
      <c r="A260" s="13"/>
      <c r="B260" s="223"/>
      <c r="C260" s="224"/>
      <c r="D260" s="218" t="s">
        <v>157</v>
      </c>
      <c r="E260" s="225" t="s">
        <v>19</v>
      </c>
      <c r="F260" s="226" t="s">
        <v>909</v>
      </c>
      <c r="G260" s="224"/>
      <c r="H260" s="227">
        <v>4.5</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157</v>
      </c>
      <c r="AU260" s="233" t="s">
        <v>82</v>
      </c>
      <c r="AV260" s="13" t="s">
        <v>82</v>
      </c>
      <c r="AW260" s="13" t="s">
        <v>33</v>
      </c>
      <c r="AX260" s="13" t="s">
        <v>72</v>
      </c>
      <c r="AY260" s="233" t="s">
        <v>138</v>
      </c>
    </row>
    <row r="261" spans="1:51" s="14" customFormat="1" ht="12">
      <c r="A261" s="14"/>
      <c r="B261" s="234"/>
      <c r="C261" s="235"/>
      <c r="D261" s="218" t="s">
        <v>157</v>
      </c>
      <c r="E261" s="236" t="s">
        <v>19</v>
      </c>
      <c r="F261" s="237" t="s">
        <v>194</v>
      </c>
      <c r="G261" s="235"/>
      <c r="H261" s="238">
        <v>4.5</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157</v>
      </c>
      <c r="AU261" s="244" t="s">
        <v>82</v>
      </c>
      <c r="AV261" s="14" t="s">
        <v>145</v>
      </c>
      <c r="AW261" s="14" t="s">
        <v>33</v>
      </c>
      <c r="AX261" s="14" t="s">
        <v>80</v>
      </c>
      <c r="AY261" s="244" t="s">
        <v>138</v>
      </c>
    </row>
    <row r="262" spans="1:65" s="2" customFormat="1" ht="24.15" customHeight="1">
      <c r="A262" s="39"/>
      <c r="B262" s="40"/>
      <c r="C262" s="205" t="s">
        <v>373</v>
      </c>
      <c r="D262" s="205" t="s">
        <v>140</v>
      </c>
      <c r="E262" s="206" t="s">
        <v>627</v>
      </c>
      <c r="F262" s="207" t="s">
        <v>628</v>
      </c>
      <c r="G262" s="208" t="s">
        <v>143</v>
      </c>
      <c r="H262" s="209">
        <v>52</v>
      </c>
      <c r="I262" s="210"/>
      <c r="J262" s="211">
        <f>ROUND(I262*H262,2)</f>
        <v>0</v>
      </c>
      <c r="K262" s="207" t="s">
        <v>144</v>
      </c>
      <c r="L262" s="45"/>
      <c r="M262" s="212" t="s">
        <v>19</v>
      </c>
      <c r="N262" s="213" t="s">
        <v>43</v>
      </c>
      <c r="O262" s="85"/>
      <c r="P262" s="214">
        <f>O262*H262</f>
        <v>0</v>
      </c>
      <c r="Q262" s="214">
        <v>2E-05</v>
      </c>
      <c r="R262" s="214">
        <f>Q262*H262</f>
        <v>0.0010400000000000001</v>
      </c>
      <c r="S262" s="214">
        <v>0</v>
      </c>
      <c r="T262" s="215">
        <f>S262*H262</f>
        <v>0</v>
      </c>
      <c r="U262" s="39"/>
      <c r="V262" s="39"/>
      <c r="W262" s="39"/>
      <c r="X262" s="39"/>
      <c r="Y262" s="39"/>
      <c r="Z262" s="39"/>
      <c r="AA262" s="39"/>
      <c r="AB262" s="39"/>
      <c r="AC262" s="39"/>
      <c r="AD262" s="39"/>
      <c r="AE262" s="39"/>
      <c r="AR262" s="216" t="s">
        <v>145</v>
      </c>
      <c r="AT262" s="216" t="s">
        <v>140</v>
      </c>
      <c r="AU262" s="216" t="s">
        <v>82</v>
      </c>
      <c r="AY262" s="18" t="s">
        <v>138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145</v>
      </c>
      <c r="BM262" s="216" t="s">
        <v>910</v>
      </c>
    </row>
    <row r="263" spans="1:47" s="2" customFormat="1" ht="12">
      <c r="A263" s="39"/>
      <c r="B263" s="40"/>
      <c r="C263" s="41"/>
      <c r="D263" s="218" t="s">
        <v>147</v>
      </c>
      <c r="E263" s="41"/>
      <c r="F263" s="219" t="s">
        <v>630</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147</v>
      </c>
      <c r="AU263" s="18" t="s">
        <v>82</v>
      </c>
    </row>
    <row r="264" spans="1:51" s="13" customFormat="1" ht="12">
      <c r="A264" s="13"/>
      <c r="B264" s="223"/>
      <c r="C264" s="224"/>
      <c r="D264" s="218" t="s">
        <v>157</v>
      </c>
      <c r="E264" s="225" t="s">
        <v>19</v>
      </c>
      <c r="F264" s="226" t="s">
        <v>911</v>
      </c>
      <c r="G264" s="224"/>
      <c r="H264" s="227">
        <v>52</v>
      </c>
      <c r="I264" s="228"/>
      <c r="J264" s="224"/>
      <c r="K264" s="224"/>
      <c r="L264" s="229"/>
      <c r="M264" s="230"/>
      <c r="N264" s="231"/>
      <c r="O264" s="231"/>
      <c r="P264" s="231"/>
      <c r="Q264" s="231"/>
      <c r="R264" s="231"/>
      <c r="S264" s="231"/>
      <c r="T264" s="232"/>
      <c r="U264" s="13"/>
      <c r="V264" s="13"/>
      <c r="W264" s="13"/>
      <c r="X264" s="13"/>
      <c r="Y264" s="13"/>
      <c r="Z264" s="13"/>
      <c r="AA264" s="13"/>
      <c r="AB264" s="13"/>
      <c r="AC264" s="13"/>
      <c r="AD264" s="13"/>
      <c r="AE264" s="13"/>
      <c r="AT264" s="233" t="s">
        <v>157</v>
      </c>
      <c r="AU264" s="233" t="s">
        <v>82</v>
      </c>
      <c r="AV264" s="13" t="s">
        <v>82</v>
      </c>
      <c r="AW264" s="13" t="s">
        <v>33</v>
      </c>
      <c r="AX264" s="13" t="s">
        <v>72</v>
      </c>
      <c r="AY264" s="233" t="s">
        <v>138</v>
      </c>
    </row>
    <row r="265" spans="1:51" s="14" customFormat="1" ht="12">
      <c r="A265" s="14"/>
      <c r="B265" s="234"/>
      <c r="C265" s="235"/>
      <c r="D265" s="218" t="s">
        <v>157</v>
      </c>
      <c r="E265" s="236" t="s">
        <v>19</v>
      </c>
      <c r="F265" s="237" t="s">
        <v>194</v>
      </c>
      <c r="G265" s="235"/>
      <c r="H265" s="238">
        <v>52</v>
      </c>
      <c r="I265" s="239"/>
      <c r="J265" s="235"/>
      <c r="K265" s="235"/>
      <c r="L265" s="240"/>
      <c r="M265" s="241"/>
      <c r="N265" s="242"/>
      <c r="O265" s="242"/>
      <c r="P265" s="242"/>
      <c r="Q265" s="242"/>
      <c r="R265" s="242"/>
      <c r="S265" s="242"/>
      <c r="T265" s="243"/>
      <c r="U265" s="14"/>
      <c r="V265" s="14"/>
      <c r="W265" s="14"/>
      <c r="X265" s="14"/>
      <c r="Y265" s="14"/>
      <c r="Z265" s="14"/>
      <c r="AA265" s="14"/>
      <c r="AB265" s="14"/>
      <c r="AC265" s="14"/>
      <c r="AD265" s="14"/>
      <c r="AE265" s="14"/>
      <c r="AT265" s="244" t="s">
        <v>157</v>
      </c>
      <c r="AU265" s="244" t="s">
        <v>82</v>
      </c>
      <c r="AV265" s="14" t="s">
        <v>145</v>
      </c>
      <c r="AW265" s="14" t="s">
        <v>33</v>
      </c>
      <c r="AX265" s="14" t="s">
        <v>80</v>
      </c>
      <c r="AY265" s="244" t="s">
        <v>138</v>
      </c>
    </row>
    <row r="266" spans="1:65" s="2" customFormat="1" ht="21.75" customHeight="1">
      <c r="A266" s="39"/>
      <c r="B266" s="40"/>
      <c r="C266" s="205" t="s">
        <v>379</v>
      </c>
      <c r="D266" s="205" t="s">
        <v>140</v>
      </c>
      <c r="E266" s="206" t="s">
        <v>633</v>
      </c>
      <c r="F266" s="207" t="s">
        <v>634</v>
      </c>
      <c r="G266" s="208" t="s">
        <v>143</v>
      </c>
      <c r="H266" s="209">
        <v>52</v>
      </c>
      <c r="I266" s="210"/>
      <c r="J266" s="211">
        <f>ROUND(I266*H266,2)</f>
        <v>0</v>
      </c>
      <c r="K266" s="207" t="s">
        <v>144</v>
      </c>
      <c r="L266" s="45"/>
      <c r="M266" s="212" t="s">
        <v>19</v>
      </c>
      <c r="N266" s="213" t="s">
        <v>43</v>
      </c>
      <c r="O266" s="85"/>
      <c r="P266" s="214">
        <f>O266*H266</f>
        <v>0</v>
      </c>
      <c r="Q266" s="214">
        <v>0.00027</v>
      </c>
      <c r="R266" s="214">
        <f>Q266*H266</f>
        <v>0.01404</v>
      </c>
      <c r="S266" s="214">
        <v>0</v>
      </c>
      <c r="T266" s="215">
        <f>S266*H266</f>
        <v>0</v>
      </c>
      <c r="U266" s="39"/>
      <c r="V266" s="39"/>
      <c r="W266" s="39"/>
      <c r="X266" s="39"/>
      <c r="Y266" s="39"/>
      <c r="Z266" s="39"/>
      <c r="AA266" s="39"/>
      <c r="AB266" s="39"/>
      <c r="AC266" s="39"/>
      <c r="AD266" s="39"/>
      <c r="AE266" s="39"/>
      <c r="AR266" s="216" t="s">
        <v>145</v>
      </c>
      <c r="AT266" s="216" t="s">
        <v>140</v>
      </c>
      <c r="AU266" s="216" t="s">
        <v>82</v>
      </c>
      <c r="AY266" s="18" t="s">
        <v>138</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145</v>
      </c>
      <c r="BM266" s="216" t="s">
        <v>912</v>
      </c>
    </row>
    <row r="267" spans="1:47" s="2" customFormat="1" ht="12">
      <c r="A267" s="39"/>
      <c r="B267" s="40"/>
      <c r="C267" s="41"/>
      <c r="D267" s="218" t="s">
        <v>147</v>
      </c>
      <c r="E267" s="41"/>
      <c r="F267" s="219" t="s">
        <v>630</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147</v>
      </c>
      <c r="AU267" s="18" t="s">
        <v>82</v>
      </c>
    </row>
    <row r="268" spans="1:51" s="13" customFormat="1" ht="12">
      <c r="A268" s="13"/>
      <c r="B268" s="223"/>
      <c r="C268" s="224"/>
      <c r="D268" s="218" t="s">
        <v>157</v>
      </c>
      <c r="E268" s="225" t="s">
        <v>19</v>
      </c>
      <c r="F268" s="226" t="s">
        <v>913</v>
      </c>
      <c r="G268" s="224"/>
      <c r="H268" s="227">
        <v>52</v>
      </c>
      <c r="I268" s="228"/>
      <c r="J268" s="224"/>
      <c r="K268" s="224"/>
      <c r="L268" s="229"/>
      <c r="M268" s="230"/>
      <c r="N268" s="231"/>
      <c r="O268" s="231"/>
      <c r="P268" s="231"/>
      <c r="Q268" s="231"/>
      <c r="R268" s="231"/>
      <c r="S268" s="231"/>
      <c r="T268" s="232"/>
      <c r="U268" s="13"/>
      <c r="V268" s="13"/>
      <c r="W268" s="13"/>
      <c r="X268" s="13"/>
      <c r="Y268" s="13"/>
      <c r="Z268" s="13"/>
      <c r="AA268" s="13"/>
      <c r="AB268" s="13"/>
      <c r="AC268" s="13"/>
      <c r="AD268" s="13"/>
      <c r="AE268" s="13"/>
      <c r="AT268" s="233" t="s">
        <v>157</v>
      </c>
      <c r="AU268" s="233" t="s">
        <v>82</v>
      </c>
      <c r="AV268" s="13" t="s">
        <v>82</v>
      </c>
      <c r="AW268" s="13" t="s">
        <v>33</v>
      </c>
      <c r="AX268" s="13" t="s">
        <v>72</v>
      </c>
      <c r="AY268" s="233" t="s">
        <v>138</v>
      </c>
    </row>
    <row r="269" spans="1:51" s="14" customFormat="1" ht="12">
      <c r="A269" s="14"/>
      <c r="B269" s="234"/>
      <c r="C269" s="235"/>
      <c r="D269" s="218" t="s">
        <v>157</v>
      </c>
      <c r="E269" s="236" t="s">
        <v>19</v>
      </c>
      <c r="F269" s="237" t="s">
        <v>194</v>
      </c>
      <c r="G269" s="235"/>
      <c r="H269" s="238">
        <v>52</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157</v>
      </c>
      <c r="AU269" s="244" t="s">
        <v>82</v>
      </c>
      <c r="AV269" s="14" t="s">
        <v>145</v>
      </c>
      <c r="AW269" s="14" t="s">
        <v>33</v>
      </c>
      <c r="AX269" s="14" t="s">
        <v>80</v>
      </c>
      <c r="AY269" s="244" t="s">
        <v>138</v>
      </c>
    </row>
    <row r="270" spans="1:65" s="2" customFormat="1" ht="37.8" customHeight="1">
      <c r="A270" s="39"/>
      <c r="B270" s="40"/>
      <c r="C270" s="205" t="s">
        <v>385</v>
      </c>
      <c r="D270" s="205" t="s">
        <v>140</v>
      </c>
      <c r="E270" s="206" t="s">
        <v>637</v>
      </c>
      <c r="F270" s="207" t="s">
        <v>638</v>
      </c>
      <c r="G270" s="208" t="s">
        <v>143</v>
      </c>
      <c r="H270" s="209">
        <v>142</v>
      </c>
      <c r="I270" s="210"/>
      <c r="J270" s="211">
        <f>ROUND(I270*H270,2)</f>
        <v>0</v>
      </c>
      <c r="K270" s="207" t="s">
        <v>19</v>
      </c>
      <c r="L270" s="45"/>
      <c r="M270" s="212" t="s">
        <v>19</v>
      </c>
      <c r="N270" s="213" t="s">
        <v>43</v>
      </c>
      <c r="O270" s="85"/>
      <c r="P270" s="214">
        <f>O270*H270</f>
        <v>0</v>
      </c>
      <c r="Q270" s="214">
        <v>0</v>
      </c>
      <c r="R270" s="214">
        <f>Q270*H270</f>
        <v>0</v>
      </c>
      <c r="S270" s="214">
        <v>0.45</v>
      </c>
      <c r="T270" s="215">
        <f>S270*H270</f>
        <v>63.9</v>
      </c>
      <c r="U270" s="39"/>
      <c r="V270" s="39"/>
      <c r="W270" s="39"/>
      <c r="X270" s="39"/>
      <c r="Y270" s="39"/>
      <c r="Z270" s="39"/>
      <c r="AA270" s="39"/>
      <c r="AB270" s="39"/>
      <c r="AC270" s="39"/>
      <c r="AD270" s="39"/>
      <c r="AE270" s="39"/>
      <c r="AR270" s="216" t="s">
        <v>145</v>
      </c>
      <c r="AT270" s="216" t="s">
        <v>140</v>
      </c>
      <c r="AU270" s="216" t="s">
        <v>82</v>
      </c>
      <c r="AY270" s="18" t="s">
        <v>138</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145</v>
      </c>
      <c r="BM270" s="216" t="s">
        <v>914</v>
      </c>
    </row>
    <row r="271" spans="1:51" s="13" customFormat="1" ht="12">
      <c r="A271" s="13"/>
      <c r="B271" s="223"/>
      <c r="C271" s="224"/>
      <c r="D271" s="218" t="s">
        <v>157</v>
      </c>
      <c r="E271" s="225" t="s">
        <v>19</v>
      </c>
      <c r="F271" s="226" t="s">
        <v>915</v>
      </c>
      <c r="G271" s="224"/>
      <c r="H271" s="227">
        <v>142</v>
      </c>
      <c r="I271" s="228"/>
      <c r="J271" s="224"/>
      <c r="K271" s="224"/>
      <c r="L271" s="229"/>
      <c r="M271" s="230"/>
      <c r="N271" s="231"/>
      <c r="O271" s="231"/>
      <c r="P271" s="231"/>
      <c r="Q271" s="231"/>
      <c r="R271" s="231"/>
      <c r="S271" s="231"/>
      <c r="T271" s="232"/>
      <c r="U271" s="13"/>
      <c r="V271" s="13"/>
      <c r="W271" s="13"/>
      <c r="X271" s="13"/>
      <c r="Y271" s="13"/>
      <c r="Z271" s="13"/>
      <c r="AA271" s="13"/>
      <c r="AB271" s="13"/>
      <c r="AC271" s="13"/>
      <c r="AD271" s="13"/>
      <c r="AE271" s="13"/>
      <c r="AT271" s="233" t="s">
        <v>157</v>
      </c>
      <c r="AU271" s="233" t="s">
        <v>82</v>
      </c>
      <c r="AV271" s="13" t="s">
        <v>82</v>
      </c>
      <c r="AW271" s="13" t="s">
        <v>33</v>
      </c>
      <c r="AX271" s="13" t="s">
        <v>80</v>
      </c>
      <c r="AY271" s="233" t="s">
        <v>138</v>
      </c>
    </row>
    <row r="272" spans="1:63" s="12" customFormat="1" ht="22.8" customHeight="1">
      <c r="A272" s="12"/>
      <c r="B272" s="189"/>
      <c r="C272" s="190"/>
      <c r="D272" s="191" t="s">
        <v>71</v>
      </c>
      <c r="E272" s="203" t="s">
        <v>641</v>
      </c>
      <c r="F272" s="203" t="s">
        <v>642</v>
      </c>
      <c r="G272" s="190"/>
      <c r="H272" s="190"/>
      <c r="I272" s="193"/>
      <c r="J272" s="204">
        <f>BK272</f>
        <v>0</v>
      </c>
      <c r="K272" s="190"/>
      <c r="L272" s="195"/>
      <c r="M272" s="196"/>
      <c r="N272" s="197"/>
      <c r="O272" s="197"/>
      <c r="P272" s="198">
        <f>SUM(P273:P279)</f>
        <v>0</v>
      </c>
      <c r="Q272" s="197"/>
      <c r="R272" s="198">
        <f>SUM(R273:R279)</f>
        <v>0</v>
      </c>
      <c r="S272" s="197"/>
      <c r="T272" s="199">
        <f>SUM(T273:T279)</f>
        <v>0</v>
      </c>
      <c r="U272" s="12"/>
      <c r="V272" s="12"/>
      <c r="W272" s="12"/>
      <c r="X272" s="12"/>
      <c r="Y272" s="12"/>
      <c r="Z272" s="12"/>
      <c r="AA272" s="12"/>
      <c r="AB272" s="12"/>
      <c r="AC272" s="12"/>
      <c r="AD272" s="12"/>
      <c r="AE272" s="12"/>
      <c r="AR272" s="200" t="s">
        <v>80</v>
      </c>
      <c r="AT272" s="201" t="s">
        <v>71</v>
      </c>
      <c r="AU272" s="201" t="s">
        <v>80</v>
      </c>
      <c r="AY272" s="200" t="s">
        <v>138</v>
      </c>
      <c r="BK272" s="202">
        <f>SUM(BK273:BK279)</f>
        <v>0</v>
      </c>
    </row>
    <row r="273" spans="1:65" s="2" customFormat="1" ht="24.15" customHeight="1">
      <c r="A273" s="39"/>
      <c r="B273" s="40"/>
      <c r="C273" s="205" t="s">
        <v>392</v>
      </c>
      <c r="D273" s="205" t="s">
        <v>140</v>
      </c>
      <c r="E273" s="206" t="s">
        <v>916</v>
      </c>
      <c r="F273" s="207" t="s">
        <v>917</v>
      </c>
      <c r="G273" s="208" t="s">
        <v>291</v>
      </c>
      <c r="H273" s="209">
        <v>63.9</v>
      </c>
      <c r="I273" s="210"/>
      <c r="J273" s="211">
        <f>ROUND(I273*H273,2)</f>
        <v>0</v>
      </c>
      <c r="K273" s="207" t="s">
        <v>144</v>
      </c>
      <c r="L273" s="45"/>
      <c r="M273" s="212" t="s">
        <v>19</v>
      </c>
      <c r="N273" s="213" t="s">
        <v>43</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145</v>
      </c>
      <c r="AT273" s="216" t="s">
        <v>140</v>
      </c>
      <c r="AU273" s="216" t="s">
        <v>82</v>
      </c>
      <c r="AY273" s="18" t="s">
        <v>138</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145</v>
      </c>
      <c r="BM273" s="216" t="s">
        <v>918</v>
      </c>
    </row>
    <row r="274" spans="1:47" s="2" customFormat="1" ht="12">
      <c r="A274" s="39"/>
      <c r="B274" s="40"/>
      <c r="C274" s="41"/>
      <c r="D274" s="218" t="s">
        <v>147</v>
      </c>
      <c r="E274" s="41"/>
      <c r="F274" s="219" t="s">
        <v>919</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147</v>
      </c>
      <c r="AU274" s="18" t="s">
        <v>82</v>
      </c>
    </row>
    <row r="275" spans="1:65" s="2" customFormat="1" ht="24.15" customHeight="1">
      <c r="A275" s="39"/>
      <c r="B275" s="40"/>
      <c r="C275" s="205" t="s">
        <v>398</v>
      </c>
      <c r="D275" s="205" t="s">
        <v>140</v>
      </c>
      <c r="E275" s="206" t="s">
        <v>920</v>
      </c>
      <c r="F275" s="207" t="s">
        <v>921</v>
      </c>
      <c r="G275" s="208" t="s">
        <v>291</v>
      </c>
      <c r="H275" s="209">
        <v>1214.1</v>
      </c>
      <c r="I275" s="210"/>
      <c r="J275" s="211">
        <f>ROUND(I275*H275,2)</f>
        <v>0</v>
      </c>
      <c r="K275" s="207" t="s">
        <v>144</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145</v>
      </c>
      <c r="AT275" s="216" t="s">
        <v>140</v>
      </c>
      <c r="AU275" s="216" t="s">
        <v>82</v>
      </c>
      <c r="AY275" s="18" t="s">
        <v>138</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145</v>
      </c>
      <c r="BM275" s="216" t="s">
        <v>922</v>
      </c>
    </row>
    <row r="276" spans="1:47" s="2" customFormat="1" ht="12">
      <c r="A276" s="39"/>
      <c r="B276" s="40"/>
      <c r="C276" s="41"/>
      <c r="D276" s="218" t="s">
        <v>147</v>
      </c>
      <c r="E276" s="41"/>
      <c r="F276" s="219" t="s">
        <v>919</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147</v>
      </c>
      <c r="AU276" s="18" t="s">
        <v>82</v>
      </c>
    </row>
    <row r="277" spans="1:51" s="13" customFormat="1" ht="12">
      <c r="A277" s="13"/>
      <c r="B277" s="223"/>
      <c r="C277" s="224"/>
      <c r="D277" s="218" t="s">
        <v>157</v>
      </c>
      <c r="E277" s="224"/>
      <c r="F277" s="226" t="s">
        <v>923</v>
      </c>
      <c r="G277" s="224"/>
      <c r="H277" s="227">
        <v>1214.1</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157</v>
      </c>
      <c r="AU277" s="233" t="s">
        <v>82</v>
      </c>
      <c r="AV277" s="13" t="s">
        <v>82</v>
      </c>
      <c r="AW277" s="13" t="s">
        <v>4</v>
      </c>
      <c r="AX277" s="13" t="s">
        <v>80</v>
      </c>
      <c r="AY277" s="233" t="s">
        <v>138</v>
      </c>
    </row>
    <row r="278" spans="1:65" s="2" customFormat="1" ht="24.15" customHeight="1">
      <c r="A278" s="39"/>
      <c r="B278" s="40"/>
      <c r="C278" s="205" t="s">
        <v>404</v>
      </c>
      <c r="D278" s="205" t="s">
        <v>140</v>
      </c>
      <c r="E278" s="206" t="s">
        <v>667</v>
      </c>
      <c r="F278" s="207" t="s">
        <v>668</v>
      </c>
      <c r="G278" s="208" t="s">
        <v>291</v>
      </c>
      <c r="H278" s="209">
        <v>63.9</v>
      </c>
      <c r="I278" s="210"/>
      <c r="J278" s="211">
        <f>ROUND(I278*H278,2)</f>
        <v>0</v>
      </c>
      <c r="K278" s="207" t="s">
        <v>144</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145</v>
      </c>
      <c r="AT278" s="216" t="s">
        <v>140</v>
      </c>
      <c r="AU278" s="216" t="s">
        <v>82</v>
      </c>
      <c r="AY278" s="18" t="s">
        <v>138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145</v>
      </c>
      <c r="BM278" s="216" t="s">
        <v>924</v>
      </c>
    </row>
    <row r="279" spans="1:47" s="2" customFormat="1" ht="12">
      <c r="A279" s="39"/>
      <c r="B279" s="40"/>
      <c r="C279" s="41"/>
      <c r="D279" s="218" t="s">
        <v>147</v>
      </c>
      <c r="E279" s="41"/>
      <c r="F279" s="219" t="s">
        <v>670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147</v>
      </c>
      <c r="AU279" s="18" t="s">
        <v>82</v>
      </c>
    </row>
    <row r="280" spans="1:63" s="12" customFormat="1" ht="22.8" customHeight="1">
      <c r="A280" s="12"/>
      <c r="B280" s="189"/>
      <c r="C280" s="190"/>
      <c r="D280" s="191" t="s">
        <v>71</v>
      </c>
      <c r="E280" s="203" t="s">
        <v>678</v>
      </c>
      <c r="F280" s="203" t="s">
        <v>679</v>
      </c>
      <c r="G280" s="190"/>
      <c r="H280" s="190"/>
      <c r="I280" s="193"/>
      <c r="J280" s="204">
        <f>BK280</f>
        <v>0</v>
      </c>
      <c r="K280" s="190"/>
      <c r="L280" s="195"/>
      <c r="M280" s="196"/>
      <c r="N280" s="197"/>
      <c r="O280" s="197"/>
      <c r="P280" s="198">
        <f>SUM(P281:P282)</f>
        <v>0</v>
      </c>
      <c r="Q280" s="197"/>
      <c r="R280" s="198">
        <f>SUM(R281:R282)</f>
        <v>0</v>
      </c>
      <c r="S280" s="197"/>
      <c r="T280" s="199">
        <f>SUM(T281:T282)</f>
        <v>0</v>
      </c>
      <c r="U280" s="12"/>
      <c r="V280" s="12"/>
      <c r="W280" s="12"/>
      <c r="X280" s="12"/>
      <c r="Y280" s="12"/>
      <c r="Z280" s="12"/>
      <c r="AA280" s="12"/>
      <c r="AB280" s="12"/>
      <c r="AC280" s="12"/>
      <c r="AD280" s="12"/>
      <c r="AE280" s="12"/>
      <c r="AR280" s="200" t="s">
        <v>80</v>
      </c>
      <c r="AT280" s="201" t="s">
        <v>71</v>
      </c>
      <c r="AU280" s="201" t="s">
        <v>80</v>
      </c>
      <c r="AY280" s="200" t="s">
        <v>138</v>
      </c>
      <c r="BK280" s="202">
        <f>SUM(BK281:BK282)</f>
        <v>0</v>
      </c>
    </row>
    <row r="281" spans="1:65" s="2" customFormat="1" ht="24.15" customHeight="1">
      <c r="A281" s="39"/>
      <c r="B281" s="40"/>
      <c r="C281" s="205" t="s">
        <v>410</v>
      </c>
      <c r="D281" s="205" t="s">
        <v>140</v>
      </c>
      <c r="E281" s="206" t="s">
        <v>925</v>
      </c>
      <c r="F281" s="207" t="s">
        <v>926</v>
      </c>
      <c r="G281" s="208" t="s">
        <v>291</v>
      </c>
      <c r="H281" s="209">
        <v>16.04</v>
      </c>
      <c r="I281" s="210"/>
      <c r="J281" s="211">
        <f>ROUND(I281*H281,2)</f>
        <v>0</v>
      </c>
      <c r="K281" s="207" t="s">
        <v>144</v>
      </c>
      <c r="L281" s="45"/>
      <c r="M281" s="212" t="s">
        <v>19</v>
      </c>
      <c r="N281" s="213" t="s">
        <v>43</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145</v>
      </c>
      <c r="AT281" s="216" t="s">
        <v>140</v>
      </c>
      <c r="AU281" s="216" t="s">
        <v>82</v>
      </c>
      <c r="AY281" s="18" t="s">
        <v>138</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145</v>
      </c>
      <c r="BM281" s="216" t="s">
        <v>927</v>
      </c>
    </row>
    <row r="282" spans="1:47" s="2" customFormat="1" ht="12">
      <c r="A282" s="39"/>
      <c r="B282" s="40"/>
      <c r="C282" s="41"/>
      <c r="D282" s="218" t="s">
        <v>147</v>
      </c>
      <c r="E282" s="41"/>
      <c r="F282" s="219" t="s">
        <v>928</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147</v>
      </c>
      <c r="AU282" s="18" t="s">
        <v>82</v>
      </c>
    </row>
    <row r="283" spans="1:63" s="12" customFormat="1" ht="25.9" customHeight="1">
      <c r="A283" s="12"/>
      <c r="B283" s="189"/>
      <c r="C283" s="190"/>
      <c r="D283" s="191" t="s">
        <v>71</v>
      </c>
      <c r="E283" s="192" t="s">
        <v>685</v>
      </c>
      <c r="F283" s="192" t="s">
        <v>686</v>
      </c>
      <c r="G283" s="190"/>
      <c r="H283" s="190"/>
      <c r="I283" s="193"/>
      <c r="J283" s="194">
        <f>BK283</f>
        <v>0</v>
      </c>
      <c r="K283" s="190"/>
      <c r="L283" s="195"/>
      <c r="M283" s="196"/>
      <c r="N283" s="197"/>
      <c r="O283" s="197"/>
      <c r="P283" s="198">
        <f>P284+P305+P313</f>
        <v>0</v>
      </c>
      <c r="Q283" s="197"/>
      <c r="R283" s="198">
        <f>R284+R305+R313</f>
        <v>0.22341528000000002</v>
      </c>
      <c r="S283" s="197"/>
      <c r="T283" s="199">
        <f>T284+T305+T313</f>
        <v>0</v>
      </c>
      <c r="U283" s="12"/>
      <c r="V283" s="12"/>
      <c r="W283" s="12"/>
      <c r="X283" s="12"/>
      <c r="Y283" s="12"/>
      <c r="Z283" s="12"/>
      <c r="AA283" s="12"/>
      <c r="AB283" s="12"/>
      <c r="AC283" s="12"/>
      <c r="AD283" s="12"/>
      <c r="AE283" s="12"/>
      <c r="AR283" s="200" t="s">
        <v>82</v>
      </c>
      <c r="AT283" s="201" t="s">
        <v>71</v>
      </c>
      <c r="AU283" s="201" t="s">
        <v>72</v>
      </c>
      <c r="AY283" s="200" t="s">
        <v>138</v>
      </c>
      <c r="BK283" s="202">
        <f>BK284+BK305+BK313</f>
        <v>0</v>
      </c>
    </row>
    <row r="284" spans="1:63" s="12" customFormat="1" ht="22.8" customHeight="1">
      <c r="A284" s="12"/>
      <c r="B284" s="189"/>
      <c r="C284" s="190"/>
      <c r="D284" s="191" t="s">
        <v>71</v>
      </c>
      <c r="E284" s="203" t="s">
        <v>687</v>
      </c>
      <c r="F284" s="203" t="s">
        <v>688</v>
      </c>
      <c r="G284" s="190"/>
      <c r="H284" s="190"/>
      <c r="I284" s="193"/>
      <c r="J284" s="204">
        <f>BK284</f>
        <v>0</v>
      </c>
      <c r="K284" s="190"/>
      <c r="L284" s="195"/>
      <c r="M284" s="196"/>
      <c r="N284" s="197"/>
      <c r="O284" s="197"/>
      <c r="P284" s="198">
        <f>SUM(P285:P304)</f>
        <v>0</v>
      </c>
      <c r="Q284" s="197"/>
      <c r="R284" s="198">
        <f>SUM(R285:R304)</f>
        <v>0.013</v>
      </c>
      <c r="S284" s="197"/>
      <c r="T284" s="199">
        <f>SUM(T285:T304)</f>
        <v>0</v>
      </c>
      <c r="U284" s="12"/>
      <c r="V284" s="12"/>
      <c r="W284" s="12"/>
      <c r="X284" s="12"/>
      <c r="Y284" s="12"/>
      <c r="Z284" s="12"/>
      <c r="AA284" s="12"/>
      <c r="AB284" s="12"/>
      <c r="AC284" s="12"/>
      <c r="AD284" s="12"/>
      <c r="AE284" s="12"/>
      <c r="AR284" s="200" t="s">
        <v>82</v>
      </c>
      <c r="AT284" s="201" t="s">
        <v>71</v>
      </c>
      <c r="AU284" s="201" t="s">
        <v>80</v>
      </c>
      <c r="AY284" s="200" t="s">
        <v>138</v>
      </c>
      <c r="BK284" s="202">
        <f>SUM(BK285:BK304)</f>
        <v>0</v>
      </c>
    </row>
    <row r="285" spans="1:65" s="2" customFormat="1" ht="21.75" customHeight="1">
      <c r="A285" s="39"/>
      <c r="B285" s="40"/>
      <c r="C285" s="205" t="s">
        <v>416</v>
      </c>
      <c r="D285" s="205" t="s">
        <v>140</v>
      </c>
      <c r="E285" s="206" t="s">
        <v>929</v>
      </c>
      <c r="F285" s="207" t="s">
        <v>930</v>
      </c>
      <c r="G285" s="208" t="s">
        <v>162</v>
      </c>
      <c r="H285" s="209">
        <v>10.479</v>
      </c>
      <c r="I285" s="210"/>
      <c r="J285" s="211">
        <f>ROUND(I285*H285,2)</f>
        <v>0</v>
      </c>
      <c r="K285" s="207" t="s">
        <v>144</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235</v>
      </c>
      <c r="AT285" s="216" t="s">
        <v>140</v>
      </c>
      <c r="AU285" s="216" t="s">
        <v>82</v>
      </c>
      <c r="AY285" s="18" t="s">
        <v>138</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235</v>
      </c>
      <c r="BM285" s="216" t="s">
        <v>931</v>
      </c>
    </row>
    <row r="286" spans="1:47" s="2" customFormat="1" ht="12">
      <c r="A286" s="39"/>
      <c r="B286" s="40"/>
      <c r="C286" s="41"/>
      <c r="D286" s="218" t="s">
        <v>147</v>
      </c>
      <c r="E286" s="41"/>
      <c r="F286" s="219" t="s">
        <v>932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147</v>
      </c>
      <c r="AU286" s="18" t="s">
        <v>82</v>
      </c>
    </row>
    <row r="287" spans="1:51" s="13" customFormat="1" ht="12">
      <c r="A287" s="13"/>
      <c r="B287" s="223"/>
      <c r="C287" s="224"/>
      <c r="D287" s="218" t="s">
        <v>157</v>
      </c>
      <c r="E287" s="225" t="s">
        <v>19</v>
      </c>
      <c r="F287" s="226" t="s">
        <v>933</v>
      </c>
      <c r="G287" s="224"/>
      <c r="H287" s="227">
        <v>10.479</v>
      </c>
      <c r="I287" s="228"/>
      <c r="J287" s="224"/>
      <c r="K287" s="224"/>
      <c r="L287" s="229"/>
      <c r="M287" s="230"/>
      <c r="N287" s="231"/>
      <c r="O287" s="231"/>
      <c r="P287" s="231"/>
      <c r="Q287" s="231"/>
      <c r="R287" s="231"/>
      <c r="S287" s="231"/>
      <c r="T287" s="232"/>
      <c r="U287" s="13"/>
      <c r="V287" s="13"/>
      <c r="W287" s="13"/>
      <c r="X287" s="13"/>
      <c r="Y287" s="13"/>
      <c r="Z287" s="13"/>
      <c r="AA287" s="13"/>
      <c r="AB287" s="13"/>
      <c r="AC287" s="13"/>
      <c r="AD287" s="13"/>
      <c r="AE287" s="13"/>
      <c r="AT287" s="233" t="s">
        <v>157</v>
      </c>
      <c r="AU287" s="233" t="s">
        <v>82</v>
      </c>
      <c r="AV287" s="13" t="s">
        <v>82</v>
      </c>
      <c r="AW287" s="13" t="s">
        <v>33</v>
      </c>
      <c r="AX287" s="13" t="s">
        <v>72</v>
      </c>
      <c r="AY287" s="233" t="s">
        <v>138</v>
      </c>
    </row>
    <row r="288" spans="1:51" s="14" customFormat="1" ht="12">
      <c r="A288" s="14"/>
      <c r="B288" s="234"/>
      <c r="C288" s="235"/>
      <c r="D288" s="218" t="s">
        <v>157</v>
      </c>
      <c r="E288" s="236" t="s">
        <v>19</v>
      </c>
      <c r="F288" s="237" t="s">
        <v>194</v>
      </c>
      <c r="G288" s="235"/>
      <c r="H288" s="238">
        <v>10.479</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157</v>
      </c>
      <c r="AU288" s="244" t="s">
        <v>82</v>
      </c>
      <c r="AV288" s="14" t="s">
        <v>145</v>
      </c>
      <c r="AW288" s="14" t="s">
        <v>33</v>
      </c>
      <c r="AX288" s="14" t="s">
        <v>80</v>
      </c>
      <c r="AY288" s="244" t="s">
        <v>138</v>
      </c>
    </row>
    <row r="289" spans="1:65" s="2" customFormat="1" ht="16.5" customHeight="1">
      <c r="A289" s="39"/>
      <c r="B289" s="40"/>
      <c r="C289" s="255" t="s">
        <v>421</v>
      </c>
      <c r="D289" s="255" t="s">
        <v>288</v>
      </c>
      <c r="E289" s="256" t="s">
        <v>934</v>
      </c>
      <c r="F289" s="257" t="s">
        <v>935</v>
      </c>
      <c r="G289" s="258" t="s">
        <v>291</v>
      </c>
      <c r="H289" s="259">
        <v>0.004</v>
      </c>
      <c r="I289" s="260"/>
      <c r="J289" s="261">
        <f>ROUND(I289*H289,2)</f>
        <v>0</v>
      </c>
      <c r="K289" s="257" t="s">
        <v>144</v>
      </c>
      <c r="L289" s="262"/>
      <c r="M289" s="263" t="s">
        <v>19</v>
      </c>
      <c r="N289" s="264" t="s">
        <v>43</v>
      </c>
      <c r="O289" s="85"/>
      <c r="P289" s="214">
        <f>O289*H289</f>
        <v>0</v>
      </c>
      <c r="Q289" s="214">
        <v>1</v>
      </c>
      <c r="R289" s="214">
        <f>Q289*H289</f>
        <v>0.004</v>
      </c>
      <c r="S289" s="214">
        <v>0</v>
      </c>
      <c r="T289" s="215">
        <f>S289*H289</f>
        <v>0</v>
      </c>
      <c r="U289" s="39"/>
      <c r="V289" s="39"/>
      <c r="W289" s="39"/>
      <c r="X289" s="39"/>
      <c r="Y289" s="39"/>
      <c r="Z289" s="39"/>
      <c r="AA289" s="39"/>
      <c r="AB289" s="39"/>
      <c r="AC289" s="39"/>
      <c r="AD289" s="39"/>
      <c r="AE289" s="39"/>
      <c r="AR289" s="216" t="s">
        <v>338</v>
      </c>
      <c r="AT289" s="216" t="s">
        <v>288</v>
      </c>
      <c r="AU289" s="216" t="s">
        <v>82</v>
      </c>
      <c r="AY289" s="18" t="s">
        <v>138</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235</v>
      </c>
      <c r="BM289" s="216" t="s">
        <v>936</v>
      </c>
    </row>
    <row r="290" spans="1:47" s="2" customFormat="1" ht="12">
      <c r="A290" s="39"/>
      <c r="B290" s="40"/>
      <c r="C290" s="41"/>
      <c r="D290" s="218" t="s">
        <v>293</v>
      </c>
      <c r="E290" s="41"/>
      <c r="F290" s="219" t="s">
        <v>937</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293</v>
      </c>
      <c r="AU290" s="18" t="s">
        <v>82</v>
      </c>
    </row>
    <row r="291" spans="1:51" s="13" customFormat="1" ht="12">
      <c r="A291" s="13"/>
      <c r="B291" s="223"/>
      <c r="C291" s="224"/>
      <c r="D291" s="218" t="s">
        <v>157</v>
      </c>
      <c r="E291" s="225" t="s">
        <v>19</v>
      </c>
      <c r="F291" s="226" t="s">
        <v>938</v>
      </c>
      <c r="G291" s="224"/>
      <c r="H291" s="227">
        <v>10.479</v>
      </c>
      <c r="I291" s="228"/>
      <c r="J291" s="224"/>
      <c r="K291" s="224"/>
      <c r="L291" s="229"/>
      <c r="M291" s="230"/>
      <c r="N291" s="231"/>
      <c r="O291" s="231"/>
      <c r="P291" s="231"/>
      <c r="Q291" s="231"/>
      <c r="R291" s="231"/>
      <c r="S291" s="231"/>
      <c r="T291" s="232"/>
      <c r="U291" s="13"/>
      <c r="V291" s="13"/>
      <c r="W291" s="13"/>
      <c r="X291" s="13"/>
      <c r="Y291" s="13"/>
      <c r="Z291" s="13"/>
      <c r="AA291" s="13"/>
      <c r="AB291" s="13"/>
      <c r="AC291" s="13"/>
      <c r="AD291" s="13"/>
      <c r="AE291" s="13"/>
      <c r="AT291" s="233" t="s">
        <v>157</v>
      </c>
      <c r="AU291" s="233" t="s">
        <v>82</v>
      </c>
      <c r="AV291" s="13" t="s">
        <v>82</v>
      </c>
      <c r="AW291" s="13" t="s">
        <v>33</v>
      </c>
      <c r="AX291" s="13" t="s">
        <v>72</v>
      </c>
      <c r="AY291" s="233" t="s">
        <v>138</v>
      </c>
    </row>
    <row r="292" spans="1:51" s="14" customFormat="1" ht="12">
      <c r="A292" s="14"/>
      <c r="B292" s="234"/>
      <c r="C292" s="235"/>
      <c r="D292" s="218" t="s">
        <v>157</v>
      </c>
      <c r="E292" s="236" t="s">
        <v>19</v>
      </c>
      <c r="F292" s="237" t="s">
        <v>194</v>
      </c>
      <c r="G292" s="235"/>
      <c r="H292" s="238">
        <v>10.479</v>
      </c>
      <c r="I292" s="239"/>
      <c r="J292" s="235"/>
      <c r="K292" s="235"/>
      <c r="L292" s="240"/>
      <c r="M292" s="241"/>
      <c r="N292" s="242"/>
      <c r="O292" s="242"/>
      <c r="P292" s="242"/>
      <c r="Q292" s="242"/>
      <c r="R292" s="242"/>
      <c r="S292" s="242"/>
      <c r="T292" s="243"/>
      <c r="U292" s="14"/>
      <c r="V292" s="14"/>
      <c r="W292" s="14"/>
      <c r="X292" s="14"/>
      <c r="Y292" s="14"/>
      <c r="Z292" s="14"/>
      <c r="AA292" s="14"/>
      <c r="AB292" s="14"/>
      <c r="AC292" s="14"/>
      <c r="AD292" s="14"/>
      <c r="AE292" s="14"/>
      <c r="AT292" s="244" t="s">
        <v>157</v>
      </c>
      <c r="AU292" s="244" t="s">
        <v>82</v>
      </c>
      <c r="AV292" s="14" t="s">
        <v>145</v>
      </c>
      <c r="AW292" s="14" t="s">
        <v>33</v>
      </c>
      <c r="AX292" s="14" t="s">
        <v>80</v>
      </c>
      <c r="AY292" s="244" t="s">
        <v>138</v>
      </c>
    </row>
    <row r="293" spans="1:51" s="13" customFormat="1" ht="12">
      <c r="A293" s="13"/>
      <c r="B293" s="223"/>
      <c r="C293" s="224"/>
      <c r="D293" s="218" t="s">
        <v>157</v>
      </c>
      <c r="E293" s="224"/>
      <c r="F293" s="226" t="s">
        <v>939</v>
      </c>
      <c r="G293" s="224"/>
      <c r="H293" s="227">
        <v>0.004</v>
      </c>
      <c r="I293" s="228"/>
      <c r="J293" s="224"/>
      <c r="K293" s="224"/>
      <c r="L293" s="229"/>
      <c r="M293" s="230"/>
      <c r="N293" s="231"/>
      <c r="O293" s="231"/>
      <c r="P293" s="231"/>
      <c r="Q293" s="231"/>
      <c r="R293" s="231"/>
      <c r="S293" s="231"/>
      <c r="T293" s="232"/>
      <c r="U293" s="13"/>
      <c r="V293" s="13"/>
      <c r="W293" s="13"/>
      <c r="X293" s="13"/>
      <c r="Y293" s="13"/>
      <c r="Z293" s="13"/>
      <c r="AA293" s="13"/>
      <c r="AB293" s="13"/>
      <c r="AC293" s="13"/>
      <c r="AD293" s="13"/>
      <c r="AE293" s="13"/>
      <c r="AT293" s="233" t="s">
        <v>157</v>
      </c>
      <c r="AU293" s="233" t="s">
        <v>82</v>
      </c>
      <c r="AV293" s="13" t="s">
        <v>82</v>
      </c>
      <c r="AW293" s="13" t="s">
        <v>4</v>
      </c>
      <c r="AX293" s="13" t="s">
        <v>80</v>
      </c>
      <c r="AY293" s="233" t="s">
        <v>138</v>
      </c>
    </row>
    <row r="294" spans="1:65" s="2" customFormat="1" ht="21.75" customHeight="1">
      <c r="A294" s="39"/>
      <c r="B294" s="40"/>
      <c r="C294" s="205" t="s">
        <v>426</v>
      </c>
      <c r="D294" s="205" t="s">
        <v>140</v>
      </c>
      <c r="E294" s="206" t="s">
        <v>940</v>
      </c>
      <c r="F294" s="207" t="s">
        <v>941</v>
      </c>
      <c r="G294" s="208" t="s">
        <v>162</v>
      </c>
      <c r="H294" s="209">
        <v>20.958</v>
      </c>
      <c r="I294" s="210"/>
      <c r="J294" s="211">
        <f>ROUND(I294*H294,2)</f>
        <v>0</v>
      </c>
      <c r="K294" s="207" t="s">
        <v>144</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235</v>
      </c>
      <c r="AT294" s="216" t="s">
        <v>140</v>
      </c>
      <c r="AU294" s="216" t="s">
        <v>82</v>
      </c>
      <c r="AY294" s="18" t="s">
        <v>138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235</v>
      </c>
      <c r="BM294" s="216" t="s">
        <v>942</v>
      </c>
    </row>
    <row r="295" spans="1:47" s="2" customFormat="1" ht="12">
      <c r="A295" s="39"/>
      <c r="B295" s="40"/>
      <c r="C295" s="41"/>
      <c r="D295" s="218" t="s">
        <v>147</v>
      </c>
      <c r="E295" s="41"/>
      <c r="F295" s="219" t="s">
        <v>932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147</v>
      </c>
      <c r="AU295" s="18" t="s">
        <v>82</v>
      </c>
    </row>
    <row r="296" spans="1:51" s="13" customFormat="1" ht="12">
      <c r="A296" s="13"/>
      <c r="B296" s="223"/>
      <c r="C296" s="224"/>
      <c r="D296" s="218" t="s">
        <v>157</v>
      </c>
      <c r="E296" s="225" t="s">
        <v>19</v>
      </c>
      <c r="F296" s="226" t="s">
        <v>943</v>
      </c>
      <c r="G296" s="224"/>
      <c r="H296" s="227">
        <v>20.958</v>
      </c>
      <c r="I296" s="228"/>
      <c r="J296" s="224"/>
      <c r="K296" s="224"/>
      <c r="L296" s="229"/>
      <c r="M296" s="230"/>
      <c r="N296" s="231"/>
      <c r="O296" s="231"/>
      <c r="P296" s="231"/>
      <c r="Q296" s="231"/>
      <c r="R296" s="231"/>
      <c r="S296" s="231"/>
      <c r="T296" s="232"/>
      <c r="U296" s="13"/>
      <c r="V296" s="13"/>
      <c r="W296" s="13"/>
      <c r="X296" s="13"/>
      <c r="Y296" s="13"/>
      <c r="Z296" s="13"/>
      <c r="AA296" s="13"/>
      <c r="AB296" s="13"/>
      <c r="AC296" s="13"/>
      <c r="AD296" s="13"/>
      <c r="AE296" s="13"/>
      <c r="AT296" s="233" t="s">
        <v>157</v>
      </c>
      <c r="AU296" s="233" t="s">
        <v>82</v>
      </c>
      <c r="AV296" s="13" t="s">
        <v>82</v>
      </c>
      <c r="AW296" s="13" t="s">
        <v>33</v>
      </c>
      <c r="AX296" s="13" t="s">
        <v>72</v>
      </c>
      <c r="AY296" s="233" t="s">
        <v>138</v>
      </c>
    </row>
    <row r="297" spans="1:51" s="14" customFormat="1" ht="12">
      <c r="A297" s="14"/>
      <c r="B297" s="234"/>
      <c r="C297" s="235"/>
      <c r="D297" s="218" t="s">
        <v>157</v>
      </c>
      <c r="E297" s="236" t="s">
        <v>19</v>
      </c>
      <c r="F297" s="237" t="s">
        <v>194</v>
      </c>
      <c r="G297" s="235"/>
      <c r="H297" s="238">
        <v>20.958</v>
      </c>
      <c r="I297" s="239"/>
      <c r="J297" s="235"/>
      <c r="K297" s="235"/>
      <c r="L297" s="240"/>
      <c r="M297" s="241"/>
      <c r="N297" s="242"/>
      <c r="O297" s="242"/>
      <c r="P297" s="242"/>
      <c r="Q297" s="242"/>
      <c r="R297" s="242"/>
      <c r="S297" s="242"/>
      <c r="T297" s="243"/>
      <c r="U297" s="14"/>
      <c r="V297" s="14"/>
      <c r="W297" s="14"/>
      <c r="X297" s="14"/>
      <c r="Y297" s="14"/>
      <c r="Z297" s="14"/>
      <c r="AA297" s="14"/>
      <c r="AB297" s="14"/>
      <c r="AC297" s="14"/>
      <c r="AD297" s="14"/>
      <c r="AE297" s="14"/>
      <c r="AT297" s="244" t="s">
        <v>157</v>
      </c>
      <c r="AU297" s="244" t="s">
        <v>82</v>
      </c>
      <c r="AV297" s="14" t="s">
        <v>145</v>
      </c>
      <c r="AW297" s="14" t="s">
        <v>33</v>
      </c>
      <c r="AX297" s="14" t="s">
        <v>80</v>
      </c>
      <c r="AY297" s="244" t="s">
        <v>138</v>
      </c>
    </row>
    <row r="298" spans="1:65" s="2" customFormat="1" ht="16.5" customHeight="1">
      <c r="A298" s="39"/>
      <c r="B298" s="40"/>
      <c r="C298" s="255" t="s">
        <v>431</v>
      </c>
      <c r="D298" s="255" t="s">
        <v>288</v>
      </c>
      <c r="E298" s="256" t="s">
        <v>944</v>
      </c>
      <c r="F298" s="257" t="s">
        <v>945</v>
      </c>
      <c r="G298" s="258" t="s">
        <v>291</v>
      </c>
      <c r="H298" s="259">
        <v>0.009</v>
      </c>
      <c r="I298" s="260"/>
      <c r="J298" s="261">
        <f>ROUND(I298*H298,2)</f>
        <v>0</v>
      </c>
      <c r="K298" s="257" t="s">
        <v>144</v>
      </c>
      <c r="L298" s="262"/>
      <c r="M298" s="263" t="s">
        <v>19</v>
      </c>
      <c r="N298" s="264" t="s">
        <v>43</v>
      </c>
      <c r="O298" s="85"/>
      <c r="P298" s="214">
        <f>O298*H298</f>
        <v>0</v>
      </c>
      <c r="Q298" s="214">
        <v>1</v>
      </c>
      <c r="R298" s="214">
        <f>Q298*H298</f>
        <v>0.009</v>
      </c>
      <c r="S298" s="214">
        <v>0</v>
      </c>
      <c r="T298" s="215">
        <f>S298*H298</f>
        <v>0</v>
      </c>
      <c r="U298" s="39"/>
      <c r="V298" s="39"/>
      <c r="W298" s="39"/>
      <c r="X298" s="39"/>
      <c r="Y298" s="39"/>
      <c r="Z298" s="39"/>
      <c r="AA298" s="39"/>
      <c r="AB298" s="39"/>
      <c r="AC298" s="39"/>
      <c r="AD298" s="39"/>
      <c r="AE298" s="39"/>
      <c r="AR298" s="216" t="s">
        <v>338</v>
      </c>
      <c r="AT298" s="216" t="s">
        <v>288</v>
      </c>
      <c r="AU298" s="216" t="s">
        <v>82</v>
      </c>
      <c r="AY298" s="18" t="s">
        <v>138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235</v>
      </c>
      <c r="BM298" s="216" t="s">
        <v>946</v>
      </c>
    </row>
    <row r="299" spans="1:47" s="2" customFormat="1" ht="12">
      <c r="A299" s="39"/>
      <c r="B299" s="40"/>
      <c r="C299" s="41"/>
      <c r="D299" s="218" t="s">
        <v>293</v>
      </c>
      <c r="E299" s="41"/>
      <c r="F299" s="219" t="s">
        <v>947</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293</v>
      </c>
      <c r="AU299" s="18" t="s">
        <v>82</v>
      </c>
    </row>
    <row r="300" spans="1:51" s="13" customFormat="1" ht="12">
      <c r="A300" s="13"/>
      <c r="B300" s="223"/>
      <c r="C300" s="224"/>
      <c r="D300" s="218" t="s">
        <v>157</v>
      </c>
      <c r="E300" s="225" t="s">
        <v>19</v>
      </c>
      <c r="F300" s="226" t="s">
        <v>943</v>
      </c>
      <c r="G300" s="224"/>
      <c r="H300" s="227">
        <v>20.958</v>
      </c>
      <c r="I300" s="228"/>
      <c r="J300" s="224"/>
      <c r="K300" s="224"/>
      <c r="L300" s="229"/>
      <c r="M300" s="230"/>
      <c r="N300" s="231"/>
      <c r="O300" s="231"/>
      <c r="P300" s="231"/>
      <c r="Q300" s="231"/>
      <c r="R300" s="231"/>
      <c r="S300" s="231"/>
      <c r="T300" s="232"/>
      <c r="U300" s="13"/>
      <c r="V300" s="13"/>
      <c r="W300" s="13"/>
      <c r="X300" s="13"/>
      <c r="Y300" s="13"/>
      <c r="Z300" s="13"/>
      <c r="AA300" s="13"/>
      <c r="AB300" s="13"/>
      <c r="AC300" s="13"/>
      <c r="AD300" s="13"/>
      <c r="AE300" s="13"/>
      <c r="AT300" s="233" t="s">
        <v>157</v>
      </c>
      <c r="AU300" s="233" t="s">
        <v>82</v>
      </c>
      <c r="AV300" s="13" t="s">
        <v>82</v>
      </c>
      <c r="AW300" s="13" t="s">
        <v>33</v>
      </c>
      <c r="AX300" s="13" t="s">
        <v>72</v>
      </c>
      <c r="AY300" s="233" t="s">
        <v>138</v>
      </c>
    </row>
    <row r="301" spans="1:51" s="14" customFormat="1" ht="12">
      <c r="A301" s="14"/>
      <c r="B301" s="234"/>
      <c r="C301" s="235"/>
      <c r="D301" s="218" t="s">
        <v>157</v>
      </c>
      <c r="E301" s="236" t="s">
        <v>19</v>
      </c>
      <c r="F301" s="237" t="s">
        <v>194</v>
      </c>
      <c r="G301" s="235"/>
      <c r="H301" s="238">
        <v>20.958</v>
      </c>
      <c r="I301" s="239"/>
      <c r="J301" s="235"/>
      <c r="K301" s="235"/>
      <c r="L301" s="240"/>
      <c r="M301" s="241"/>
      <c r="N301" s="242"/>
      <c r="O301" s="242"/>
      <c r="P301" s="242"/>
      <c r="Q301" s="242"/>
      <c r="R301" s="242"/>
      <c r="S301" s="242"/>
      <c r="T301" s="243"/>
      <c r="U301" s="14"/>
      <c r="V301" s="14"/>
      <c r="W301" s="14"/>
      <c r="X301" s="14"/>
      <c r="Y301" s="14"/>
      <c r="Z301" s="14"/>
      <c r="AA301" s="14"/>
      <c r="AB301" s="14"/>
      <c r="AC301" s="14"/>
      <c r="AD301" s="14"/>
      <c r="AE301" s="14"/>
      <c r="AT301" s="244" t="s">
        <v>157</v>
      </c>
      <c r="AU301" s="244" t="s">
        <v>82</v>
      </c>
      <c r="AV301" s="14" t="s">
        <v>145</v>
      </c>
      <c r="AW301" s="14" t="s">
        <v>33</v>
      </c>
      <c r="AX301" s="14" t="s">
        <v>80</v>
      </c>
      <c r="AY301" s="244" t="s">
        <v>138</v>
      </c>
    </row>
    <row r="302" spans="1:51" s="13" customFormat="1" ht="12">
      <c r="A302" s="13"/>
      <c r="B302" s="223"/>
      <c r="C302" s="224"/>
      <c r="D302" s="218" t="s">
        <v>157</v>
      </c>
      <c r="E302" s="224"/>
      <c r="F302" s="226" t="s">
        <v>948</v>
      </c>
      <c r="G302" s="224"/>
      <c r="H302" s="227">
        <v>0.009</v>
      </c>
      <c r="I302" s="228"/>
      <c r="J302" s="224"/>
      <c r="K302" s="224"/>
      <c r="L302" s="229"/>
      <c r="M302" s="230"/>
      <c r="N302" s="231"/>
      <c r="O302" s="231"/>
      <c r="P302" s="231"/>
      <c r="Q302" s="231"/>
      <c r="R302" s="231"/>
      <c r="S302" s="231"/>
      <c r="T302" s="232"/>
      <c r="U302" s="13"/>
      <c r="V302" s="13"/>
      <c r="W302" s="13"/>
      <c r="X302" s="13"/>
      <c r="Y302" s="13"/>
      <c r="Z302" s="13"/>
      <c r="AA302" s="13"/>
      <c r="AB302" s="13"/>
      <c r="AC302" s="13"/>
      <c r="AD302" s="13"/>
      <c r="AE302" s="13"/>
      <c r="AT302" s="233" t="s">
        <v>157</v>
      </c>
      <c r="AU302" s="233" t="s">
        <v>82</v>
      </c>
      <c r="AV302" s="13" t="s">
        <v>82</v>
      </c>
      <c r="AW302" s="13" t="s">
        <v>4</v>
      </c>
      <c r="AX302" s="13" t="s">
        <v>80</v>
      </c>
      <c r="AY302" s="233" t="s">
        <v>138</v>
      </c>
    </row>
    <row r="303" spans="1:65" s="2" customFormat="1" ht="24.15" customHeight="1">
      <c r="A303" s="39"/>
      <c r="B303" s="40"/>
      <c r="C303" s="205" t="s">
        <v>436</v>
      </c>
      <c r="D303" s="205" t="s">
        <v>140</v>
      </c>
      <c r="E303" s="206" t="s">
        <v>701</v>
      </c>
      <c r="F303" s="207" t="s">
        <v>702</v>
      </c>
      <c r="G303" s="208" t="s">
        <v>291</v>
      </c>
      <c r="H303" s="209">
        <v>0.013</v>
      </c>
      <c r="I303" s="210"/>
      <c r="J303" s="211">
        <f>ROUND(I303*H303,2)</f>
        <v>0</v>
      </c>
      <c r="K303" s="207" t="s">
        <v>144</v>
      </c>
      <c r="L303" s="45"/>
      <c r="M303" s="212" t="s">
        <v>19</v>
      </c>
      <c r="N303" s="213" t="s">
        <v>43</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235</v>
      </c>
      <c r="AT303" s="216" t="s">
        <v>140</v>
      </c>
      <c r="AU303" s="216" t="s">
        <v>82</v>
      </c>
      <c r="AY303" s="18" t="s">
        <v>138</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235</v>
      </c>
      <c r="BM303" s="216" t="s">
        <v>949</v>
      </c>
    </row>
    <row r="304" spans="1:47" s="2" customFormat="1" ht="12">
      <c r="A304" s="39"/>
      <c r="B304" s="40"/>
      <c r="C304" s="41"/>
      <c r="D304" s="218" t="s">
        <v>147</v>
      </c>
      <c r="E304" s="41"/>
      <c r="F304" s="219" t="s">
        <v>704</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147</v>
      </c>
      <c r="AU304" s="18" t="s">
        <v>82</v>
      </c>
    </row>
    <row r="305" spans="1:63" s="12" customFormat="1" ht="22.8" customHeight="1">
      <c r="A305" s="12"/>
      <c r="B305" s="189"/>
      <c r="C305" s="190"/>
      <c r="D305" s="191" t="s">
        <v>71</v>
      </c>
      <c r="E305" s="203" t="s">
        <v>715</v>
      </c>
      <c r="F305" s="203" t="s">
        <v>716</v>
      </c>
      <c r="G305" s="190"/>
      <c r="H305" s="190"/>
      <c r="I305" s="193"/>
      <c r="J305" s="204">
        <f>BK305</f>
        <v>0</v>
      </c>
      <c r="K305" s="190"/>
      <c r="L305" s="195"/>
      <c r="M305" s="196"/>
      <c r="N305" s="197"/>
      <c r="O305" s="197"/>
      <c r="P305" s="198">
        <f>SUM(P306:P312)</f>
        <v>0</v>
      </c>
      <c r="Q305" s="197"/>
      <c r="R305" s="198">
        <f>SUM(R306:R312)</f>
        <v>0.00286396</v>
      </c>
      <c r="S305" s="197"/>
      <c r="T305" s="199">
        <f>SUM(T306:T312)</f>
        <v>0</v>
      </c>
      <c r="U305" s="12"/>
      <c r="V305" s="12"/>
      <c r="W305" s="12"/>
      <c r="X305" s="12"/>
      <c r="Y305" s="12"/>
      <c r="Z305" s="12"/>
      <c r="AA305" s="12"/>
      <c r="AB305" s="12"/>
      <c r="AC305" s="12"/>
      <c r="AD305" s="12"/>
      <c r="AE305" s="12"/>
      <c r="AR305" s="200" t="s">
        <v>82</v>
      </c>
      <c r="AT305" s="201" t="s">
        <v>71</v>
      </c>
      <c r="AU305" s="201" t="s">
        <v>80</v>
      </c>
      <c r="AY305" s="200" t="s">
        <v>138</v>
      </c>
      <c r="BK305" s="202">
        <f>SUM(BK306:BK312)</f>
        <v>0</v>
      </c>
    </row>
    <row r="306" spans="1:65" s="2" customFormat="1" ht="16.5" customHeight="1">
      <c r="A306" s="39"/>
      <c r="B306" s="40"/>
      <c r="C306" s="205" t="s">
        <v>442</v>
      </c>
      <c r="D306" s="205" t="s">
        <v>140</v>
      </c>
      <c r="E306" s="206" t="s">
        <v>718</v>
      </c>
      <c r="F306" s="207" t="s">
        <v>719</v>
      </c>
      <c r="G306" s="208" t="s">
        <v>162</v>
      </c>
      <c r="H306" s="209">
        <v>13.018</v>
      </c>
      <c r="I306" s="210"/>
      <c r="J306" s="211">
        <f>ROUND(I306*H306,2)</f>
        <v>0</v>
      </c>
      <c r="K306" s="207" t="s">
        <v>144</v>
      </c>
      <c r="L306" s="45"/>
      <c r="M306" s="212" t="s">
        <v>19</v>
      </c>
      <c r="N306" s="213" t="s">
        <v>43</v>
      </c>
      <c r="O306" s="85"/>
      <c r="P306" s="214">
        <f>O306*H306</f>
        <v>0</v>
      </c>
      <c r="Q306" s="214">
        <v>0.00013</v>
      </c>
      <c r="R306" s="214">
        <f>Q306*H306</f>
        <v>0.0016923399999999999</v>
      </c>
      <c r="S306" s="214">
        <v>0</v>
      </c>
      <c r="T306" s="215">
        <f>S306*H306</f>
        <v>0</v>
      </c>
      <c r="U306" s="39"/>
      <c r="V306" s="39"/>
      <c r="W306" s="39"/>
      <c r="X306" s="39"/>
      <c r="Y306" s="39"/>
      <c r="Z306" s="39"/>
      <c r="AA306" s="39"/>
      <c r="AB306" s="39"/>
      <c r="AC306" s="39"/>
      <c r="AD306" s="39"/>
      <c r="AE306" s="39"/>
      <c r="AR306" s="216" t="s">
        <v>235</v>
      </c>
      <c r="AT306" s="216" t="s">
        <v>140</v>
      </c>
      <c r="AU306" s="216" t="s">
        <v>82</v>
      </c>
      <c r="AY306" s="18" t="s">
        <v>138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235</v>
      </c>
      <c r="BM306" s="216" t="s">
        <v>950</v>
      </c>
    </row>
    <row r="307" spans="1:51" s="13" customFormat="1" ht="12">
      <c r="A307" s="13"/>
      <c r="B307" s="223"/>
      <c r="C307" s="224"/>
      <c r="D307" s="218" t="s">
        <v>157</v>
      </c>
      <c r="E307" s="225" t="s">
        <v>19</v>
      </c>
      <c r="F307" s="226" t="s">
        <v>951</v>
      </c>
      <c r="G307" s="224"/>
      <c r="H307" s="227">
        <v>13.018</v>
      </c>
      <c r="I307" s="228"/>
      <c r="J307" s="224"/>
      <c r="K307" s="224"/>
      <c r="L307" s="229"/>
      <c r="M307" s="230"/>
      <c r="N307" s="231"/>
      <c r="O307" s="231"/>
      <c r="P307" s="231"/>
      <c r="Q307" s="231"/>
      <c r="R307" s="231"/>
      <c r="S307" s="231"/>
      <c r="T307" s="232"/>
      <c r="U307" s="13"/>
      <c r="V307" s="13"/>
      <c r="W307" s="13"/>
      <c r="X307" s="13"/>
      <c r="Y307" s="13"/>
      <c r="Z307" s="13"/>
      <c r="AA307" s="13"/>
      <c r="AB307" s="13"/>
      <c r="AC307" s="13"/>
      <c r="AD307" s="13"/>
      <c r="AE307" s="13"/>
      <c r="AT307" s="233" t="s">
        <v>157</v>
      </c>
      <c r="AU307" s="233" t="s">
        <v>82</v>
      </c>
      <c r="AV307" s="13" t="s">
        <v>82</v>
      </c>
      <c r="AW307" s="13" t="s">
        <v>33</v>
      </c>
      <c r="AX307" s="13" t="s">
        <v>72</v>
      </c>
      <c r="AY307" s="233" t="s">
        <v>138</v>
      </c>
    </row>
    <row r="308" spans="1:51" s="14" customFormat="1" ht="12">
      <c r="A308" s="14"/>
      <c r="B308" s="234"/>
      <c r="C308" s="235"/>
      <c r="D308" s="218" t="s">
        <v>157</v>
      </c>
      <c r="E308" s="236" t="s">
        <v>19</v>
      </c>
      <c r="F308" s="237" t="s">
        <v>194</v>
      </c>
      <c r="G308" s="235"/>
      <c r="H308" s="238">
        <v>13.018</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157</v>
      </c>
      <c r="AU308" s="244" t="s">
        <v>82</v>
      </c>
      <c r="AV308" s="14" t="s">
        <v>145</v>
      </c>
      <c r="AW308" s="14" t="s">
        <v>33</v>
      </c>
      <c r="AX308" s="14" t="s">
        <v>80</v>
      </c>
      <c r="AY308" s="244" t="s">
        <v>138</v>
      </c>
    </row>
    <row r="309" spans="1:65" s="2" customFormat="1" ht="16.5" customHeight="1">
      <c r="A309" s="39"/>
      <c r="B309" s="40"/>
      <c r="C309" s="205" t="s">
        <v>446</v>
      </c>
      <c r="D309" s="205" t="s">
        <v>140</v>
      </c>
      <c r="E309" s="206" t="s">
        <v>726</v>
      </c>
      <c r="F309" s="207" t="s">
        <v>727</v>
      </c>
      <c r="G309" s="208" t="s">
        <v>162</v>
      </c>
      <c r="H309" s="209">
        <v>13.018</v>
      </c>
      <c r="I309" s="210"/>
      <c r="J309" s="211">
        <f>ROUND(I309*H309,2)</f>
        <v>0</v>
      </c>
      <c r="K309" s="207" t="s">
        <v>144</v>
      </c>
      <c r="L309" s="45"/>
      <c r="M309" s="212" t="s">
        <v>19</v>
      </c>
      <c r="N309" s="213" t="s">
        <v>43</v>
      </c>
      <c r="O309" s="85"/>
      <c r="P309" s="214">
        <f>O309*H309</f>
        <v>0</v>
      </c>
      <c r="Q309" s="214">
        <v>9E-05</v>
      </c>
      <c r="R309" s="214">
        <f>Q309*H309</f>
        <v>0.0011716200000000002</v>
      </c>
      <c r="S309" s="214">
        <v>0</v>
      </c>
      <c r="T309" s="215">
        <f>S309*H309</f>
        <v>0</v>
      </c>
      <c r="U309" s="39"/>
      <c r="V309" s="39"/>
      <c r="W309" s="39"/>
      <c r="X309" s="39"/>
      <c r="Y309" s="39"/>
      <c r="Z309" s="39"/>
      <c r="AA309" s="39"/>
      <c r="AB309" s="39"/>
      <c r="AC309" s="39"/>
      <c r="AD309" s="39"/>
      <c r="AE309" s="39"/>
      <c r="AR309" s="216" t="s">
        <v>235</v>
      </c>
      <c r="AT309" s="216" t="s">
        <v>140</v>
      </c>
      <c r="AU309" s="216" t="s">
        <v>82</v>
      </c>
      <c r="AY309" s="18" t="s">
        <v>138</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235</v>
      </c>
      <c r="BM309" s="216" t="s">
        <v>952</v>
      </c>
    </row>
    <row r="310" spans="1:51" s="15" customFormat="1" ht="12">
      <c r="A310" s="15"/>
      <c r="B310" s="245"/>
      <c r="C310" s="246"/>
      <c r="D310" s="218" t="s">
        <v>157</v>
      </c>
      <c r="E310" s="247" t="s">
        <v>19</v>
      </c>
      <c r="F310" s="248" t="s">
        <v>953</v>
      </c>
      <c r="G310" s="246"/>
      <c r="H310" s="247" t="s">
        <v>19</v>
      </c>
      <c r="I310" s="249"/>
      <c r="J310" s="246"/>
      <c r="K310" s="246"/>
      <c r="L310" s="250"/>
      <c r="M310" s="251"/>
      <c r="N310" s="252"/>
      <c r="O310" s="252"/>
      <c r="P310" s="252"/>
      <c r="Q310" s="252"/>
      <c r="R310" s="252"/>
      <c r="S310" s="252"/>
      <c r="T310" s="253"/>
      <c r="U310" s="15"/>
      <c r="V310" s="15"/>
      <c r="W310" s="15"/>
      <c r="X310" s="15"/>
      <c r="Y310" s="15"/>
      <c r="Z310" s="15"/>
      <c r="AA310" s="15"/>
      <c r="AB310" s="15"/>
      <c r="AC310" s="15"/>
      <c r="AD310" s="15"/>
      <c r="AE310" s="15"/>
      <c r="AT310" s="254" t="s">
        <v>157</v>
      </c>
      <c r="AU310" s="254" t="s">
        <v>82</v>
      </c>
      <c r="AV310" s="15" t="s">
        <v>80</v>
      </c>
      <c r="AW310" s="15" t="s">
        <v>33</v>
      </c>
      <c r="AX310" s="15" t="s">
        <v>72</v>
      </c>
      <c r="AY310" s="254" t="s">
        <v>138</v>
      </c>
    </row>
    <row r="311" spans="1:51" s="13" customFormat="1" ht="12">
      <c r="A311" s="13"/>
      <c r="B311" s="223"/>
      <c r="C311" s="224"/>
      <c r="D311" s="218" t="s">
        <v>157</v>
      </c>
      <c r="E311" s="225" t="s">
        <v>19</v>
      </c>
      <c r="F311" s="226" t="s">
        <v>951</v>
      </c>
      <c r="G311" s="224"/>
      <c r="H311" s="227">
        <v>13.018</v>
      </c>
      <c r="I311" s="228"/>
      <c r="J311" s="224"/>
      <c r="K311" s="224"/>
      <c r="L311" s="229"/>
      <c r="M311" s="230"/>
      <c r="N311" s="231"/>
      <c r="O311" s="231"/>
      <c r="P311" s="231"/>
      <c r="Q311" s="231"/>
      <c r="R311" s="231"/>
      <c r="S311" s="231"/>
      <c r="T311" s="232"/>
      <c r="U311" s="13"/>
      <c r="V311" s="13"/>
      <c r="W311" s="13"/>
      <c r="X311" s="13"/>
      <c r="Y311" s="13"/>
      <c r="Z311" s="13"/>
      <c r="AA311" s="13"/>
      <c r="AB311" s="13"/>
      <c r="AC311" s="13"/>
      <c r="AD311" s="13"/>
      <c r="AE311" s="13"/>
      <c r="AT311" s="233" t="s">
        <v>157</v>
      </c>
      <c r="AU311" s="233" t="s">
        <v>82</v>
      </c>
      <c r="AV311" s="13" t="s">
        <v>82</v>
      </c>
      <c r="AW311" s="13" t="s">
        <v>33</v>
      </c>
      <c r="AX311" s="13" t="s">
        <v>72</v>
      </c>
      <c r="AY311" s="233" t="s">
        <v>138</v>
      </c>
    </row>
    <row r="312" spans="1:51" s="14" customFormat="1" ht="12">
      <c r="A312" s="14"/>
      <c r="B312" s="234"/>
      <c r="C312" s="235"/>
      <c r="D312" s="218" t="s">
        <v>157</v>
      </c>
      <c r="E312" s="236" t="s">
        <v>19</v>
      </c>
      <c r="F312" s="237" t="s">
        <v>194</v>
      </c>
      <c r="G312" s="235"/>
      <c r="H312" s="238">
        <v>13.018</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157</v>
      </c>
      <c r="AU312" s="244" t="s">
        <v>82</v>
      </c>
      <c r="AV312" s="14" t="s">
        <v>145</v>
      </c>
      <c r="AW312" s="14" t="s">
        <v>33</v>
      </c>
      <c r="AX312" s="14" t="s">
        <v>80</v>
      </c>
      <c r="AY312" s="244" t="s">
        <v>138</v>
      </c>
    </row>
    <row r="313" spans="1:63" s="12" customFormat="1" ht="22.8" customHeight="1">
      <c r="A313" s="12"/>
      <c r="B313" s="189"/>
      <c r="C313" s="190"/>
      <c r="D313" s="191" t="s">
        <v>71</v>
      </c>
      <c r="E313" s="203" t="s">
        <v>730</v>
      </c>
      <c r="F313" s="203" t="s">
        <v>731</v>
      </c>
      <c r="G313" s="190"/>
      <c r="H313" s="190"/>
      <c r="I313" s="193"/>
      <c r="J313" s="204">
        <f>BK313</f>
        <v>0</v>
      </c>
      <c r="K313" s="190"/>
      <c r="L313" s="195"/>
      <c r="M313" s="196"/>
      <c r="N313" s="197"/>
      <c r="O313" s="197"/>
      <c r="P313" s="198">
        <f>SUM(P314:P332)</f>
        <v>0</v>
      </c>
      <c r="Q313" s="197"/>
      <c r="R313" s="198">
        <f>SUM(R314:R332)</f>
        <v>0.20755132</v>
      </c>
      <c r="S313" s="197"/>
      <c r="T313" s="199">
        <f>SUM(T314:T332)</f>
        <v>0</v>
      </c>
      <c r="U313" s="12"/>
      <c r="V313" s="12"/>
      <c r="W313" s="12"/>
      <c r="X313" s="12"/>
      <c r="Y313" s="12"/>
      <c r="Z313" s="12"/>
      <c r="AA313" s="12"/>
      <c r="AB313" s="12"/>
      <c r="AC313" s="12"/>
      <c r="AD313" s="12"/>
      <c r="AE313" s="12"/>
      <c r="AR313" s="200" t="s">
        <v>82</v>
      </c>
      <c r="AT313" s="201" t="s">
        <v>71</v>
      </c>
      <c r="AU313" s="201" t="s">
        <v>80</v>
      </c>
      <c r="AY313" s="200" t="s">
        <v>138</v>
      </c>
      <c r="BK313" s="202">
        <f>SUM(BK314:BK332)</f>
        <v>0</v>
      </c>
    </row>
    <row r="314" spans="1:65" s="2" customFormat="1" ht="16.5" customHeight="1">
      <c r="A314" s="39"/>
      <c r="B314" s="40"/>
      <c r="C314" s="205" t="s">
        <v>451</v>
      </c>
      <c r="D314" s="205" t="s">
        <v>140</v>
      </c>
      <c r="E314" s="206" t="s">
        <v>733</v>
      </c>
      <c r="F314" s="207" t="s">
        <v>734</v>
      </c>
      <c r="G314" s="208" t="s">
        <v>162</v>
      </c>
      <c r="H314" s="209">
        <v>13.018</v>
      </c>
      <c r="I314" s="210"/>
      <c r="J314" s="211">
        <f>ROUND(I314*H314,2)</f>
        <v>0</v>
      </c>
      <c r="K314" s="207" t="s">
        <v>144</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235</v>
      </c>
      <c r="AT314" s="216" t="s">
        <v>140</v>
      </c>
      <c r="AU314" s="216" t="s">
        <v>82</v>
      </c>
      <c r="AY314" s="18" t="s">
        <v>138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235</v>
      </c>
      <c r="BM314" s="216" t="s">
        <v>954</v>
      </c>
    </row>
    <row r="315" spans="1:51" s="15" customFormat="1" ht="12">
      <c r="A315" s="15"/>
      <c r="B315" s="245"/>
      <c r="C315" s="246"/>
      <c r="D315" s="218" t="s">
        <v>157</v>
      </c>
      <c r="E315" s="247" t="s">
        <v>19</v>
      </c>
      <c r="F315" s="248" t="s">
        <v>778</v>
      </c>
      <c r="G315" s="246"/>
      <c r="H315" s="247" t="s">
        <v>19</v>
      </c>
      <c r="I315" s="249"/>
      <c r="J315" s="246"/>
      <c r="K315" s="246"/>
      <c r="L315" s="250"/>
      <c r="M315" s="251"/>
      <c r="N315" s="252"/>
      <c r="O315" s="252"/>
      <c r="P315" s="252"/>
      <c r="Q315" s="252"/>
      <c r="R315" s="252"/>
      <c r="S315" s="252"/>
      <c r="T315" s="253"/>
      <c r="U315" s="15"/>
      <c r="V315" s="15"/>
      <c r="W315" s="15"/>
      <c r="X315" s="15"/>
      <c r="Y315" s="15"/>
      <c r="Z315" s="15"/>
      <c r="AA315" s="15"/>
      <c r="AB315" s="15"/>
      <c r="AC315" s="15"/>
      <c r="AD315" s="15"/>
      <c r="AE315" s="15"/>
      <c r="AT315" s="254" t="s">
        <v>157</v>
      </c>
      <c r="AU315" s="254" t="s">
        <v>82</v>
      </c>
      <c r="AV315" s="15" t="s">
        <v>80</v>
      </c>
      <c r="AW315" s="15" t="s">
        <v>33</v>
      </c>
      <c r="AX315" s="15" t="s">
        <v>72</v>
      </c>
      <c r="AY315" s="254" t="s">
        <v>138</v>
      </c>
    </row>
    <row r="316" spans="1:51" s="13" customFormat="1" ht="12">
      <c r="A316" s="13"/>
      <c r="B316" s="223"/>
      <c r="C316" s="224"/>
      <c r="D316" s="218" t="s">
        <v>157</v>
      </c>
      <c r="E316" s="225" t="s">
        <v>19</v>
      </c>
      <c r="F316" s="226" t="s">
        <v>955</v>
      </c>
      <c r="G316" s="224"/>
      <c r="H316" s="227">
        <v>2.701</v>
      </c>
      <c r="I316" s="228"/>
      <c r="J316" s="224"/>
      <c r="K316" s="224"/>
      <c r="L316" s="229"/>
      <c r="M316" s="230"/>
      <c r="N316" s="231"/>
      <c r="O316" s="231"/>
      <c r="P316" s="231"/>
      <c r="Q316" s="231"/>
      <c r="R316" s="231"/>
      <c r="S316" s="231"/>
      <c r="T316" s="232"/>
      <c r="U316" s="13"/>
      <c r="V316" s="13"/>
      <c r="W316" s="13"/>
      <c r="X316" s="13"/>
      <c r="Y316" s="13"/>
      <c r="Z316" s="13"/>
      <c r="AA316" s="13"/>
      <c r="AB316" s="13"/>
      <c r="AC316" s="13"/>
      <c r="AD316" s="13"/>
      <c r="AE316" s="13"/>
      <c r="AT316" s="233" t="s">
        <v>157</v>
      </c>
      <c r="AU316" s="233" t="s">
        <v>82</v>
      </c>
      <c r="AV316" s="13" t="s">
        <v>82</v>
      </c>
      <c r="AW316" s="13" t="s">
        <v>33</v>
      </c>
      <c r="AX316" s="13" t="s">
        <v>72</v>
      </c>
      <c r="AY316" s="233" t="s">
        <v>138</v>
      </c>
    </row>
    <row r="317" spans="1:51" s="13" customFormat="1" ht="12">
      <c r="A317" s="13"/>
      <c r="B317" s="223"/>
      <c r="C317" s="224"/>
      <c r="D317" s="218" t="s">
        <v>157</v>
      </c>
      <c r="E317" s="225" t="s">
        <v>19</v>
      </c>
      <c r="F317" s="226" t="s">
        <v>956</v>
      </c>
      <c r="G317" s="224"/>
      <c r="H317" s="227">
        <v>2.728</v>
      </c>
      <c r="I317" s="228"/>
      <c r="J317" s="224"/>
      <c r="K317" s="224"/>
      <c r="L317" s="229"/>
      <c r="M317" s="230"/>
      <c r="N317" s="231"/>
      <c r="O317" s="231"/>
      <c r="P317" s="231"/>
      <c r="Q317" s="231"/>
      <c r="R317" s="231"/>
      <c r="S317" s="231"/>
      <c r="T317" s="232"/>
      <c r="U317" s="13"/>
      <c r="V317" s="13"/>
      <c r="W317" s="13"/>
      <c r="X317" s="13"/>
      <c r="Y317" s="13"/>
      <c r="Z317" s="13"/>
      <c r="AA317" s="13"/>
      <c r="AB317" s="13"/>
      <c r="AC317" s="13"/>
      <c r="AD317" s="13"/>
      <c r="AE317" s="13"/>
      <c r="AT317" s="233" t="s">
        <v>157</v>
      </c>
      <c r="AU317" s="233" t="s">
        <v>82</v>
      </c>
      <c r="AV317" s="13" t="s">
        <v>82</v>
      </c>
      <c r="AW317" s="13" t="s">
        <v>33</v>
      </c>
      <c r="AX317" s="13" t="s">
        <v>72</v>
      </c>
      <c r="AY317" s="233" t="s">
        <v>138</v>
      </c>
    </row>
    <row r="318" spans="1:51" s="13" customFormat="1" ht="12">
      <c r="A318" s="13"/>
      <c r="B318" s="223"/>
      <c r="C318" s="224"/>
      <c r="D318" s="218" t="s">
        <v>157</v>
      </c>
      <c r="E318" s="225" t="s">
        <v>19</v>
      </c>
      <c r="F318" s="226" t="s">
        <v>957</v>
      </c>
      <c r="G318" s="224"/>
      <c r="H318" s="227">
        <v>7.589</v>
      </c>
      <c r="I318" s="228"/>
      <c r="J318" s="224"/>
      <c r="K318" s="224"/>
      <c r="L318" s="229"/>
      <c r="M318" s="230"/>
      <c r="N318" s="231"/>
      <c r="O318" s="231"/>
      <c r="P318" s="231"/>
      <c r="Q318" s="231"/>
      <c r="R318" s="231"/>
      <c r="S318" s="231"/>
      <c r="T318" s="232"/>
      <c r="U318" s="13"/>
      <c r="V318" s="13"/>
      <c r="W318" s="13"/>
      <c r="X318" s="13"/>
      <c r="Y318" s="13"/>
      <c r="Z318" s="13"/>
      <c r="AA318" s="13"/>
      <c r="AB318" s="13"/>
      <c r="AC318" s="13"/>
      <c r="AD318" s="13"/>
      <c r="AE318" s="13"/>
      <c r="AT318" s="233" t="s">
        <v>157</v>
      </c>
      <c r="AU318" s="233" t="s">
        <v>82</v>
      </c>
      <c r="AV318" s="13" t="s">
        <v>82</v>
      </c>
      <c r="AW318" s="13" t="s">
        <v>33</v>
      </c>
      <c r="AX318" s="13" t="s">
        <v>72</v>
      </c>
      <c r="AY318" s="233" t="s">
        <v>138</v>
      </c>
    </row>
    <row r="319" spans="1:51" s="14" customFormat="1" ht="12">
      <c r="A319" s="14"/>
      <c r="B319" s="234"/>
      <c r="C319" s="235"/>
      <c r="D319" s="218" t="s">
        <v>157</v>
      </c>
      <c r="E319" s="236" t="s">
        <v>19</v>
      </c>
      <c r="F319" s="237" t="s">
        <v>194</v>
      </c>
      <c r="G319" s="235"/>
      <c r="H319" s="238">
        <v>13.018</v>
      </c>
      <c r="I319" s="239"/>
      <c r="J319" s="235"/>
      <c r="K319" s="235"/>
      <c r="L319" s="240"/>
      <c r="M319" s="241"/>
      <c r="N319" s="242"/>
      <c r="O319" s="242"/>
      <c r="P319" s="242"/>
      <c r="Q319" s="242"/>
      <c r="R319" s="242"/>
      <c r="S319" s="242"/>
      <c r="T319" s="243"/>
      <c r="U319" s="14"/>
      <c r="V319" s="14"/>
      <c r="W319" s="14"/>
      <c r="X319" s="14"/>
      <c r="Y319" s="14"/>
      <c r="Z319" s="14"/>
      <c r="AA319" s="14"/>
      <c r="AB319" s="14"/>
      <c r="AC319" s="14"/>
      <c r="AD319" s="14"/>
      <c r="AE319" s="14"/>
      <c r="AT319" s="244" t="s">
        <v>157</v>
      </c>
      <c r="AU319" s="244" t="s">
        <v>82</v>
      </c>
      <c r="AV319" s="14" t="s">
        <v>145</v>
      </c>
      <c r="AW319" s="14" t="s">
        <v>33</v>
      </c>
      <c r="AX319" s="14" t="s">
        <v>80</v>
      </c>
      <c r="AY319" s="244" t="s">
        <v>138</v>
      </c>
    </row>
    <row r="320" spans="1:65" s="2" customFormat="1" ht="16.5" customHeight="1">
      <c r="A320" s="39"/>
      <c r="B320" s="40"/>
      <c r="C320" s="255" t="s">
        <v>456</v>
      </c>
      <c r="D320" s="255" t="s">
        <v>288</v>
      </c>
      <c r="E320" s="256" t="s">
        <v>737</v>
      </c>
      <c r="F320" s="257" t="s">
        <v>738</v>
      </c>
      <c r="G320" s="258" t="s">
        <v>291</v>
      </c>
      <c r="H320" s="259">
        <v>0.156</v>
      </c>
      <c r="I320" s="260"/>
      <c r="J320" s="261">
        <f>ROUND(I320*H320,2)</f>
        <v>0</v>
      </c>
      <c r="K320" s="257" t="s">
        <v>144</v>
      </c>
      <c r="L320" s="262"/>
      <c r="M320" s="263" t="s">
        <v>19</v>
      </c>
      <c r="N320" s="264" t="s">
        <v>43</v>
      </c>
      <c r="O320" s="85"/>
      <c r="P320" s="214">
        <f>O320*H320</f>
        <v>0</v>
      </c>
      <c r="Q320" s="214">
        <v>1</v>
      </c>
      <c r="R320" s="214">
        <f>Q320*H320</f>
        <v>0.156</v>
      </c>
      <c r="S320" s="214">
        <v>0</v>
      </c>
      <c r="T320" s="215">
        <f>S320*H320</f>
        <v>0</v>
      </c>
      <c r="U320" s="39"/>
      <c r="V320" s="39"/>
      <c r="W320" s="39"/>
      <c r="X320" s="39"/>
      <c r="Y320" s="39"/>
      <c r="Z320" s="39"/>
      <c r="AA320" s="39"/>
      <c r="AB320" s="39"/>
      <c r="AC320" s="39"/>
      <c r="AD320" s="39"/>
      <c r="AE320" s="39"/>
      <c r="AR320" s="216" t="s">
        <v>338</v>
      </c>
      <c r="AT320" s="216" t="s">
        <v>288</v>
      </c>
      <c r="AU320" s="216" t="s">
        <v>82</v>
      </c>
      <c r="AY320" s="18" t="s">
        <v>138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235</v>
      </c>
      <c r="BM320" s="216" t="s">
        <v>958</v>
      </c>
    </row>
    <row r="321" spans="1:51" s="13" customFormat="1" ht="12">
      <c r="A321" s="13"/>
      <c r="B321" s="223"/>
      <c r="C321" s="224"/>
      <c r="D321" s="218" t="s">
        <v>157</v>
      </c>
      <c r="E321" s="225" t="s">
        <v>19</v>
      </c>
      <c r="F321" s="226" t="s">
        <v>951</v>
      </c>
      <c r="G321" s="224"/>
      <c r="H321" s="227">
        <v>13.018</v>
      </c>
      <c r="I321" s="228"/>
      <c r="J321" s="224"/>
      <c r="K321" s="224"/>
      <c r="L321" s="229"/>
      <c r="M321" s="230"/>
      <c r="N321" s="231"/>
      <c r="O321" s="231"/>
      <c r="P321" s="231"/>
      <c r="Q321" s="231"/>
      <c r="R321" s="231"/>
      <c r="S321" s="231"/>
      <c r="T321" s="232"/>
      <c r="U321" s="13"/>
      <c r="V321" s="13"/>
      <c r="W321" s="13"/>
      <c r="X321" s="13"/>
      <c r="Y321" s="13"/>
      <c r="Z321" s="13"/>
      <c r="AA321" s="13"/>
      <c r="AB321" s="13"/>
      <c r="AC321" s="13"/>
      <c r="AD321" s="13"/>
      <c r="AE321" s="13"/>
      <c r="AT321" s="233" t="s">
        <v>157</v>
      </c>
      <c r="AU321" s="233" t="s">
        <v>82</v>
      </c>
      <c r="AV321" s="13" t="s">
        <v>82</v>
      </c>
      <c r="AW321" s="13" t="s">
        <v>33</v>
      </c>
      <c r="AX321" s="13" t="s">
        <v>72</v>
      </c>
      <c r="AY321" s="233" t="s">
        <v>138</v>
      </c>
    </row>
    <row r="322" spans="1:51" s="14" customFormat="1" ht="12">
      <c r="A322" s="14"/>
      <c r="B322" s="234"/>
      <c r="C322" s="235"/>
      <c r="D322" s="218" t="s">
        <v>157</v>
      </c>
      <c r="E322" s="236" t="s">
        <v>19</v>
      </c>
      <c r="F322" s="237" t="s">
        <v>194</v>
      </c>
      <c r="G322" s="235"/>
      <c r="H322" s="238">
        <v>13.018</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157</v>
      </c>
      <c r="AU322" s="244" t="s">
        <v>82</v>
      </c>
      <c r="AV322" s="14" t="s">
        <v>145</v>
      </c>
      <c r="AW322" s="14" t="s">
        <v>33</v>
      </c>
      <c r="AX322" s="14" t="s">
        <v>80</v>
      </c>
      <c r="AY322" s="244" t="s">
        <v>138</v>
      </c>
    </row>
    <row r="323" spans="1:51" s="13" customFormat="1" ht="12">
      <c r="A323" s="13"/>
      <c r="B323" s="223"/>
      <c r="C323" s="224"/>
      <c r="D323" s="218" t="s">
        <v>157</v>
      </c>
      <c r="E323" s="224"/>
      <c r="F323" s="226" t="s">
        <v>959</v>
      </c>
      <c r="G323" s="224"/>
      <c r="H323" s="227">
        <v>0.156</v>
      </c>
      <c r="I323" s="228"/>
      <c r="J323" s="224"/>
      <c r="K323" s="224"/>
      <c r="L323" s="229"/>
      <c r="M323" s="230"/>
      <c r="N323" s="231"/>
      <c r="O323" s="231"/>
      <c r="P323" s="231"/>
      <c r="Q323" s="231"/>
      <c r="R323" s="231"/>
      <c r="S323" s="231"/>
      <c r="T323" s="232"/>
      <c r="U323" s="13"/>
      <c r="V323" s="13"/>
      <c r="W323" s="13"/>
      <c r="X323" s="13"/>
      <c r="Y323" s="13"/>
      <c r="Z323" s="13"/>
      <c r="AA323" s="13"/>
      <c r="AB323" s="13"/>
      <c r="AC323" s="13"/>
      <c r="AD323" s="13"/>
      <c r="AE323" s="13"/>
      <c r="AT323" s="233" t="s">
        <v>157</v>
      </c>
      <c r="AU323" s="233" t="s">
        <v>82</v>
      </c>
      <c r="AV323" s="13" t="s">
        <v>82</v>
      </c>
      <c r="AW323" s="13" t="s">
        <v>4</v>
      </c>
      <c r="AX323" s="13" t="s">
        <v>80</v>
      </c>
      <c r="AY323" s="233" t="s">
        <v>138</v>
      </c>
    </row>
    <row r="324" spans="1:65" s="2" customFormat="1" ht="21.75" customHeight="1">
      <c r="A324" s="39"/>
      <c r="B324" s="40"/>
      <c r="C324" s="205" t="s">
        <v>462</v>
      </c>
      <c r="D324" s="205" t="s">
        <v>140</v>
      </c>
      <c r="E324" s="206" t="s">
        <v>742</v>
      </c>
      <c r="F324" s="207" t="s">
        <v>743</v>
      </c>
      <c r="G324" s="208" t="s">
        <v>162</v>
      </c>
      <c r="H324" s="209">
        <v>13.018</v>
      </c>
      <c r="I324" s="210"/>
      <c r="J324" s="211">
        <f>ROUND(I324*H324,2)</f>
        <v>0</v>
      </c>
      <c r="K324" s="207" t="s">
        <v>19</v>
      </c>
      <c r="L324" s="45"/>
      <c r="M324" s="212" t="s">
        <v>19</v>
      </c>
      <c r="N324" s="213" t="s">
        <v>43</v>
      </c>
      <c r="O324" s="85"/>
      <c r="P324" s="214">
        <f>O324*H324</f>
        <v>0</v>
      </c>
      <c r="Q324" s="214">
        <v>0.00174</v>
      </c>
      <c r="R324" s="214">
        <f>Q324*H324</f>
        <v>0.022651320000000003</v>
      </c>
      <c r="S324" s="214">
        <v>0</v>
      </c>
      <c r="T324" s="215">
        <f>S324*H324</f>
        <v>0</v>
      </c>
      <c r="U324" s="39"/>
      <c r="V324" s="39"/>
      <c r="W324" s="39"/>
      <c r="X324" s="39"/>
      <c r="Y324" s="39"/>
      <c r="Z324" s="39"/>
      <c r="AA324" s="39"/>
      <c r="AB324" s="39"/>
      <c r="AC324" s="39"/>
      <c r="AD324" s="39"/>
      <c r="AE324" s="39"/>
      <c r="AR324" s="216" t="s">
        <v>235</v>
      </c>
      <c r="AT324" s="216" t="s">
        <v>140</v>
      </c>
      <c r="AU324" s="216" t="s">
        <v>82</v>
      </c>
      <c r="AY324" s="18" t="s">
        <v>138</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235</v>
      </c>
      <c r="BM324" s="216" t="s">
        <v>960</v>
      </c>
    </row>
    <row r="325" spans="1:51" s="15" customFormat="1" ht="12">
      <c r="A325" s="15"/>
      <c r="B325" s="245"/>
      <c r="C325" s="246"/>
      <c r="D325" s="218" t="s">
        <v>157</v>
      </c>
      <c r="E325" s="247" t="s">
        <v>19</v>
      </c>
      <c r="F325" s="248" t="s">
        <v>745</v>
      </c>
      <c r="G325" s="246"/>
      <c r="H325" s="247" t="s">
        <v>19</v>
      </c>
      <c r="I325" s="249"/>
      <c r="J325" s="246"/>
      <c r="K325" s="246"/>
      <c r="L325" s="250"/>
      <c r="M325" s="251"/>
      <c r="N325" s="252"/>
      <c r="O325" s="252"/>
      <c r="P325" s="252"/>
      <c r="Q325" s="252"/>
      <c r="R325" s="252"/>
      <c r="S325" s="252"/>
      <c r="T325" s="253"/>
      <c r="U325" s="15"/>
      <c r="V325" s="15"/>
      <c r="W325" s="15"/>
      <c r="X325" s="15"/>
      <c r="Y325" s="15"/>
      <c r="Z325" s="15"/>
      <c r="AA325" s="15"/>
      <c r="AB325" s="15"/>
      <c r="AC325" s="15"/>
      <c r="AD325" s="15"/>
      <c r="AE325" s="15"/>
      <c r="AT325" s="254" t="s">
        <v>157</v>
      </c>
      <c r="AU325" s="254" t="s">
        <v>82</v>
      </c>
      <c r="AV325" s="15" t="s">
        <v>80</v>
      </c>
      <c r="AW325" s="15" t="s">
        <v>33</v>
      </c>
      <c r="AX325" s="15" t="s">
        <v>72</v>
      </c>
      <c r="AY325" s="254" t="s">
        <v>138</v>
      </c>
    </row>
    <row r="326" spans="1:51" s="15" customFormat="1" ht="12">
      <c r="A326" s="15"/>
      <c r="B326" s="245"/>
      <c r="C326" s="246"/>
      <c r="D326" s="218" t="s">
        <v>157</v>
      </c>
      <c r="E326" s="247" t="s">
        <v>19</v>
      </c>
      <c r="F326" s="248" t="s">
        <v>778</v>
      </c>
      <c r="G326" s="246"/>
      <c r="H326" s="247" t="s">
        <v>19</v>
      </c>
      <c r="I326" s="249"/>
      <c r="J326" s="246"/>
      <c r="K326" s="246"/>
      <c r="L326" s="250"/>
      <c r="M326" s="251"/>
      <c r="N326" s="252"/>
      <c r="O326" s="252"/>
      <c r="P326" s="252"/>
      <c r="Q326" s="252"/>
      <c r="R326" s="252"/>
      <c r="S326" s="252"/>
      <c r="T326" s="253"/>
      <c r="U326" s="15"/>
      <c r="V326" s="15"/>
      <c r="W326" s="15"/>
      <c r="X326" s="15"/>
      <c r="Y326" s="15"/>
      <c r="Z326" s="15"/>
      <c r="AA326" s="15"/>
      <c r="AB326" s="15"/>
      <c r="AC326" s="15"/>
      <c r="AD326" s="15"/>
      <c r="AE326" s="15"/>
      <c r="AT326" s="254" t="s">
        <v>157</v>
      </c>
      <c r="AU326" s="254" t="s">
        <v>82</v>
      </c>
      <c r="AV326" s="15" t="s">
        <v>80</v>
      </c>
      <c r="AW326" s="15" t="s">
        <v>33</v>
      </c>
      <c r="AX326" s="15" t="s">
        <v>72</v>
      </c>
      <c r="AY326" s="254" t="s">
        <v>138</v>
      </c>
    </row>
    <row r="327" spans="1:51" s="13" customFormat="1" ht="12">
      <c r="A327" s="13"/>
      <c r="B327" s="223"/>
      <c r="C327" s="224"/>
      <c r="D327" s="218" t="s">
        <v>157</v>
      </c>
      <c r="E327" s="225" t="s">
        <v>19</v>
      </c>
      <c r="F327" s="226" t="s">
        <v>955</v>
      </c>
      <c r="G327" s="224"/>
      <c r="H327" s="227">
        <v>2.701</v>
      </c>
      <c r="I327" s="228"/>
      <c r="J327" s="224"/>
      <c r="K327" s="224"/>
      <c r="L327" s="229"/>
      <c r="M327" s="230"/>
      <c r="N327" s="231"/>
      <c r="O327" s="231"/>
      <c r="P327" s="231"/>
      <c r="Q327" s="231"/>
      <c r="R327" s="231"/>
      <c r="S327" s="231"/>
      <c r="T327" s="232"/>
      <c r="U327" s="13"/>
      <c r="V327" s="13"/>
      <c r="W327" s="13"/>
      <c r="X327" s="13"/>
      <c r="Y327" s="13"/>
      <c r="Z327" s="13"/>
      <c r="AA327" s="13"/>
      <c r="AB327" s="13"/>
      <c r="AC327" s="13"/>
      <c r="AD327" s="13"/>
      <c r="AE327" s="13"/>
      <c r="AT327" s="233" t="s">
        <v>157</v>
      </c>
      <c r="AU327" s="233" t="s">
        <v>82</v>
      </c>
      <c r="AV327" s="13" t="s">
        <v>82</v>
      </c>
      <c r="AW327" s="13" t="s">
        <v>33</v>
      </c>
      <c r="AX327" s="13" t="s">
        <v>72</v>
      </c>
      <c r="AY327" s="233" t="s">
        <v>138</v>
      </c>
    </row>
    <row r="328" spans="1:51" s="13" customFormat="1" ht="12">
      <c r="A328" s="13"/>
      <c r="B328" s="223"/>
      <c r="C328" s="224"/>
      <c r="D328" s="218" t="s">
        <v>157</v>
      </c>
      <c r="E328" s="225" t="s">
        <v>19</v>
      </c>
      <c r="F328" s="226" t="s">
        <v>956</v>
      </c>
      <c r="G328" s="224"/>
      <c r="H328" s="227">
        <v>2.728</v>
      </c>
      <c r="I328" s="228"/>
      <c r="J328" s="224"/>
      <c r="K328" s="224"/>
      <c r="L328" s="229"/>
      <c r="M328" s="230"/>
      <c r="N328" s="231"/>
      <c r="O328" s="231"/>
      <c r="P328" s="231"/>
      <c r="Q328" s="231"/>
      <c r="R328" s="231"/>
      <c r="S328" s="231"/>
      <c r="T328" s="232"/>
      <c r="U328" s="13"/>
      <c r="V328" s="13"/>
      <c r="W328" s="13"/>
      <c r="X328" s="13"/>
      <c r="Y328" s="13"/>
      <c r="Z328" s="13"/>
      <c r="AA328" s="13"/>
      <c r="AB328" s="13"/>
      <c r="AC328" s="13"/>
      <c r="AD328" s="13"/>
      <c r="AE328" s="13"/>
      <c r="AT328" s="233" t="s">
        <v>157</v>
      </c>
      <c r="AU328" s="233" t="s">
        <v>82</v>
      </c>
      <c r="AV328" s="13" t="s">
        <v>82</v>
      </c>
      <c r="AW328" s="13" t="s">
        <v>33</v>
      </c>
      <c r="AX328" s="13" t="s">
        <v>72</v>
      </c>
      <c r="AY328" s="233" t="s">
        <v>138</v>
      </c>
    </row>
    <row r="329" spans="1:51" s="13" customFormat="1" ht="12">
      <c r="A329" s="13"/>
      <c r="B329" s="223"/>
      <c r="C329" s="224"/>
      <c r="D329" s="218" t="s">
        <v>157</v>
      </c>
      <c r="E329" s="225" t="s">
        <v>19</v>
      </c>
      <c r="F329" s="226" t="s">
        <v>957</v>
      </c>
      <c r="G329" s="224"/>
      <c r="H329" s="227">
        <v>7.589</v>
      </c>
      <c r="I329" s="228"/>
      <c r="J329" s="224"/>
      <c r="K329" s="224"/>
      <c r="L329" s="229"/>
      <c r="M329" s="230"/>
      <c r="N329" s="231"/>
      <c r="O329" s="231"/>
      <c r="P329" s="231"/>
      <c r="Q329" s="231"/>
      <c r="R329" s="231"/>
      <c r="S329" s="231"/>
      <c r="T329" s="232"/>
      <c r="U329" s="13"/>
      <c r="V329" s="13"/>
      <c r="W329" s="13"/>
      <c r="X329" s="13"/>
      <c r="Y329" s="13"/>
      <c r="Z329" s="13"/>
      <c r="AA329" s="13"/>
      <c r="AB329" s="13"/>
      <c r="AC329" s="13"/>
      <c r="AD329" s="13"/>
      <c r="AE329" s="13"/>
      <c r="AT329" s="233" t="s">
        <v>157</v>
      </c>
      <c r="AU329" s="233" t="s">
        <v>82</v>
      </c>
      <c r="AV329" s="13" t="s">
        <v>82</v>
      </c>
      <c r="AW329" s="13" t="s">
        <v>33</v>
      </c>
      <c r="AX329" s="13" t="s">
        <v>72</v>
      </c>
      <c r="AY329" s="233" t="s">
        <v>138</v>
      </c>
    </row>
    <row r="330" spans="1:51" s="14" customFormat="1" ht="12">
      <c r="A330" s="14"/>
      <c r="B330" s="234"/>
      <c r="C330" s="235"/>
      <c r="D330" s="218" t="s">
        <v>157</v>
      </c>
      <c r="E330" s="236" t="s">
        <v>19</v>
      </c>
      <c r="F330" s="237" t="s">
        <v>194</v>
      </c>
      <c r="G330" s="235"/>
      <c r="H330" s="238">
        <v>13.018</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157</v>
      </c>
      <c r="AU330" s="244" t="s">
        <v>82</v>
      </c>
      <c r="AV330" s="14" t="s">
        <v>145</v>
      </c>
      <c r="AW330" s="14" t="s">
        <v>33</v>
      </c>
      <c r="AX330" s="14" t="s">
        <v>80</v>
      </c>
      <c r="AY330" s="244" t="s">
        <v>138</v>
      </c>
    </row>
    <row r="331" spans="1:65" s="2" customFormat="1" ht="16.5" customHeight="1">
      <c r="A331" s="39"/>
      <c r="B331" s="40"/>
      <c r="C331" s="255" t="s">
        <v>468</v>
      </c>
      <c r="D331" s="255" t="s">
        <v>288</v>
      </c>
      <c r="E331" s="256" t="s">
        <v>747</v>
      </c>
      <c r="F331" s="257" t="s">
        <v>748</v>
      </c>
      <c r="G331" s="258" t="s">
        <v>352</v>
      </c>
      <c r="H331" s="259">
        <v>28.9</v>
      </c>
      <c r="I331" s="260"/>
      <c r="J331" s="261">
        <f>ROUND(I331*H331,2)</f>
        <v>0</v>
      </c>
      <c r="K331" s="257" t="s">
        <v>19</v>
      </c>
      <c r="L331" s="262"/>
      <c r="M331" s="263" t="s">
        <v>19</v>
      </c>
      <c r="N331" s="264" t="s">
        <v>43</v>
      </c>
      <c r="O331" s="85"/>
      <c r="P331" s="214">
        <f>O331*H331</f>
        <v>0</v>
      </c>
      <c r="Q331" s="214">
        <v>0.001</v>
      </c>
      <c r="R331" s="214">
        <f>Q331*H331</f>
        <v>0.0289</v>
      </c>
      <c r="S331" s="214">
        <v>0</v>
      </c>
      <c r="T331" s="215">
        <f>S331*H331</f>
        <v>0</v>
      </c>
      <c r="U331" s="39"/>
      <c r="V331" s="39"/>
      <c r="W331" s="39"/>
      <c r="X331" s="39"/>
      <c r="Y331" s="39"/>
      <c r="Z331" s="39"/>
      <c r="AA331" s="39"/>
      <c r="AB331" s="39"/>
      <c r="AC331" s="39"/>
      <c r="AD331" s="39"/>
      <c r="AE331" s="39"/>
      <c r="AR331" s="216" t="s">
        <v>338</v>
      </c>
      <c r="AT331" s="216" t="s">
        <v>288</v>
      </c>
      <c r="AU331" s="216" t="s">
        <v>82</v>
      </c>
      <c r="AY331" s="18" t="s">
        <v>138</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235</v>
      </c>
      <c r="BM331" s="216" t="s">
        <v>961</v>
      </c>
    </row>
    <row r="332" spans="1:51" s="13" customFormat="1" ht="12">
      <c r="A332" s="13"/>
      <c r="B332" s="223"/>
      <c r="C332" s="224"/>
      <c r="D332" s="218" t="s">
        <v>157</v>
      </c>
      <c r="E332" s="225" t="s">
        <v>19</v>
      </c>
      <c r="F332" s="226" t="s">
        <v>962</v>
      </c>
      <c r="G332" s="224"/>
      <c r="H332" s="227">
        <v>28.9</v>
      </c>
      <c r="I332" s="228"/>
      <c r="J332" s="224"/>
      <c r="K332" s="224"/>
      <c r="L332" s="229"/>
      <c r="M332" s="265"/>
      <c r="N332" s="266"/>
      <c r="O332" s="266"/>
      <c r="P332" s="266"/>
      <c r="Q332" s="266"/>
      <c r="R332" s="266"/>
      <c r="S332" s="266"/>
      <c r="T332" s="267"/>
      <c r="U332" s="13"/>
      <c r="V332" s="13"/>
      <c r="W332" s="13"/>
      <c r="X332" s="13"/>
      <c r="Y332" s="13"/>
      <c r="Z332" s="13"/>
      <c r="AA332" s="13"/>
      <c r="AB332" s="13"/>
      <c r="AC332" s="13"/>
      <c r="AD332" s="13"/>
      <c r="AE332" s="13"/>
      <c r="AT332" s="233" t="s">
        <v>157</v>
      </c>
      <c r="AU332" s="233" t="s">
        <v>82</v>
      </c>
      <c r="AV332" s="13" t="s">
        <v>82</v>
      </c>
      <c r="AW332" s="13" t="s">
        <v>33</v>
      </c>
      <c r="AX332" s="13" t="s">
        <v>80</v>
      </c>
      <c r="AY332" s="233" t="s">
        <v>138</v>
      </c>
    </row>
    <row r="333" spans="1:31" s="2" customFormat="1" ht="6.95" customHeight="1">
      <c r="A333" s="39"/>
      <c r="B333" s="60"/>
      <c r="C333" s="61"/>
      <c r="D333" s="61"/>
      <c r="E333" s="61"/>
      <c r="F333" s="61"/>
      <c r="G333" s="61"/>
      <c r="H333" s="61"/>
      <c r="I333" s="61"/>
      <c r="J333" s="61"/>
      <c r="K333" s="61"/>
      <c r="L333" s="45"/>
      <c r="M333" s="39"/>
      <c r="O333" s="39"/>
      <c r="P333" s="39"/>
      <c r="Q333" s="39"/>
      <c r="R333" s="39"/>
      <c r="S333" s="39"/>
      <c r="T333" s="39"/>
      <c r="U333" s="39"/>
      <c r="V333" s="39"/>
      <c r="W333" s="39"/>
      <c r="X333" s="39"/>
      <c r="Y333" s="39"/>
      <c r="Z333" s="39"/>
      <c r="AA333" s="39"/>
      <c r="AB333" s="39"/>
      <c r="AC333" s="39"/>
      <c r="AD333" s="39"/>
      <c r="AE333" s="39"/>
    </row>
  </sheetData>
  <sheetProtection password="CC35" sheet="1" objects="1" scenarios="1" formatColumns="0" formatRows="0" autoFilter="0"/>
  <autoFilter ref="C89:K3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963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86</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ROUND((SUM(BE90:BE332)),2)</f>
        <v>0</v>
      </c>
      <c r="G33" s="39"/>
      <c r="H33" s="39"/>
      <c r="I33" s="149">
        <v>0.21</v>
      </c>
      <c r="J33" s="148">
        <f>ROUND(((SUM(BE90:BE332))*I33),2)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ROUND((SUM(BF90:BF332)),2)</f>
        <v>0</v>
      </c>
      <c r="G34" s="39"/>
      <c r="H34" s="39"/>
      <c r="I34" s="149">
        <v>0.15</v>
      </c>
      <c r="J34" s="148">
        <f>ROUND(((SUM(BF90:BF332))*I34),2)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ROUND((SUM(BG90:BG332)),2)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ROUND((SUM(BH90:BH332)),2)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ROUND((SUM(BI90:BI332)),2)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201.A2 - TYP A - km 0,564 - 0,584</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v>
      </c>
      <c r="E62" s="175"/>
      <c r="F62" s="175"/>
      <c r="G62" s="175"/>
      <c r="H62" s="175"/>
      <c r="I62" s="175"/>
      <c r="J62" s="176">
        <f>J173</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112</v>
      </c>
      <c r="E63" s="175"/>
      <c r="F63" s="175"/>
      <c r="G63" s="175"/>
      <c r="H63" s="175"/>
      <c r="I63" s="175"/>
      <c r="J63" s="176">
        <f>J227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115</v>
      </c>
      <c r="E64" s="175"/>
      <c r="F64" s="175"/>
      <c r="G64" s="175"/>
      <c r="H64" s="175"/>
      <c r="I64" s="175"/>
      <c r="J64" s="176">
        <f>J233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116</v>
      </c>
      <c r="E65" s="175"/>
      <c r="F65" s="175"/>
      <c r="G65" s="175"/>
      <c r="H65" s="175"/>
      <c r="I65" s="175"/>
      <c r="J65" s="176">
        <f>J272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117</v>
      </c>
      <c r="E66" s="175"/>
      <c r="F66" s="175"/>
      <c r="G66" s="175"/>
      <c r="H66" s="175"/>
      <c r="I66" s="175"/>
      <c r="J66" s="176">
        <f>J280</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118</v>
      </c>
      <c r="E67" s="169"/>
      <c r="F67" s="169"/>
      <c r="G67" s="169"/>
      <c r="H67" s="169"/>
      <c r="I67" s="169"/>
      <c r="J67" s="170">
        <f>J283</f>
        <v>0</v>
      </c>
      <c r="K67" s="167"/>
      <c r="L67" s="171"/>
      <c r="S67" s="9"/>
      <c r="T67" s="9"/>
      <c r="U67" s="9"/>
      <c r="V67" s="9"/>
      <c r="W67" s="9"/>
      <c r="X67" s="9"/>
      <c r="Y67" s="9"/>
      <c r="Z67" s="9"/>
      <c r="AA67" s="9"/>
      <c r="AB67" s="9"/>
      <c r="AC67" s="9"/>
      <c r="AD67" s="9"/>
      <c r="AE67" s="9"/>
    </row>
    <row r="68" spans="1:31" s="10" customFormat="1" ht="19.9" customHeight="1">
      <c r="A68" s="10"/>
      <c r="B68" s="172"/>
      <c r="C68" s="173"/>
      <c r="D68" s="174" t="s">
        <v>119</v>
      </c>
      <c r="E68" s="175"/>
      <c r="F68" s="175"/>
      <c r="G68" s="175"/>
      <c r="H68" s="175"/>
      <c r="I68" s="175"/>
      <c r="J68" s="176">
        <f>J284</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J305</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J313</f>
        <v>0</v>
      </c>
      <c r="K70" s="173"/>
      <c r="L70" s="177"/>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123</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161" t="str">
        <f>E7</f>
        <v>Jáchymov - Rekonstrukce ulice Palackého - Etapa č.III</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103</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SO 201.A2 - TYP A - km 0,564 - 0,584</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Jáchymov</v>
      </c>
      <c r="G84" s="41"/>
      <c r="H84" s="41"/>
      <c r="I84" s="33" t="s">
        <v>23</v>
      </c>
      <c r="J84" s="73" t="str">
        <f>IF(J12="","",J12)</f>
        <v>23. 10. 2019</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E15</f>
        <v>Město Jáchymov</v>
      </c>
      <c r="G86" s="41"/>
      <c r="H86" s="41"/>
      <c r="I86" s="33" t="s">
        <v>31</v>
      </c>
      <c r="J86" s="37" t="str">
        <f>E21</f>
        <v>AZ Consult spol. s r.o.</v>
      </c>
      <c r="K86" s="41"/>
      <c r="L86" s="13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Lucie Wojčiková</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124</v>
      </c>
      <c r="D89" s="181" t="s">
        <v>57</v>
      </c>
      <c r="E89" s="181" t="s">
        <v>53</v>
      </c>
      <c r="F89" s="181" t="s">
        <v>54</v>
      </c>
      <c r="G89" s="181" t="s">
        <v>125</v>
      </c>
      <c r="H89" s="181" t="s">
        <v>126</v>
      </c>
      <c r="I89" s="181" t="s">
        <v>127</v>
      </c>
      <c r="J89" s="181" t="s">
        <v>107</v>
      </c>
      <c r="K89" s="182" t="s">
        <v>128</v>
      </c>
      <c r="L89" s="183"/>
      <c r="M89" s="93" t="s">
        <v>19</v>
      </c>
      <c r="N89" s="94" t="s">
        <v>42</v>
      </c>
      <c r="O89" s="94" t="s">
        <v>129</v>
      </c>
      <c r="P89" s="94" t="s">
        <v>130</v>
      </c>
      <c r="Q89" s="94" t="s">
        <v>131</v>
      </c>
      <c r="R89" s="94" t="s">
        <v>132</v>
      </c>
      <c r="S89" s="94" t="s">
        <v>133</v>
      </c>
      <c r="T89" s="95" t="s">
        <v>134</v>
      </c>
      <c r="U89" s="178"/>
      <c r="V89" s="178"/>
      <c r="W89" s="178"/>
      <c r="X89" s="178"/>
      <c r="Y89" s="178"/>
      <c r="Z89" s="178"/>
      <c r="AA89" s="178"/>
      <c r="AB89" s="178"/>
      <c r="AC89" s="178"/>
      <c r="AD89" s="178"/>
      <c r="AE89" s="178"/>
    </row>
    <row r="90" spans="1:63" s="2" customFormat="1" ht="22.8" customHeight="1">
      <c r="A90" s="39"/>
      <c r="B90" s="40"/>
      <c r="C90" s="100" t="s">
        <v>135</v>
      </c>
      <c r="D90" s="41"/>
      <c r="E90" s="41"/>
      <c r="F90" s="41"/>
      <c r="G90" s="41"/>
      <c r="H90" s="41"/>
      <c r="I90" s="41"/>
      <c r="J90" s="184">
        <f>BK90</f>
        <v>0</v>
      </c>
      <c r="K90" s="41"/>
      <c r="L90" s="45"/>
      <c r="M90" s="96"/>
      <c r="N90" s="185"/>
      <c r="O90" s="97"/>
      <c r="P90" s="186">
        <f>P91+P283</f>
        <v>0</v>
      </c>
      <c r="Q90" s="97"/>
      <c r="R90" s="186">
        <f>R91+R283</f>
        <v>21.710568979999998</v>
      </c>
      <c r="S90" s="97"/>
      <c r="T90" s="187">
        <f>T91+T283</f>
        <v>63.9</v>
      </c>
      <c r="U90" s="39"/>
      <c r="V90" s="39"/>
      <c r="W90" s="39"/>
      <c r="X90" s="39"/>
      <c r="Y90" s="39"/>
      <c r="Z90" s="39"/>
      <c r="AA90" s="39"/>
      <c r="AB90" s="39"/>
      <c r="AC90" s="39"/>
      <c r="AD90" s="39"/>
      <c r="AE90" s="39"/>
      <c r="AT90" s="18" t="s">
        <v>71</v>
      </c>
      <c r="AU90" s="18" t="s">
        <v>108</v>
      </c>
      <c r="BK90" s="188">
        <f>BK91+BK283</f>
        <v>0</v>
      </c>
    </row>
    <row r="91" spans="1:63" s="12" customFormat="1" ht="25.9" customHeight="1">
      <c r="A91" s="12"/>
      <c r="B91" s="189"/>
      <c r="C91" s="190"/>
      <c r="D91" s="191" t="s">
        <v>71</v>
      </c>
      <c r="E91" s="192" t="s">
        <v>136</v>
      </c>
      <c r="F91" s="192" t="s">
        <v>137</v>
      </c>
      <c r="G91" s="190"/>
      <c r="H91" s="190"/>
      <c r="I91" s="193"/>
      <c r="J91" s="194">
        <f>BK91</f>
        <v>0</v>
      </c>
      <c r="K91" s="190"/>
      <c r="L91" s="195"/>
      <c r="M91" s="196"/>
      <c r="N91" s="197"/>
      <c r="O91" s="197"/>
      <c r="P91" s="198">
        <f>P92+P173+P227+P233+P272+P280</f>
        <v>0</v>
      </c>
      <c r="Q91" s="197"/>
      <c r="R91" s="198">
        <f>R92+R173+R227+R233+R272+R280</f>
        <v>21.40115762</v>
      </c>
      <c r="S91" s="197"/>
      <c r="T91" s="199">
        <f>T92+T173+T227+T233+T272+T280</f>
        <v>63.9</v>
      </c>
      <c r="U91" s="12"/>
      <c r="V91" s="12"/>
      <c r="W91" s="12"/>
      <c r="X91" s="12"/>
      <c r="Y91" s="12"/>
      <c r="Z91" s="12"/>
      <c r="AA91" s="12"/>
      <c r="AB91" s="12"/>
      <c r="AC91" s="12"/>
      <c r="AD91" s="12"/>
      <c r="AE91" s="12"/>
      <c r="AR91" s="200" t="s">
        <v>80</v>
      </c>
      <c r="AT91" s="201" t="s">
        <v>71</v>
      </c>
      <c r="AU91" s="201" t="s">
        <v>72</v>
      </c>
      <c r="AY91" s="200" t="s">
        <v>138</v>
      </c>
      <c r="BK91" s="202">
        <f>BK92+BK173+BK227+BK233+BK272+BK280</f>
        <v>0</v>
      </c>
    </row>
    <row r="92" spans="1:63" s="12" customFormat="1" ht="22.8" customHeight="1">
      <c r="A92" s="12"/>
      <c r="B92" s="189"/>
      <c r="C92" s="190"/>
      <c r="D92" s="191" t="s">
        <v>71</v>
      </c>
      <c r="E92" s="203" t="s">
        <v>80</v>
      </c>
      <c r="F92" s="203" t="s">
        <v>139</v>
      </c>
      <c r="G92" s="190"/>
      <c r="H92" s="190"/>
      <c r="I92" s="193"/>
      <c r="J92" s="204">
        <f>BK92</f>
        <v>0</v>
      </c>
      <c r="K92" s="190"/>
      <c r="L92" s="195"/>
      <c r="M92" s="196"/>
      <c r="N92" s="197"/>
      <c r="O92" s="197"/>
      <c r="P92" s="198">
        <f>SUM(P93:P172)</f>
        <v>0</v>
      </c>
      <c r="Q92" s="197"/>
      <c r="R92" s="198">
        <f>SUM(R93:R172)</f>
        <v>4.156433</v>
      </c>
      <c r="S92" s="197"/>
      <c r="T92" s="199">
        <f>SUM(T93:T172)</f>
        <v>0</v>
      </c>
      <c r="U92" s="12"/>
      <c r="V92" s="12"/>
      <c r="W92" s="12"/>
      <c r="X92" s="12"/>
      <c r="Y92" s="12"/>
      <c r="Z92" s="12"/>
      <c r="AA92" s="12"/>
      <c r="AB92" s="12"/>
      <c r="AC92" s="12"/>
      <c r="AD92" s="12"/>
      <c r="AE92" s="12"/>
      <c r="AR92" s="200" t="s">
        <v>80</v>
      </c>
      <c r="AT92" s="201" t="s">
        <v>71</v>
      </c>
      <c r="AU92" s="201" t="s">
        <v>80</v>
      </c>
      <c r="AY92" s="200" t="s">
        <v>138</v>
      </c>
      <c r="BK92" s="202">
        <f>SUM(BK93:BK172)</f>
        <v>0</v>
      </c>
    </row>
    <row r="93" spans="1:65" s="2" customFormat="1" ht="24.15" customHeight="1">
      <c r="A93" s="39"/>
      <c r="B93" s="40"/>
      <c r="C93" s="205" t="s">
        <v>80</v>
      </c>
      <c r="D93" s="205" t="s">
        <v>140</v>
      </c>
      <c r="E93" s="206" t="s">
        <v>752</v>
      </c>
      <c r="F93" s="207" t="s">
        <v>753</v>
      </c>
      <c r="G93" s="208" t="s">
        <v>182</v>
      </c>
      <c r="H93" s="209">
        <v>5.772</v>
      </c>
      <c r="I93" s="210"/>
      <c r="J93" s="211">
        <f>ROUND(I93*H93,2)</f>
        <v>0</v>
      </c>
      <c r="K93" s="207" t="s">
        <v>144</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145</v>
      </c>
      <c r="AT93" s="216" t="s">
        <v>140</v>
      </c>
      <c r="AU93" s="216" t="s">
        <v>82</v>
      </c>
      <c r="AY93" s="18" t="s">
        <v>138</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145</v>
      </c>
      <c r="BM93" s="216" t="s">
        <v>754</v>
      </c>
    </row>
    <row r="94" spans="1:47" s="2" customFormat="1" ht="12">
      <c r="A94" s="39"/>
      <c r="B94" s="40"/>
      <c r="C94" s="41"/>
      <c r="D94" s="218" t="s">
        <v>147</v>
      </c>
      <c r="E94" s="41"/>
      <c r="F94" s="219" t="s">
        <v>184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147</v>
      </c>
      <c r="AU94" s="18" t="s">
        <v>82</v>
      </c>
    </row>
    <row r="95" spans="1:51" s="13" customFormat="1" ht="12">
      <c r="A95" s="13"/>
      <c r="B95" s="223"/>
      <c r="C95" s="224"/>
      <c r="D95" s="218" t="s">
        <v>157</v>
      </c>
      <c r="E95" s="225" t="s">
        <v>19</v>
      </c>
      <c r="F95" s="226" t="s">
        <v>964</v>
      </c>
      <c r="G95" s="224"/>
      <c r="H95" s="227">
        <v>5.772</v>
      </c>
      <c r="I95" s="228"/>
      <c r="J95" s="224"/>
      <c r="K95" s="224"/>
      <c r="L95" s="229"/>
      <c r="M95" s="230"/>
      <c r="N95" s="231"/>
      <c r="O95" s="231"/>
      <c r="P95" s="231"/>
      <c r="Q95" s="231"/>
      <c r="R95" s="231"/>
      <c r="S95" s="231"/>
      <c r="T95" s="232"/>
      <c r="U95" s="13"/>
      <c r="V95" s="13"/>
      <c r="W95" s="13"/>
      <c r="X95" s="13"/>
      <c r="Y95" s="13"/>
      <c r="Z95" s="13"/>
      <c r="AA95" s="13"/>
      <c r="AB95" s="13"/>
      <c r="AC95" s="13"/>
      <c r="AD95" s="13"/>
      <c r="AE95" s="13"/>
      <c r="AT95" s="233" t="s">
        <v>157</v>
      </c>
      <c r="AU95" s="233" t="s">
        <v>82</v>
      </c>
      <c r="AV95" s="13" t="s">
        <v>82</v>
      </c>
      <c r="AW95" s="13" t="s">
        <v>33</v>
      </c>
      <c r="AX95" s="13" t="s">
        <v>72</v>
      </c>
      <c r="AY95" s="233" t="s">
        <v>138</v>
      </c>
    </row>
    <row r="96" spans="1:51" s="14" customFormat="1" ht="12">
      <c r="A96" s="14"/>
      <c r="B96" s="234"/>
      <c r="C96" s="235"/>
      <c r="D96" s="218" t="s">
        <v>157</v>
      </c>
      <c r="E96" s="236" t="s">
        <v>19</v>
      </c>
      <c r="F96" s="237" t="s">
        <v>194</v>
      </c>
      <c r="G96" s="235"/>
      <c r="H96" s="238">
        <v>5.772</v>
      </c>
      <c r="I96" s="239"/>
      <c r="J96" s="235"/>
      <c r="K96" s="235"/>
      <c r="L96" s="240"/>
      <c r="M96" s="241"/>
      <c r="N96" s="242"/>
      <c r="O96" s="242"/>
      <c r="P96" s="242"/>
      <c r="Q96" s="242"/>
      <c r="R96" s="242"/>
      <c r="S96" s="242"/>
      <c r="T96" s="243"/>
      <c r="U96" s="14"/>
      <c r="V96" s="14"/>
      <c r="W96" s="14"/>
      <c r="X96" s="14"/>
      <c r="Y96" s="14"/>
      <c r="Z96" s="14"/>
      <c r="AA96" s="14"/>
      <c r="AB96" s="14"/>
      <c r="AC96" s="14"/>
      <c r="AD96" s="14"/>
      <c r="AE96" s="14"/>
      <c r="AT96" s="244" t="s">
        <v>157</v>
      </c>
      <c r="AU96" s="244" t="s">
        <v>82</v>
      </c>
      <c r="AV96" s="14" t="s">
        <v>145</v>
      </c>
      <c r="AW96" s="14" t="s">
        <v>33</v>
      </c>
      <c r="AX96" s="14" t="s">
        <v>80</v>
      </c>
      <c r="AY96" s="244" t="s">
        <v>138</v>
      </c>
    </row>
    <row r="97" spans="1:65" s="2" customFormat="1" ht="24.15" customHeight="1">
      <c r="A97" s="39"/>
      <c r="B97" s="40"/>
      <c r="C97" s="205" t="s">
        <v>82</v>
      </c>
      <c r="D97" s="205" t="s">
        <v>140</v>
      </c>
      <c r="E97" s="206" t="s">
        <v>756</v>
      </c>
      <c r="F97" s="207" t="s">
        <v>757</v>
      </c>
      <c r="G97" s="208" t="s">
        <v>182</v>
      </c>
      <c r="H97" s="209">
        <v>11.544</v>
      </c>
      <c r="I97" s="210"/>
      <c r="J97" s="211">
        <f>ROUND(I97*H97,2)</f>
        <v>0</v>
      </c>
      <c r="K97" s="207" t="s">
        <v>144</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145</v>
      </c>
      <c r="AT97" s="216" t="s">
        <v>140</v>
      </c>
      <c r="AU97" s="216" t="s">
        <v>82</v>
      </c>
      <c r="AY97" s="18" t="s">
        <v>138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145</v>
      </c>
      <c r="BM97" s="216" t="s">
        <v>758</v>
      </c>
    </row>
    <row r="98" spans="1:47" s="2" customFormat="1" ht="12">
      <c r="A98" s="39"/>
      <c r="B98" s="40"/>
      <c r="C98" s="41"/>
      <c r="D98" s="218" t="s">
        <v>147</v>
      </c>
      <c r="E98" s="41"/>
      <c r="F98" s="219" t="s">
        <v>759</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147</v>
      </c>
      <c r="AU98" s="18" t="s">
        <v>82</v>
      </c>
    </row>
    <row r="99" spans="1:51" s="15" customFormat="1" ht="12">
      <c r="A99" s="15"/>
      <c r="B99" s="245"/>
      <c r="C99" s="246"/>
      <c r="D99" s="218" t="s">
        <v>157</v>
      </c>
      <c r="E99" s="247" t="s">
        <v>19</v>
      </c>
      <c r="F99" s="248" t="s">
        <v>760</v>
      </c>
      <c r="G99" s="246"/>
      <c r="H99" s="247" t="s">
        <v>19</v>
      </c>
      <c r="I99" s="249"/>
      <c r="J99" s="246"/>
      <c r="K99" s="246"/>
      <c r="L99" s="250"/>
      <c r="M99" s="251"/>
      <c r="N99" s="252"/>
      <c r="O99" s="252"/>
      <c r="P99" s="252"/>
      <c r="Q99" s="252"/>
      <c r="R99" s="252"/>
      <c r="S99" s="252"/>
      <c r="T99" s="253"/>
      <c r="U99" s="15"/>
      <c r="V99" s="15"/>
      <c r="W99" s="15"/>
      <c r="X99" s="15"/>
      <c r="Y99" s="15"/>
      <c r="Z99" s="15"/>
      <c r="AA99" s="15"/>
      <c r="AB99" s="15"/>
      <c r="AC99" s="15"/>
      <c r="AD99" s="15"/>
      <c r="AE99" s="15"/>
      <c r="AT99" s="254" t="s">
        <v>157</v>
      </c>
      <c r="AU99" s="254" t="s">
        <v>82</v>
      </c>
      <c r="AV99" s="15" t="s">
        <v>80</v>
      </c>
      <c r="AW99" s="15" t="s">
        <v>33</v>
      </c>
      <c r="AX99" s="15" t="s">
        <v>72</v>
      </c>
      <c r="AY99" s="254" t="s">
        <v>138</v>
      </c>
    </row>
    <row r="100" spans="1:51" s="13" customFormat="1" ht="12">
      <c r="A100" s="13"/>
      <c r="B100" s="223"/>
      <c r="C100" s="224"/>
      <c r="D100" s="218" t="s">
        <v>157</v>
      </c>
      <c r="E100" s="225" t="s">
        <v>19</v>
      </c>
      <c r="F100" s="226" t="s">
        <v>965</v>
      </c>
      <c r="G100" s="224"/>
      <c r="H100" s="227">
        <v>11.544</v>
      </c>
      <c r="I100" s="228"/>
      <c r="J100" s="224"/>
      <c r="K100" s="224"/>
      <c r="L100" s="229"/>
      <c r="M100" s="230"/>
      <c r="N100" s="231"/>
      <c r="O100" s="231"/>
      <c r="P100" s="231"/>
      <c r="Q100" s="231"/>
      <c r="R100" s="231"/>
      <c r="S100" s="231"/>
      <c r="T100" s="232"/>
      <c r="U100" s="13"/>
      <c r="V100" s="13"/>
      <c r="W100" s="13"/>
      <c r="X100" s="13"/>
      <c r="Y100" s="13"/>
      <c r="Z100" s="13"/>
      <c r="AA100" s="13"/>
      <c r="AB100" s="13"/>
      <c r="AC100" s="13"/>
      <c r="AD100" s="13"/>
      <c r="AE100" s="13"/>
      <c r="AT100" s="233" t="s">
        <v>157</v>
      </c>
      <c r="AU100" s="233" t="s">
        <v>82</v>
      </c>
      <c r="AV100" s="13" t="s">
        <v>82</v>
      </c>
      <c r="AW100" s="13" t="s">
        <v>33</v>
      </c>
      <c r="AX100" s="13" t="s">
        <v>72</v>
      </c>
      <c r="AY100" s="233" t="s">
        <v>138</v>
      </c>
    </row>
    <row r="101" spans="1:51" s="14" customFormat="1" ht="12">
      <c r="A101" s="14"/>
      <c r="B101" s="234"/>
      <c r="C101" s="235"/>
      <c r="D101" s="218" t="s">
        <v>157</v>
      </c>
      <c r="E101" s="236" t="s">
        <v>19</v>
      </c>
      <c r="F101" s="237" t="s">
        <v>194</v>
      </c>
      <c r="G101" s="235"/>
      <c r="H101" s="238">
        <v>11.544</v>
      </c>
      <c r="I101" s="239"/>
      <c r="J101" s="235"/>
      <c r="K101" s="235"/>
      <c r="L101" s="240"/>
      <c r="M101" s="241"/>
      <c r="N101" s="242"/>
      <c r="O101" s="242"/>
      <c r="P101" s="242"/>
      <c r="Q101" s="242"/>
      <c r="R101" s="242"/>
      <c r="S101" s="242"/>
      <c r="T101" s="243"/>
      <c r="U101" s="14"/>
      <c r="V101" s="14"/>
      <c r="W101" s="14"/>
      <c r="X101" s="14"/>
      <c r="Y101" s="14"/>
      <c r="Z101" s="14"/>
      <c r="AA101" s="14"/>
      <c r="AB101" s="14"/>
      <c r="AC101" s="14"/>
      <c r="AD101" s="14"/>
      <c r="AE101" s="14"/>
      <c r="AT101" s="244" t="s">
        <v>157</v>
      </c>
      <c r="AU101" s="244" t="s">
        <v>82</v>
      </c>
      <c r="AV101" s="14" t="s">
        <v>145</v>
      </c>
      <c r="AW101" s="14" t="s">
        <v>33</v>
      </c>
      <c r="AX101" s="14" t="s">
        <v>80</v>
      </c>
      <c r="AY101" s="244" t="s">
        <v>138</v>
      </c>
    </row>
    <row r="102" spans="1:65" s="2" customFormat="1" ht="33" customHeight="1">
      <c r="A102" s="39"/>
      <c r="B102" s="40"/>
      <c r="C102" s="205" t="s">
        <v>159</v>
      </c>
      <c r="D102" s="205" t="s">
        <v>140</v>
      </c>
      <c r="E102" s="206" t="s">
        <v>762</v>
      </c>
      <c r="F102" s="207" t="s">
        <v>763</v>
      </c>
      <c r="G102" s="208" t="s">
        <v>182</v>
      </c>
      <c r="H102" s="209">
        <v>1.154</v>
      </c>
      <c r="I102" s="210"/>
      <c r="J102" s="211">
        <f>ROUND(I102*H102,2)</f>
        <v>0</v>
      </c>
      <c r="K102" s="207" t="s">
        <v>144</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145</v>
      </c>
      <c r="AT102" s="216" t="s">
        <v>140</v>
      </c>
      <c r="AU102" s="216" t="s">
        <v>82</v>
      </c>
      <c r="AY102" s="18" t="s">
        <v>138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145</v>
      </c>
      <c r="BM102" s="216" t="s">
        <v>764</v>
      </c>
    </row>
    <row r="103" spans="1:47" s="2" customFormat="1" ht="12">
      <c r="A103" s="39"/>
      <c r="B103" s="40"/>
      <c r="C103" s="41"/>
      <c r="D103" s="218" t="s">
        <v>147</v>
      </c>
      <c r="E103" s="41"/>
      <c r="F103" s="219" t="s">
        <v>759</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147</v>
      </c>
      <c r="AU103" s="18" t="s">
        <v>82</v>
      </c>
    </row>
    <row r="104" spans="1:51" s="13" customFormat="1" ht="12">
      <c r="A104" s="13"/>
      <c r="B104" s="223"/>
      <c r="C104" s="224"/>
      <c r="D104" s="218" t="s">
        <v>157</v>
      </c>
      <c r="E104" s="225" t="s">
        <v>19</v>
      </c>
      <c r="F104" s="226" t="s">
        <v>966</v>
      </c>
      <c r="G104" s="224"/>
      <c r="H104" s="227">
        <v>1.154</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157</v>
      </c>
      <c r="AU104" s="233" t="s">
        <v>82</v>
      </c>
      <c r="AV104" s="13" t="s">
        <v>82</v>
      </c>
      <c r="AW104" s="13" t="s">
        <v>33</v>
      </c>
      <c r="AX104" s="13" t="s">
        <v>72</v>
      </c>
      <c r="AY104" s="233" t="s">
        <v>138</v>
      </c>
    </row>
    <row r="105" spans="1:51" s="14" customFormat="1" ht="12">
      <c r="A105" s="14"/>
      <c r="B105" s="234"/>
      <c r="C105" s="235"/>
      <c r="D105" s="218" t="s">
        <v>157</v>
      </c>
      <c r="E105" s="236" t="s">
        <v>19</v>
      </c>
      <c r="F105" s="237" t="s">
        <v>194</v>
      </c>
      <c r="G105" s="235"/>
      <c r="H105" s="238">
        <v>1.154</v>
      </c>
      <c r="I105" s="239"/>
      <c r="J105" s="235"/>
      <c r="K105" s="235"/>
      <c r="L105" s="240"/>
      <c r="M105" s="241"/>
      <c r="N105" s="242"/>
      <c r="O105" s="242"/>
      <c r="P105" s="242"/>
      <c r="Q105" s="242"/>
      <c r="R105" s="242"/>
      <c r="S105" s="242"/>
      <c r="T105" s="243"/>
      <c r="U105" s="14"/>
      <c r="V105" s="14"/>
      <c r="W105" s="14"/>
      <c r="X105" s="14"/>
      <c r="Y105" s="14"/>
      <c r="Z105" s="14"/>
      <c r="AA105" s="14"/>
      <c r="AB105" s="14"/>
      <c r="AC105" s="14"/>
      <c r="AD105" s="14"/>
      <c r="AE105" s="14"/>
      <c r="AT105" s="244" t="s">
        <v>157</v>
      </c>
      <c r="AU105" s="244" t="s">
        <v>82</v>
      </c>
      <c r="AV105" s="14" t="s">
        <v>145</v>
      </c>
      <c r="AW105" s="14" t="s">
        <v>33</v>
      </c>
      <c r="AX105" s="14" t="s">
        <v>80</v>
      </c>
      <c r="AY105" s="244" t="s">
        <v>138</v>
      </c>
    </row>
    <row r="106" spans="1:65" s="2" customFormat="1" ht="24.15" customHeight="1">
      <c r="A106" s="39"/>
      <c r="B106" s="40"/>
      <c r="C106" s="205" t="s">
        <v>145</v>
      </c>
      <c r="D106" s="205" t="s">
        <v>140</v>
      </c>
      <c r="E106" s="206" t="s">
        <v>766</v>
      </c>
      <c r="F106" s="207" t="s">
        <v>767</v>
      </c>
      <c r="G106" s="208" t="s">
        <v>182</v>
      </c>
      <c r="H106" s="209">
        <v>11.544</v>
      </c>
      <c r="I106" s="210"/>
      <c r="J106" s="211">
        <f>ROUND(I106*H106,2)</f>
        <v>0</v>
      </c>
      <c r="K106" s="207" t="s">
        <v>144</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145</v>
      </c>
      <c r="AT106" s="216" t="s">
        <v>140</v>
      </c>
      <c r="AU106" s="216" t="s">
        <v>82</v>
      </c>
      <c r="AY106" s="18" t="s">
        <v>138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145</v>
      </c>
      <c r="BM106" s="216" t="s">
        <v>768</v>
      </c>
    </row>
    <row r="107" spans="1:47" s="2" customFormat="1" ht="12">
      <c r="A107" s="39"/>
      <c r="B107" s="40"/>
      <c r="C107" s="41"/>
      <c r="D107" s="218" t="s">
        <v>147</v>
      </c>
      <c r="E107" s="41"/>
      <c r="F107" s="219" t="s">
        <v>759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147</v>
      </c>
      <c r="AU107" s="18" t="s">
        <v>82</v>
      </c>
    </row>
    <row r="108" spans="1:51" s="15" customFormat="1" ht="12">
      <c r="A108" s="15"/>
      <c r="B108" s="245"/>
      <c r="C108" s="246"/>
      <c r="D108" s="218" t="s">
        <v>157</v>
      </c>
      <c r="E108" s="247" t="s">
        <v>19</v>
      </c>
      <c r="F108" s="248" t="s">
        <v>769</v>
      </c>
      <c r="G108" s="246"/>
      <c r="H108" s="247" t="s">
        <v>19</v>
      </c>
      <c r="I108" s="249"/>
      <c r="J108" s="246"/>
      <c r="K108" s="246"/>
      <c r="L108" s="250"/>
      <c r="M108" s="251"/>
      <c r="N108" s="252"/>
      <c r="O108" s="252"/>
      <c r="P108" s="252"/>
      <c r="Q108" s="252"/>
      <c r="R108" s="252"/>
      <c r="S108" s="252"/>
      <c r="T108" s="253"/>
      <c r="U108" s="15"/>
      <c r="V108" s="15"/>
      <c r="W108" s="15"/>
      <c r="X108" s="15"/>
      <c r="Y108" s="15"/>
      <c r="Z108" s="15"/>
      <c r="AA108" s="15"/>
      <c r="AB108" s="15"/>
      <c r="AC108" s="15"/>
      <c r="AD108" s="15"/>
      <c r="AE108" s="15"/>
      <c r="AT108" s="254" t="s">
        <v>157</v>
      </c>
      <c r="AU108" s="254" t="s">
        <v>82</v>
      </c>
      <c r="AV108" s="15" t="s">
        <v>80</v>
      </c>
      <c r="AW108" s="15" t="s">
        <v>33</v>
      </c>
      <c r="AX108" s="15" t="s">
        <v>72</v>
      </c>
      <c r="AY108" s="254" t="s">
        <v>138</v>
      </c>
    </row>
    <row r="109" spans="1:51" s="13" customFormat="1" ht="12">
      <c r="A109" s="13"/>
      <c r="B109" s="223"/>
      <c r="C109" s="224"/>
      <c r="D109" s="218" t="s">
        <v>157</v>
      </c>
      <c r="E109" s="225" t="s">
        <v>19</v>
      </c>
      <c r="F109" s="226" t="s">
        <v>967</v>
      </c>
      <c r="G109" s="224"/>
      <c r="H109" s="227">
        <v>11.544</v>
      </c>
      <c r="I109" s="228"/>
      <c r="J109" s="224"/>
      <c r="K109" s="224"/>
      <c r="L109" s="229"/>
      <c r="M109" s="230"/>
      <c r="N109" s="231"/>
      <c r="O109" s="231"/>
      <c r="P109" s="231"/>
      <c r="Q109" s="231"/>
      <c r="R109" s="231"/>
      <c r="S109" s="231"/>
      <c r="T109" s="232"/>
      <c r="U109" s="13"/>
      <c r="V109" s="13"/>
      <c r="W109" s="13"/>
      <c r="X109" s="13"/>
      <c r="Y109" s="13"/>
      <c r="Z109" s="13"/>
      <c r="AA109" s="13"/>
      <c r="AB109" s="13"/>
      <c r="AC109" s="13"/>
      <c r="AD109" s="13"/>
      <c r="AE109" s="13"/>
      <c r="AT109" s="233" t="s">
        <v>157</v>
      </c>
      <c r="AU109" s="233" t="s">
        <v>82</v>
      </c>
      <c r="AV109" s="13" t="s">
        <v>82</v>
      </c>
      <c r="AW109" s="13" t="s">
        <v>33</v>
      </c>
      <c r="AX109" s="13" t="s">
        <v>72</v>
      </c>
      <c r="AY109" s="233" t="s">
        <v>138</v>
      </c>
    </row>
    <row r="110" spans="1:51" s="14" customFormat="1" ht="12">
      <c r="A110" s="14"/>
      <c r="B110" s="234"/>
      <c r="C110" s="235"/>
      <c r="D110" s="218" t="s">
        <v>157</v>
      </c>
      <c r="E110" s="236" t="s">
        <v>19</v>
      </c>
      <c r="F110" s="237" t="s">
        <v>194</v>
      </c>
      <c r="G110" s="235"/>
      <c r="H110" s="238">
        <v>11.544</v>
      </c>
      <c r="I110" s="239"/>
      <c r="J110" s="235"/>
      <c r="K110" s="235"/>
      <c r="L110" s="240"/>
      <c r="M110" s="241"/>
      <c r="N110" s="242"/>
      <c r="O110" s="242"/>
      <c r="P110" s="242"/>
      <c r="Q110" s="242"/>
      <c r="R110" s="242"/>
      <c r="S110" s="242"/>
      <c r="T110" s="243"/>
      <c r="U110" s="14"/>
      <c r="V110" s="14"/>
      <c r="W110" s="14"/>
      <c r="X110" s="14"/>
      <c r="Y110" s="14"/>
      <c r="Z110" s="14"/>
      <c r="AA110" s="14"/>
      <c r="AB110" s="14"/>
      <c r="AC110" s="14"/>
      <c r="AD110" s="14"/>
      <c r="AE110" s="14"/>
      <c r="AT110" s="244" t="s">
        <v>157</v>
      </c>
      <c r="AU110" s="244" t="s">
        <v>82</v>
      </c>
      <c r="AV110" s="14" t="s">
        <v>145</v>
      </c>
      <c r="AW110" s="14" t="s">
        <v>33</v>
      </c>
      <c r="AX110" s="14" t="s">
        <v>80</v>
      </c>
      <c r="AY110" s="244" t="s">
        <v>138</v>
      </c>
    </row>
    <row r="111" spans="1:65" s="2" customFormat="1" ht="33" customHeight="1">
      <c r="A111" s="39"/>
      <c r="B111" s="40"/>
      <c r="C111" s="205" t="s">
        <v>170</v>
      </c>
      <c r="D111" s="205" t="s">
        <v>140</v>
      </c>
      <c r="E111" s="206" t="s">
        <v>771</v>
      </c>
      <c r="F111" s="207" t="s">
        <v>772</v>
      </c>
      <c r="G111" s="208" t="s">
        <v>182</v>
      </c>
      <c r="H111" s="209">
        <v>1.154</v>
      </c>
      <c r="I111" s="210"/>
      <c r="J111" s="211">
        <f>ROUND(I111*H111,2)</f>
        <v>0</v>
      </c>
      <c r="K111" s="207" t="s">
        <v>144</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145</v>
      </c>
      <c r="AT111" s="216" t="s">
        <v>140</v>
      </c>
      <c r="AU111" s="216" t="s">
        <v>82</v>
      </c>
      <c r="AY111" s="18" t="s">
        <v>138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145</v>
      </c>
      <c r="BM111" s="216" t="s">
        <v>773</v>
      </c>
    </row>
    <row r="112" spans="1:47" s="2" customFormat="1" ht="12">
      <c r="A112" s="39"/>
      <c r="B112" s="40"/>
      <c r="C112" s="41"/>
      <c r="D112" s="218" t="s">
        <v>147</v>
      </c>
      <c r="E112" s="41"/>
      <c r="F112" s="219" t="s">
        <v>759</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147</v>
      </c>
      <c r="AU112" s="18" t="s">
        <v>82</v>
      </c>
    </row>
    <row r="113" spans="1:51" s="13" customFormat="1" ht="12">
      <c r="A113" s="13"/>
      <c r="B113" s="223"/>
      <c r="C113" s="224"/>
      <c r="D113" s="218" t="s">
        <v>157</v>
      </c>
      <c r="E113" s="225" t="s">
        <v>19</v>
      </c>
      <c r="F113" s="226" t="s">
        <v>968</v>
      </c>
      <c r="G113" s="224"/>
      <c r="H113" s="227">
        <v>1.154</v>
      </c>
      <c r="I113" s="228"/>
      <c r="J113" s="224"/>
      <c r="K113" s="224"/>
      <c r="L113" s="229"/>
      <c r="M113" s="230"/>
      <c r="N113" s="231"/>
      <c r="O113" s="231"/>
      <c r="P113" s="231"/>
      <c r="Q113" s="231"/>
      <c r="R113" s="231"/>
      <c r="S113" s="231"/>
      <c r="T113" s="232"/>
      <c r="U113" s="13"/>
      <c r="V113" s="13"/>
      <c r="W113" s="13"/>
      <c r="X113" s="13"/>
      <c r="Y113" s="13"/>
      <c r="Z113" s="13"/>
      <c r="AA113" s="13"/>
      <c r="AB113" s="13"/>
      <c r="AC113" s="13"/>
      <c r="AD113" s="13"/>
      <c r="AE113" s="13"/>
      <c r="AT113" s="233" t="s">
        <v>157</v>
      </c>
      <c r="AU113" s="233" t="s">
        <v>82</v>
      </c>
      <c r="AV113" s="13" t="s">
        <v>82</v>
      </c>
      <c r="AW113" s="13" t="s">
        <v>33</v>
      </c>
      <c r="AX113" s="13" t="s">
        <v>72</v>
      </c>
      <c r="AY113" s="233" t="s">
        <v>138</v>
      </c>
    </row>
    <row r="114" spans="1:51" s="14" customFormat="1" ht="12">
      <c r="A114" s="14"/>
      <c r="B114" s="234"/>
      <c r="C114" s="235"/>
      <c r="D114" s="218" t="s">
        <v>157</v>
      </c>
      <c r="E114" s="236" t="s">
        <v>19</v>
      </c>
      <c r="F114" s="237" t="s">
        <v>194</v>
      </c>
      <c r="G114" s="235"/>
      <c r="H114" s="238">
        <v>1.154</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157</v>
      </c>
      <c r="AU114" s="244" t="s">
        <v>82</v>
      </c>
      <c r="AV114" s="14" t="s">
        <v>145</v>
      </c>
      <c r="AW114" s="14" t="s">
        <v>33</v>
      </c>
      <c r="AX114" s="14" t="s">
        <v>80</v>
      </c>
      <c r="AY114" s="244" t="s">
        <v>138</v>
      </c>
    </row>
    <row r="115" spans="1:65" s="2" customFormat="1" ht="33" customHeight="1">
      <c r="A115" s="39"/>
      <c r="B115" s="40"/>
      <c r="C115" s="205" t="s">
        <v>174</v>
      </c>
      <c r="D115" s="205" t="s">
        <v>140</v>
      </c>
      <c r="E115" s="206" t="s">
        <v>774</v>
      </c>
      <c r="F115" s="207" t="s">
        <v>775</v>
      </c>
      <c r="G115" s="208" t="s">
        <v>182</v>
      </c>
      <c r="H115" s="209">
        <v>13.276</v>
      </c>
      <c r="I115" s="210"/>
      <c r="J115" s="211">
        <f>ROUND(I115*H115,2)</f>
        <v>0</v>
      </c>
      <c r="K115" s="207" t="s">
        <v>144</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145</v>
      </c>
      <c r="AT115" s="216" t="s">
        <v>140</v>
      </c>
      <c r="AU115" s="216" t="s">
        <v>82</v>
      </c>
      <c r="AY115" s="18" t="s">
        <v>138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145</v>
      </c>
      <c r="BM115" s="216" t="s">
        <v>776</v>
      </c>
    </row>
    <row r="116" spans="1:47" s="2" customFormat="1" ht="12">
      <c r="A116" s="39"/>
      <c r="B116" s="40"/>
      <c r="C116" s="41"/>
      <c r="D116" s="218" t="s">
        <v>147</v>
      </c>
      <c r="E116" s="41"/>
      <c r="F116" s="219" t="s">
        <v>256</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147</v>
      </c>
      <c r="AU116" s="18" t="s">
        <v>82</v>
      </c>
    </row>
    <row r="117" spans="1:51" s="15" customFormat="1" ht="12">
      <c r="A117" s="15"/>
      <c r="B117" s="245"/>
      <c r="C117" s="246"/>
      <c r="D117" s="218" t="s">
        <v>157</v>
      </c>
      <c r="E117" s="247" t="s">
        <v>19</v>
      </c>
      <c r="F117" s="248" t="s">
        <v>777</v>
      </c>
      <c r="G117" s="246"/>
      <c r="H117" s="247" t="s">
        <v>19</v>
      </c>
      <c r="I117" s="249"/>
      <c r="J117" s="246"/>
      <c r="K117" s="246"/>
      <c r="L117" s="250"/>
      <c r="M117" s="251"/>
      <c r="N117" s="252"/>
      <c r="O117" s="252"/>
      <c r="P117" s="252"/>
      <c r="Q117" s="252"/>
      <c r="R117" s="252"/>
      <c r="S117" s="252"/>
      <c r="T117" s="253"/>
      <c r="U117" s="15"/>
      <c r="V117" s="15"/>
      <c r="W117" s="15"/>
      <c r="X117" s="15"/>
      <c r="Y117" s="15"/>
      <c r="Z117" s="15"/>
      <c r="AA117" s="15"/>
      <c r="AB117" s="15"/>
      <c r="AC117" s="15"/>
      <c r="AD117" s="15"/>
      <c r="AE117" s="15"/>
      <c r="AT117" s="254" t="s">
        <v>157</v>
      </c>
      <c r="AU117" s="254" t="s">
        <v>82</v>
      </c>
      <c r="AV117" s="15" t="s">
        <v>80</v>
      </c>
      <c r="AW117" s="15" t="s">
        <v>33</v>
      </c>
      <c r="AX117" s="15" t="s">
        <v>72</v>
      </c>
      <c r="AY117" s="254" t="s">
        <v>138</v>
      </c>
    </row>
    <row r="118" spans="1:51" s="15" customFormat="1" ht="12">
      <c r="A118" s="15"/>
      <c r="B118" s="245"/>
      <c r="C118" s="246"/>
      <c r="D118" s="218" t="s">
        <v>157</v>
      </c>
      <c r="E118" s="247" t="s">
        <v>19</v>
      </c>
      <c r="F118" s="248" t="s">
        <v>969</v>
      </c>
      <c r="G118" s="246"/>
      <c r="H118" s="247" t="s">
        <v>19</v>
      </c>
      <c r="I118" s="249"/>
      <c r="J118" s="246"/>
      <c r="K118" s="246"/>
      <c r="L118" s="250"/>
      <c r="M118" s="251"/>
      <c r="N118" s="252"/>
      <c r="O118" s="252"/>
      <c r="P118" s="252"/>
      <c r="Q118" s="252"/>
      <c r="R118" s="252"/>
      <c r="S118" s="252"/>
      <c r="T118" s="253"/>
      <c r="U118" s="15"/>
      <c r="V118" s="15"/>
      <c r="W118" s="15"/>
      <c r="X118" s="15"/>
      <c r="Y118" s="15"/>
      <c r="Z118" s="15"/>
      <c r="AA118" s="15"/>
      <c r="AB118" s="15"/>
      <c r="AC118" s="15"/>
      <c r="AD118" s="15"/>
      <c r="AE118" s="15"/>
      <c r="AT118" s="254" t="s">
        <v>157</v>
      </c>
      <c r="AU118" s="254" t="s">
        <v>82</v>
      </c>
      <c r="AV118" s="15" t="s">
        <v>80</v>
      </c>
      <c r="AW118" s="15" t="s">
        <v>33</v>
      </c>
      <c r="AX118" s="15" t="s">
        <v>72</v>
      </c>
      <c r="AY118" s="254" t="s">
        <v>138</v>
      </c>
    </row>
    <row r="119" spans="1:51" s="13" customFormat="1" ht="12">
      <c r="A119" s="13"/>
      <c r="B119" s="223"/>
      <c r="C119" s="224"/>
      <c r="D119" s="218" t="s">
        <v>157</v>
      </c>
      <c r="E119" s="225" t="s">
        <v>19</v>
      </c>
      <c r="F119" s="226" t="s">
        <v>970</v>
      </c>
      <c r="G119" s="224"/>
      <c r="H119" s="227">
        <v>4.618</v>
      </c>
      <c r="I119" s="228"/>
      <c r="J119" s="224"/>
      <c r="K119" s="224"/>
      <c r="L119" s="229"/>
      <c r="M119" s="230"/>
      <c r="N119" s="231"/>
      <c r="O119" s="231"/>
      <c r="P119" s="231"/>
      <c r="Q119" s="231"/>
      <c r="R119" s="231"/>
      <c r="S119" s="231"/>
      <c r="T119" s="232"/>
      <c r="U119" s="13"/>
      <c r="V119" s="13"/>
      <c r="W119" s="13"/>
      <c r="X119" s="13"/>
      <c r="Y119" s="13"/>
      <c r="Z119" s="13"/>
      <c r="AA119" s="13"/>
      <c r="AB119" s="13"/>
      <c r="AC119" s="13"/>
      <c r="AD119" s="13"/>
      <c r="AE119" s="13"/>
      <c r="AT119" s="233" t="s">
        <v>157</v>
      </c>
      <c r="AU119" s="233" t="s">
        <v>82</v>
      </c>
      <c r="AV119" s="13" t="s">
        <v>82</v>
      </c>
      <c r="AW119" s="13" t="s">
        <v>33</v>
      </c>
      <c r="AX119" s="13" t="s">
        <v>72</v>
      </c>
      <c r="AY119" s="233" t="s">
        <v>138</v>
      </c>
    </row>
    <row r="120" spans="1:51" s="13" customFormat="1" ht="12">
      <c r="A120" s="13"/>
      <c r="B120" s="223"/>
      <c r="C120" s="224"/>
      <c r="D120" s="218" t="s">
        <v>157</v>
      </c>
      <c r="E120" s="225" t="s">
        <v>19</v>
      </c>
      <c r="F120" s="226" t="s">
        <v>971</v>
      </c>
      <c r="G120" s="224"/>
      <c r="H120" s="227">
        <v>8.658</v>
      </c>
      <c r="I120" s="228"/>
      <c r="J120" s="224"/>
      <c r="K120" s="224"/>
      <c r="L120" s="229"/>
      <c r="M120" s="230"/>
      <c r="N120" s="231"/>
      <c r="O120" s="231"/>
      <c r="P120" s="231"/>
      <c r="Q120" s="231"/>
      <c r="R120" s="231"/>
      <c r="S120" s="231"/>
      <c r="T120" s="232"/>
      <c r="U120" s="13"/>
      <c r="V120" s="13"/>
      <c r="W120" s="13"/>
      <c r="X120" s="13"/>
      <c r="Y120" s="13"/>
      <c r="Z120" s="13"/>
      <c r="AA120" s="13"/>
      <c r="AB120" s="13"/>
      <c r="AC120" s="13"/>
      <c r="AD120" s="13"/>
      <c r="AE120" s="13"/>
      <c r="AT120" s="233" t="s">
        <v>157</v>
      </c>
      <c r="AU120" s="233" t="s">
        <v>82</v>
      </c>
      <c r="AV120" s="13" t="s">
        <v>82</v>
      </c>
      <c r="AW120" s="13" t="s">
        <v>33</v>
      </c>
      <c r="AX120" s="13" t="s">
        <v>72</v>
      </c>
      <c r="AY120" s="233" t="s">
        <v>138</v>
      </c>
    </row>
    <row r="121" spans="1:51" s="14" customFormat="1" ht="12">
      <c r="A121" s="14"/>
      <c r="B121" s="234"/>
      <c r="C121" s="235"/>
      <c r="D121" s="218" t="s">
        <v>157</v>
      </c>
      <c r="E121" s="236" t="s">
        <v>19</v>
      </c>
      <c r="F121" s="237" t="s">
        <v>194</v>
      </c>
      <c r="G121" s="235"/>
      <c r="H121" s="238">
        <v>13.276</v>
      </c>
      <c r="I121" s="239"/>
      <c r="J121" s="235"/>
      <c r="K121" s="235"/>
      <c r="L121" s="240"/>
      <c r="M121" s="241"/>
      <c r="N121" s="242"/>
      <c r="O121" s="242"/>
      <c r="P121" s="242"/>
      <c r="Q121" s="242"/>
      <c r="R121" s="242"/>
      <c r="S121" s="242"/>
      <c r="T121" s="243"/>
      <c r="U121" s="14"/>
      <c r="V121" s="14"/>
      <c r="W121" s="14"/>
      <c r="X121" s="14"/>
      <c r="Y121" s="14"/>
      <c r="Z121" s="14"/>
      <c r="AA121" s="14"/>
      <c r="AB121" s="14"/>
      <c r="AC121" s="14"/>
      <c r="AD121" s="14"/>
      <c r="AE121" s="14"/>
      <c r="AT121" s="244" t="s">
        <v>157</v>
      </c>
      <c r="AU121" s="244" t="s">
        <v>82</v>
      </c>
      <c r="AV121" s="14" t="s">
        <v>145</v>
      </c>
      <c r="AW121" s="14" t="s">
        <v>33</v>
      </c>
      <c r="AX121" s="14" t="s">
        <v>80</v>
      </c>
      <c r="AY121" s="244" t="s">
        <v>138</v>
      </c>
    </row>
    <row r="122" spans="1:65" s="2" customFormat="1" ht="33" customHeight="1">
      <c r="A122" s="39"/>
      <c r="B122" s="40"/>
      <c r="C122" s="205" t="s">
        <v>179</v>
      </c>
      <c r="D122" s="205" t="s">
        <v>140</v>
      </c>
      <c r="E122" s="206" t="s">
        <v>266</v>
      </c>
      <c r="F122" s="207" t="s">
        <v>267</v>
      </c>
      <c r="G122" s="208" t="s">
        <v>182</v>
      </c>
      <c r="H122" s="209">
        <v>23.311</v>
      </c>
      <c r="I122" s="210"/>
      <c r="J122" s="211">
        <f>ROUND(I122*H122,2)</f>
        <v>0</v>
      </c>
      <c r="K122" s="207" t="s">
        <v>144</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145</v>
      </c>
      <c r="AT122" s="216" t="s">
        <v>140</v>
      </c>
      <c r="AU122" s="216" t="s">
        <v>82</v>
      </c>
      <c r="AY122" s="18" t="s">
        <v>138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145</v>
      </c>
      <c r="BM122" s="216" t="s">
        <v>781</v>
      </c>
    </row>
    <row r="123" spans="1:47" s="2" customFormat="1" ht="12">
      <c r="A123" s="39"/>
      <c r="B123" s="40"/>
      <c r="C123" s="41"/>
      <c r="D123" s="218" t="s">
        <v>147</v>
      </c>
      <c r="E123" s="41"/>
      <c r="F123" s="219" t="s">
        <v>256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147</v>
      </c>
      <c r="AU123" s="18" t="s">
        <v>82</v>
      </c>
    </row>
    <row r="124" spans="1:51" s="15" customFormat="1" ht="12">
      <c r="A124" s="15"/>
      <c r="B124" s="245"/>
      <c r="C124" s="246"/>
      <c r="D124" s="218" t="s">
        <v>157</v>
      </c>
      <c r="E124" s="247" t="s">
        <v>19</v>
      </c>
      <c r="F124" s="248" t="s">
        <v>969</v>
      </c>
      <c r="G124" s="246"/>
      <c r="H124" s="247" t="s">
        <v>19</v>
      </c>
      <c r="I124" s="249"/>
      <c r="J124" s="246"/>
      <c r="K124" s="246"/>
      <c r="L124" s="250"/>
      <c r="M124" s="251"/>
      <c r="N124" s="252"/>
      <c r="O124" s="252"/>
      <c r="P124" s="252"/>
      <c r="Q124" s="252"/>
      <c r="R124" s="252"/>
      <c r="S124" s="252"/>
      <c r="T124" s="253"/>
      <c r="U124" s="15"/>
      <c r="V124" s="15"/>
      <c r="W124" s="15"/>
      <c r="X124" s="15"/>
      <c r="Y124" s="15"/>
      <c r="Z124" s="15"/>
      <c r="AA124" s="15"/>
      <c r="AB124" s="15"/>
      <c r="AC124" s="15"/>
      <c r="AD124" s="15"/>
      <c r="AE124" s="15"/>
      <c r="AT124" s="254" t="s">
        <v>157</v>
      </c>
      <c r="AU124" s="254" t="s">
        <v>82</v>
      </c>
      <c r="AV124" s="15" t="s">
        <v>80</v>
      </c>
      <c r="AW124" s="15" t="s">
        <v>33</v>
      </c>
      <c r="AX124" s="15" t="s">
        <v>72</v>
      </c>
      <c r="AY124" s="254" t="s">
        <v>138</v>
      </c>
    </row>
    <row r="125" spans="1:51" s="13" customFormat="1" ht="12">
      <c r="A125" s="13"/>
      <c r="B125" s="223"/>
      <c r="C125" s="224"/>
      <c r="D125" s="218" t="s">
        <v>157</v>
      </c>
      <c r="E125" s="225" t="s">
        <v>19</v>
      </c>
      <c r="F125" s="226" t="s">
        <v>972</v>
      </c>
      <c r="G125" s="224"/>
      <c r="H125" s="227">
        <v>1.443</v>
      </c>
      <c r="I125" s="228"/>
      <c r="J125" s="224"/>
      <c r="K125" s="224"/>
      <c r="L125" s="229"/>
      <c r="M125" s="230"/>
      <c r="N125" s="231"/>
      <c r="O125" s="231"/>
      <c r="P125" s="231"/>
      <c r="Q125" s="231"/>
      <c r="R125" s="231"/>
      <c r="S125" s="231"/>
      <c r="T125" s="232"/>
      <c r="U125" s="13"/>
      <c r="V125" s="13"/>
      <c r="W125" s="13"/>
      <c r="X125" s="13"/>
      <c r="Y125" s="13"/>
      <c r="Z125" s="13"/>
      <c r="AA125" s="13"/>
      <c r="AB125" s="13"/>
      <c r="AC125" s="13"/>
      <c r="AD125" s="13"/>
      <c r="AE125" s="13"/>
      <c r="AT125" s="233" t="s">
        <v>157</v>
      </c>
      <c r="AU125" s="233" t="s">
        <v>82</v>
      </c>
      <c r="AV125" s="13" t="s">
        <v>82</v>
      </c>
      <c r="AW125" s="13" t="s">
        <v>33</v>
      </c>
      <c r="AX125" s="13" t="s">
        <v>72</v>
      </c>
      <c r="AY125" s="233" t="s">
        <v>138</v>
      </c>
    </row>
    <row r="126" spans="1:51" s="13" customFormat="1" ht="12">
      <c r="A126" s="13"/>
      <c r="B126" s="223"/>
      <c r="C126" s="224"/>
      <c r="D126" s="218" t="s">
        <v>157</v>
      </c>
      <c r="E126" s="225" t="s">
        <v>19</v>
      </c>
      <c r="F126" s="226" t="s">
        <v>973</v>
      </c>
      <c r="G126" s="224"/>
      <c r="H126" s="227">
        <v>20.779</v>
      </c>
      <c r="I126" s="228"/>
      <c r="J126" s="224"/>
      <c r="K126" s="224"/>
      <c r="L126" s="229"/>
      <c r="M126" s="230"/>
      <c r="N126" s="231"/>
      <c r="O126" s="231"/>
      <c r="P126" s="231"/>
      <c r="Q126" s="231"/>
      <c r="R126" s="231"/>
      <c r="S126" s="231"/>
      <c r="T126" s="232"/>
      <c r="U126" s="13"/>
      <c r="V126" s="13"/>
      <c r="W126" s="13"/>
      <c r="X126" s="13"/>
      <c r="Y126" s="13"/>
      <c r="Z126" s="13"/>
      <c r="AA126" s="13"/>
      <c r="AB126" s="13"/>
      <c r="AC126" s="13"/>
      <c r="AD126" s="13"/>
      <c r="AE126" s="13"/>
      <c r="AT126" s="233" t="s">
        <v>157</v>
      </c>
      <c r="AU126" s="233" t="s">
        <v>82</v>
      </c>
      <c r="AV126" s="13" t="s">
        <v>82</v>
      </c>
      <c r="AW126" s="13" t="s">
        <v>33</v>
      </c>
      <c r="AX126" s="13" t="s">
        <v>72</v>
      </c>
      <c r="AY126" s="233" t="s">
        <v>138</v>
      </c>
    </row>
    <row r="127" spans="1:51" s="13" customFormat="1" ht="12">
      <c r="A127" s="13"/>
      <c r="B127" s="223"/>
      <c r="C127" s="224"/>
      <c r="D127" s="218" t="s">
        <v>157</v>
      </c>
      <c r="E127" s="225" t="s">
        <v>19</v>
      </c>
      <c r="F127" s="226" t="s">
        <v>974</v>
      </c>
      <c r="G127" s="224"/>
      <c r="H127" s="227">
        <v>1.089</v>
      </c>
      <c r="I127" s="228"/>
      <c r="J127" s="224"/>
      <c r="K127" s="224"/>
      <c r="L127" s="229"/>
      <c r="M127" s="230"/>
      <c r="N127" s="231"/>
      <c r="O127" s="231"/>
      <c r="P127" s="231"/>
      <c r="Q127" s="231"/>
      <c r="R127" s="231"/>
      <c r="S127" s="231"/>
      <c r="T127" s="232"/>
      <c r="U127" s="13"/>
      <c r="V127" s="13"/>
      <c r="W127" s="13"/>
      <c r="X127" s="13"/>
      <c r="Y127" s="13"/>
      <c r="Z127" s="13"/>
      <c r="AA127" s="13"/>
      <c r="AB127" s="13"/>
      <c r="AC127" s="13"/>
      <c r="AD127" s="13"/>
      <c r="AE127" s="13"/>
      <c r="AT127" s="233" t="s">
        <v>157</v>
      </c>
      <c r="AU127" s="233" t="s">
        <v>82</v>
      </c>
      <c r="AV127" s="13" t="s">
        <v>82</v>
      </c>
      <c r="AW127" s="13" t="s">
        <v>33</v>
      </c>
      <c r="AX127" s="13" t="s">
        <v>72</v>
      </c>
      <c r="AY127" s="233" t="s">
        <v>138</v>
      </c>
    </row>
    <row r="128" spans="1:51" s="14" customFormat="1" ht="12">
      <c r="A128" s="14"/>
      <c r="B128" s="234"/>
      <c r="C128" s="235"/>
      <c r="D128" s="218" t="s">
        <v>157</v>
      </c>
      <c r="E128" s="236" t="s">
        <v>19</v>
      </c>
      <c r="F128" s="237" t="s">
        <v>194</v>
      </c>
      <c r="G128" s="235"/>
      <c r="H128" s="238">
        <v>23.311</v>
      </c>
      <c r="I128" s="239"/>
      <c r="J128" s="235"/>
      <c r="K128" s="235"/>
      <c r="L128" s="240"/>
      <c r="M128" s="241"/>
      <c r="N128" s="242"/>
      <c r="O128" s="242"/>
      <c r="P128" s="242"/>
      <c r="Q128" s="242"/>
      <c r="R128" s="242"/>
      <c r="S128" s="242"/>
      <c r="T128" s="243"/>
      <c r="U128" s="14"/>
      <c r="V128" s="14"/>
      <c r="W128" s="14"/>
      <c r="X128" s="14"/>
      <c r="Y128" s="14"/>
      <c r="Z128" s="14"/>
      <c r="AA128" s="14"/>
      <c r="AB128" s="14"/>
      <c r="AC128" s="14"/>
      <c r="AD128" s="14"/>
      <c r="AE128" s="14"/>
      <c r="AT128" s="244" t="s">
        <v>157</v>
      </c>
      <c r="AU128" s="244" t="s">
        <v>82</v>
      </c>
      <c r="AV128" s="14" t="s">
        <v>145</v>
      </c>
      <c r="AW128" s="14" t="s">
        <v>33</v>
      </c>
      <c r="AX128" s="14" t="s">
        <v>80</v>
      </c>
      <c r="AY128" s="244" t="s">
        <v>138</v>
      </c>
    </row>
    <row r="129" spans="1:65" s="2" customFormat="1" ht="37.8" customHeight="1">
      <c r="A129" s="39"/>
      <c r="B129" s="40"/>
      <c r="C129" s="205" t="s">
        <v>186</v>
      </c>
      <c r="D129" s="205" t="s">
        <v>140</v>
      </c>
      <c r="E129" s="206" t="s">
        <v>277</v>
      </c>
      <c r="F129" s="207" t="s">
        <v>278</v>
      </c>
      <c r="G129" s="208" t="s">
        <v>182</v>
      </c>
      <c r="H129" s="209">
        <v>233.11</v>
      </c>
      <c r="I129" s="210"/>
      <c r="J129" s="211">
        <f>ROUND(I129*H129,2)</f>
        <v>0</v>
      </c>
      <c r="K129" s="207" t="s">
        <v>144</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145</v>
      </c>
      <c r="AT129" s="216" t="s">
        <v>140</v>
      </c>
      <c r="AU129" s="216" t="s">
        <v>82</v>
      </c>
      <c r="AY129" s="18" t="s">
        <v>138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145</v>
      </c>
      <c r="BM129" s="216" t="s">
        <v>785</v>
      </c>
    </row>
    <row r="130" spans="1:47" s="2" customFormat="1" ht="12">
      <c r="A130" s="39"/>
      <c r="B130" s="40"/>
      <c r="C130" s="41"/>
      <c r="D130" s="218" t="s">
        <v>147</v>
      </c>
      <c r="E130" s="41"/>
      <c r="F130" s="219" t="s">
        <v>256</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147</v>
      </c>
      <c r="AU130" s="18" t="s">
        <v>82</v>
      </c>
    </row>
    <row r="131" spans="1:51" s="13" customFormat="1" ht="12">
      <c r="A131" s="13"/>
      <c r="B131" s="223"/>
      <c r="C131" s="224"/>
      <c r="D131" s="218" t="s">
        <v>157</v>
      </c>
      <c r="E131" s="225" t="s">
        <v>19</v>
      </c>
      <c r="F131" s="226" t="s">
        <v>975</v>
      </c>
      <c r="G131" s="224"/>
      <c r="H131" s="227">
        <v>23.311</v>
      </c>
      <c r="I131" s="228"/>
      <c r="J131" s="224"/>
      <c r="K131" s="224"/>
      <c r="L131" s="229"/>
      <c r="M131" s="230"/>
      <c r="N131" s="231"/>
      <c r="O131" s="231"/>
      <c r="P131" s="231"/>
      <c r="Q131" s="231"/>
      <c r="R131" s="231"/>
      <c r="S131" s="231"/>
      <c r="T131" s="232"/>
      <c r="U131" s="13"/>
      <c r="V131" s="13"/>
      <c r="W131" s="13"/>
      <c r="X131" s="13"/>
      <c r="Y131" s="13"/>
      <c r="Z131" s="13"/>
      <c r="AA131" s="13"/>
      <c r="AB131" s="13"/>
      <c r="AC131" s="13"/>
      <c r="AD131" s="13"/>
      <c r="AE131" s="13"/>
      <c r="AT131" s="233" t="s">
        <v>157</v>
      </c>
      <c r="AU131" s="233" t="s">
        <v>82</v>
      </c>
      <c r="AV131" s="13" t="s">
        <v>82</v>
      </c>
      <c r="AW131" s="13" t="s">
        <v>33</v>
      </c>
      <c r="AX131" s="13" t="s">
        <v>72</v>
      </c>
      <c r="AY131" s="233" t="s">
        <v>138</v>
      </c>
    </row>
    <row r="132" spans="1:51" s="14" customFormat="1" ht="12">
      <c r="A132" s="14"/>
      <c r="B132" s="234"/>
      <c r="C132" s="235"/>
      <c r="D132" s="218" t="s">
        <v>157</v>
      </c>
      <c r="E132" s="236" t="s">
        <v>19</v>
      </c>
      <c r="F132" s="237" t="s">
        <v>194</v>
      </c>
      <c r="G132" s="235"/>
      <c r="H132" s="238">
        <v>23.311</v>
      </c>
      <c r="I132" s="239"/>
      <c r="J132" s="235"/>
      <c r="K132" s="235"/>
      <c r="L132" s="240"/>
      <c r="M132" s="241"/>
      <c r="N132" s="242"/>
      <c r="O132" s="242"/>
      <c r="P132" s="242"/>
      <c r="Q132" s="242"/>
      <c r="R132" s="242"/>
      <c r="S132" s="242"/>
      <c r="T132" s="243"/>
      <c r="U132" s="14"/>
      <c r="V132" s="14"/>
      <c r="W132" s="14"/>
      <c r="X132" s="14"/>
      <c r="Y132" s="14"/>
      <c r="Z132" s="14"/>
      <c r="AA132" s="14"/>
      <c r="AB132" s="14"/>
      <c r="AC132" s="14"/>
      <c r="AD132" s="14"/>
      <c r="AE132" s="14"/>
      <c r="AT132" s="244" t="s">
        <v>157</v>
      </c>
      <c r="AU132" s="244" t="s">
        <v>82</v>
      </c>
      <c r="AV132" s="14" t="s">
        <v>145</v>
      </c>
      <c r="AW132" s="14" t="s">
        <v>33</v>
      </c>
      <c r="AX132" s="14" t="s">
        <v>80</v>
      </c>
      <c r="AY132" s="244" t="s">
        <v>138</v>
      </c>
    </row>
    <row r="133" spans="1:51" s="13" customFormat="1" ht="12">
      <c r="A133" s="13"/>
      <c r="B133" s="223"/>
      <c r="C133" s="224"/>
      <c r="D133" s="218" t="s">
        <v>157</v>
      </c>
      <c r="E133" s="224"/>
      <c r="F133" s="226" t="s">
        <v>976</v>
      </c>
      <c r="G133" s="224"/>
      <c r="H133" s="227">
        <v>233.11</v>
      </c>
      <c r="I133" s="228"/>
      <c r="J133" s="224"/>
      <c r="K133" s="224"/>
      <c r="L133" s="229"/>
      <c r="M133" s="230"/>
      <c r="N133" s="231"/>
      <c r="O133" s="231"/>
      <c r="P133" s="231"/>
      <c r="Q133" s="231"/>
      <c r="R133" s="231"/>
      <c r="S133" s="231"/>
      <c r="T133" s="232"/>
      <c r="U133" s="13"/>
      <c r="V133" s="13"/>
      <c r="W133" s="13"/>
      <c r="X133" s="13"/>
      <c r="Y133" s="13"/>
      <c r="Z133" s="13"/>
      <c r="AA133" s="13"/>
      <c r="AB133" s="13"/>
      <c r="AC133" s="13"/>
      <c r="AD133" s="13"/>
      <c r="AE133" s="13"/>
      <c r="AT133" s="233" t="s">
        <v>157</v>
      </c>
      <c r="AU133" s="233" t="s">
        <v>82</v>
      </c>
      <c r="AV133" s="13" t="s">
        <v>82</v>
      </c>
      <c r="AW133" s="13" t="s">
        <v>4</v>
      </c>
      <c r="AX133" s="13" t="s">
        <v>80</v>
      </c>
      <c r="AY133" s="233" t="s">
        <v>138</v>
      </c>
    </row>
    <row r="134" spans="1:65" s="2" customFormat="1" ht="24.15" customHeight="1">
      <c r="A134" s="39"/>
      <c r="B134" s="40"/>
      <c r="C134" s="205" t="s">
        <v>195</v>
      </c>
      <c r="D134" s="205" t="s">
        <v>140</v>
      </c>
      <c r="E134" s="206" t="s">
        <v>260</v>
      </c>
      <c r="F134" s="207" t="s">
        <v>261</v>
      </c>
      <c r="G134" s="208" t="s">
        <v>182</v>
      </c>
      <c r="H134" s="209">
        <v>6.638</v>
      </c>
      <c r="I134" s="210"/>
      <c r="J134" s="211">
        <f>ROUND(I134*H134,2)</f>
        <v>0</v>
      </c>
      <c r="K134" s="207" t="s">
        <v>144</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145</v>
      </c>
      <c r="AT134" s="216" t="s">
        <v>140</v>
      </c>
      <c r="AU134" s="216" t="s">
        <v>82</v>
      </c>
      <c r="AY134" s="18" t="s">
        <v>138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145</v>
      </c>
      <c r="BM134" s="216" t="s">
        <v>788</v>
      </c>
    </row>
    <row r="135" spans="1:47" s="2" customFormat="1" ht="12">
      <c r="A135" s="39"/>
      <c r="B135" s="40"/>
      <c r="C135" s="41"/>
      <c r="D135" s="218" t="s">
        <v>147</v>
      </c>
      <c r="E135" s="41"/>
      <c r="F135" s="219" t="s">
        <v>263</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147</v>
      </c>
      <c r="AU135" s="18" t="s">
        <v>82</v>
      </c>
    </row>
    <row r="136" spans="1:51" s="15" customFormat="1" ht="12">
      <c r="A136" s="15"/>
      <c r="B136" s="245"/>
      <c r="C136" s="246"/>
      <c r="D136" s="218" t="s">
        <v>157</v>
      </c>
      <c r="E136" s="247" t="s">
        <v>19</v>
      </c>
      <c r="F136" s="248" t="s">
        <v>789</v>
      </c>
      <c r="G136" s="246"/>
      <c r="H136" s="247" t="s">
        <v>19</v>
      </c>
      <c r="I136" s="249"/>
      <c r="J136" s="246"/>
      <c r="K136" s="246"/>
      <c r="L136" s="250"/>
      <c r="M136" s="251"/>
      <c r="N136" s="252"/>
      <c r="O136" s="252"/>
      <c r="P136" s="252"/>
      <c r="Q136" s="252"/>
      <c r="R136" s="252"/>
      <c r="S136" s="252"/>
      <c r="T136" s="253"/>
      <c r="U136" s="15"/>
      <c r="V136" s="15"/>
      <c r="W136" s="15"/>
      <c r="X136" s="15"/>
      <c r="Y136" s="15"/>
      <c r="Z136" s="15"/>
      <c r="AA136" s="15"/>
      <c r="AB136" s="15"/>
      <c r="AC136" s="15"/>
      <c r="AD136" s="15"/>
      <c r="AE136" s="15"/>
      <c r="AT136" s="254" t="s">
        <v>157</v>
      </c>
      <c r="AU136" s="254" t="s">
        <v>82</v>
      </c>
      <c r="AV136" s="15" t="s">
        <v>80</v>
      </c>
      <c r="AW136" s="15" t="s">
        <v>33</v>
      </c>
      <c r="AX136" s="15" t="s">
        <v>72</v>
      </c>
      <c r="AY136" s="254" t="s">
        <v>138</v>
      </c>
    </row>
    <row r="137" spans="1:51" s="15" customFormat="1" ht="12">
      <c r="A137" s="15"/>
      <c r="B137" s="245"/>
      <c r="C137" s="246"/>
      <c r="D137" s="218" t="s">
        <v>157</v>
      </c>
      <c r="E137" s="247" t="s">
        <v>19</v>
      </c>
      <c r="F137" s="248" t="s">
        <v>969</v>
      </c>
      <c r="G137" s="246"/>
      <c r="H137" s="247" t="s">
        <v>19</v>
      </c>
      <c r="I137" s="249"/>
      <c r="J137" s="246"/>
      <c r="K137" s="246"/>
      <c r="L137" s="250"/>
      <c r="M137" s="251"/>
      <c r="N137" s="252"/>
      <c r="O137" s="252"/>
      <c r="P137" s="252"/>
      <c r="Q137" s="252"/>
      <c r="R137" s="252"/>
      <c r="S137" s="252"/>
      <c r="T137" s="253"/>
      <c r="U137" s="15"/>
      <c r="V137" s="15"/>
      <c r="W137" s="15"/>
      <c r="X137" s="15"/>
      <c r="Y137" s="15"/>
      <c r="Z137" s="15"/>
      <c r="AA137" s="15"/>
      <c r="AB137" s="15"/>
      <c r="AC137" s="15"/>
      <c r="AD137" s="15"/>
      <c r="AE137" s="15"/>
      <c r="AT137" s="254" t="s">
        <v>157</v>
      </c>
      <c r="AU137" s="254" t="s">
        <v>82</v>
      </c>
      <c r="AV137" s="15" t="s">
        <v>80</v>
      </c>
      <c r="AW137" s="15" t="s">
        <v>33</v>
      </c>
      <c r="AX137" s="15" t="s">
        <v>72</v>
      </c>
      <c r="AY137" s="254" t="s">
        <v>138</v>
      </c>
    </row>
    <row r="138" spans="1:51" s="13" customFormat="1" ht="12">
      <c r="A138" s="13"/>
      <c r="B138" s="223"/>
      <c r="C138" s="224"/>
      <c r="D138" s="218" t="s">
        <v>157</v>
      </c>
      <c r="E138" s="225" t="s">
        <v>19</v>
      </c>
      <c r="F138" s="226" t="s">
        <v>977</v>
      </c>
      <c r="G138" s="224"/>
      <c r="H138" s="227">
        <v>2.309</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157</v>
      </c>
      <c r="AU138" s="233" t="s">
        <v>82</v>
      </c>
      <c r="AV138" s="13" t="s">
        <v>82</v>
      </c>
      <c r="AW138" s="13" t="s">
        <v>33</v>
      </c>
      <c r="AX138" s="13" t="s">
        <v>72</v>
      </c>
      <c r="AY138" s="233" t="s">
        <v>138</v>
      </c>
    </row>
    <row r="139" spans="1:51" s="13" customFormat="1" ht="12">
      <c r="A139" s="13"/>
      <c r="B139" s="223"/>
      <c r="C139" s="224"/>
      <c r="D139" s="218" t="s">
        <v>157</v>
      </c>
      <c r="E139" s="225" t="s">
        <v>19</v>
      </c>
      <c r="F139" s="226" t="s">
        <v>978</v>
      </c>
      <c r="G139" s="224"/>
      <c r="H139" s="227">
        <v>4.329</v>
      </c>
      <c r="I139" s="228"/>
      <c r="J139" s="224"/>
      <c r="K139" s="224"/>
      <c r="L139" s="229"/>
      <c r="M139" s="230"/>
      <c r="N139" s="231"/>
      <c r="O139" s="231"/>
      <c r="P139" s="231"/>
      <c r="Q139" s="231"/>
      <c r="R139" s="231"/>
      <c r="S139" s="231"/>
      <c r="T139" s="232"/>
      <c r="U139" s="13"/>
      <c r="V139" s="13"/>
      <c r="W139" s="13"/>
      <c r="X139" s="13"/>
      <c r="Y139" s="13"/>
      <c r="Z139" s="13"/>
      <c r="AA139" s="13"/>
      <c r="AB139" s="13"/>
      <c r="AC139" s="13"/>
      <c r="AD139" s="13"/>
      <c r="AE139" s="13"/>
      <c r="AT139" s="233" t="s">
        <v>157</v>
      </c>
      <c r="AU139" s="233" t="s">
        <v>82</v>
      </c>
      <c r="AV139" s="13" t="s">
        <v>82</v>
      </c>
      <c r="AW139" s="13" t="s">
        <v>33</v>
      </c>
      <c r="AX139" s="13" t="s">
        <v>72</v>
      </c>
      <c r="AY139" s="233" t="s">
        <v>138</v>
      </c>
    </row>
    <row r="140" spans="1:51" s="14" customFormat="1" ht="12">
      <c r="A140" s="14"/>
      <c r="B140" s="234"/>
      <c r="C140" s="235"/>
      <c r="D140" s="218" t="s">
        <v>157</v>
      </c>
      <c r="E140" s="236" t="s">
        <v>19</v>
      </c>
      <c r="F140" s="237" t="s">
        <v>194</v>
      </c>
      <c r="G140" s="235"/>
      <c r="H140" s="238">
        <v>6.638</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157</v>
      </c>
      <c r="AU140" s="244" t="s">
        <v>82</v>
      </c>
      <c r="AV140" s="14" t="s">
        <v>145</v>
      </c>
      <c r="AW140" s="14" t="s">
        <v>33</v>
      </c>
      <c r="AX140" s="14" t="s">
        <v>80</v>
      </c>
      <c r="AY140" s="244" t="s">
        <v>138</v>
      </c>
    </row>
    <row r="141" spans="1:65" s="2" customFormat="1" ht="24.15" customHeight="1">
      <c r="A141" s="39"/>
      <c r="B141" s="40"/>
      <c r="C141" s="205" t="s">
        <v>202</v>
      </c>
      <c r="D141" s="205" t="s">
        <v>140</v>
      </c>
      <c r="E141" s="206" t="s">
        <v>307</v>
      </c>
      <c r="F141" s="207" t="s">
        <v>308</v>
      </c>
      <c r="G141" s="208" t="s">
        <v>291</v>
      </c>
      <c r="H141" s="209">
        <v>41.96</v>
      </c>
      <c r="I141" s="210"/>
      <c r="J141" s="211">
        <f>ROUND(I141*H141,2)</f>
        <v>0</v>
      </c>
      <c r="K141" s="207" t="s">
        <v>144</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145</v>
      </c>
      <c r="AT141" s="216" t="s">
        <v>140</v>
      </c>
      <c r="AU141" s="216" t="s">
        <v>82</v>
      </c>
      <c r="AY141" s="18" t="s">
        <v>138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145</v>
      </c>
      <c r="BM141" s="216" t="s">
        <v>792</v>
      </c>
    </row>
    <row r="142" spans="1:47" s="2" customFormat="1" ht="12">
      <c r="A142" s="39"/>
      <c r="B142" s="40"/>
      <c r="C142" s="41"/>
      <c r="D142" s="218" t="s">
        <v>147</v>
      </c>
      <c r="E142" s="41"/>
      <c r="F142" s="219" t="s">
        <v>310</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147</v>
      </c>
      <c r="AU142" s="18" t="s">
        <v>82</v>
      </c>
    </row>
    <row r="143" spans="1:51" s="13" customFormat="1" ht="12">
      <c r="A143" s="13"/>
      <c r="B143" s="223"/>
      <c r="C143" s="224"/>
      <c r="D143" s="218" t="s">
        <v>157</v>
      </c>
      <c r="E143" s="225" t="s">
        <v>19</v>
      </c>
      <c r="F143" s="226" t="s">
        <v>975</v>
      </c>
      <c r="G143" s="224"/>
      <c r="H143" s="227">
        <v>23.311</v>
      </c>
      <c r="I143" s="228"/>
      <c r="J143" s="224"/>
      <c r="K143" s="224"/>
      <c r="L143" s="229"/>
      <c r="M143" s="230"/>
      <c r="N143" s="231"/>
      <c r="O143" s="231"/>
      <c r="P143" s="231"/>
      <c r="Q143" s="231"/>
      <c r="R143" s="231"/>
      <c r="S143" s="231"/>
      <c r="T143" s="232"/>
      <c r="U143" s="13"/>
      <c r="V143" s="13"/>
      <c r="W143" s="13"/>
      <c r="X143" s="13"/>
      <c r="Y143" s="13"/>
      <c r="Z143" s="13"/>
      <c r="AA143" s="13"/>
      <c r="AB143" s="13"/>
      <c r="AC143" s="13"/>
      <c r="AD143" s="13"/>
      <c r="AE143" s="13"/>
      <c r="AT143" s="233" t="s">
        <v>157</v>
      </c>
      <c r="AU143" s="233" t="s">
        <v>82</v>
      </c>
      <c r="AV143" s="13" t="s">
        <v>82</v>
      </c>
      <c r="AW143" s="13" t="s">
        <v>33</v>
      </c>
      <c r="AX143" s="13" t="s">
        <v>72</v>
      </c>
      <c r="AY143" s="233" t="s">
        <v>138</v>
      </c>
    </row>
    <row r="144" spans="1:51" s="14" customFormat="1" ht="12">
      <c r="A144" s="14"/>
      <c r="B144" s="234"/>
      <c r="C144" s="235"/>
      <c r="D144" s="218" t="s">
        <v>157</v>
      </c>
      <c r="E144" s="236" t="s">
        <v>19</v>
      </c>
      <c r="F144" s="237" t="s">
        <v>194</v>
      </c>
      <c r="G144" s="235"/>
      <c r="H144" s="238">
        <v>23.311</v>
      </c>
      <c r="I144" s="239"/>
      <c r="J144" s="235"/>
      <c r="K144" s="235"/>
      <c r="L144" s="240"/>
      <c r="M144" s="241"/>
      <c r="N144" s="242"/>
      <c r="O144" s="242"/>
      <c r="P144" s="242"/>
      <c r="Q144" s="242"/>
      <c r="R144" s="242"/>
      <c r="S144" s="242"/>
      <c r="T144" s="243"/>
      <c r="U144" s="14"/>
      <c r="V144" s="14"/>
      <c r="W144" s="14"/>
      <c r="X144" s="14"/>
      <c r="Y144" s="14"/>
      <c r="Z144" s="14"/>
      <c r="AA144" s="14"/>
      <c r="AB144" s="14"/>
      <c r="AC144" s="14"/>
      <c r="AD144" s="14"/>
      <c r="AE144" s="14"/>
      <c r="AT144" s="244" t="s">
        <v>157</v>
      </c>
      <c r="AU144" s="244" t="s">
        <v>82</v>
      </c>
      <c r="AV144" s="14" t="s">
        <v>145</v>
      </c>
      <c r="AW144" s="14" t="s">
        <v>33</v>
      </c>
      <c r="AX144" s="14" t="s">
        <v>80</v>
      </c>
      <c r="AY144" s="244" t="s">
        <v>138</v>
      </c>
    </row>
    <row r="145" spans="1:51" s="13" customFormat="1" ht="12">
      <c r="A145" s="13"/>
      <c r="B145" s="223"/>
      <c r="C145" s="224"/>
      <c r="D145" s="218" t="s">
        <v>157</v>
      </c>
      <c r="E145" s="224"/>
      <c r="F145" s="226" t="s">
        <v>979</v>
      </c>
      <c r="G145" s="224"/>
      <c r="H145" s="227">
        <v>41.96</v>
      </c>
      <c r="I145" s="228"/>
      <c r="J145" s="224"/>
      <c r="K145" s="224"/>
      <c r="L145" s="229"/>
      <c r="M145" s="230"/>
      <c r="N145" s="231"/>
      <c r="O145" s="231"/>
      <c r="P145" s="231"/>
      <c r="Q145" s="231"/>
      <c r="R145" s="231"/>
      <c r="S145" s="231"/>
      <c r="T145" s="232"/>
      <c r="U145" s="13"/>
      <c r="V145" s="13"/>
      <c r="W145" s="13"/>
      <c r="X145" s="13"/>
      <c r="Y145" s="13"/>
      <c r="Z145" s="13"/>
      <c r="AA145" s="13"/>
      <c r="AB145" s="13"/>
      <c r="AC145" s="13"/>
      <c r="AD145" s="13"/>
      <c r="AE145" s="13"/>
      <c r="AT145" s="233" t="s">
        <v>157</v>
      </c>
      <c r="AU145" s="233" t="s">
        <v>82</v>
      </c>
      <c r="AV145" s="13" t="s">
        <v>82</v>
      </c>
      <c r="AW145" s="13" t="s">
        <v>4</v>
      </c>
      <c r="AX145" s="13" t="s">
        <v>80</v>
      </c>
      <c r="AY145" s="233" t="s">
        <v>138</v>
      </c>
    </row>
    <row r="146" spans="1:65" s="2" customFormat="1" ht="24.15" customHeight="1">
      <c r="A146" s="39"/>
      <c r="B146" s="40"/>
      <c r="C146" s="205" t="s">
        <v>207</v>
      </c>
      <c r="D146" s="205" t="s">
        <v>140</v>
      </c>
      <c r="E146" s="206" t="s">
        <v>313</v>
      </c>
      <c r="F146" s="207" t="s">
        <v>314</v>
      </c>
      <c r="G146" s="208" t="s">
        <v>182</v>
      </c>
      <c r="H146" s="209">
        <v>4.618</v>
      </c>
      <c r="I146" s="210"/>
      <c r="J146" s="211">
        <f>ROUND(I146*H146,2)</f>
        <v>0</v>
      </c>
      <c r="K146" s="207" t="s">
        <v>144</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145</v>
      </c>
      <c r="AT146" s="216" t="s">
        <v>140</v>
      </c>
      <c r="AU146" s="216" t="s">
        <v>82</v>
      </c>
      <c r="AY146" s="18" t="s">
        <v>138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145</v>
      </c>
      <c r="BM146" s="216" t="s">
        <v>794</v>
      </c>
    </row>
    <row r="147" spans="1:47" s="2" customFormat="1" ht="12">
      <c r="A147" s="39"/>
      <c r="B147" s="40"/>
      <c r="C147" s="41"/>
      <c r="D147" s="218" t="s">
        <v>147</v>
      </c>
      <c r="E147" s="41"/>
      <c r="F147" s="219" t="s">
        <v>316</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147</v>
      </c>
      <c r="AU147" s="18" t="s">
        <v>82</v>
      </c>
    </row>
    <row r="148" spans="1:51" s="15" customFormat="1" ht="12">
      <c r="A148" s="15"/>
      <c r="B148" s="245"/>
      <c r="C148" s="246"/>
      <c r="D148" s="218" t="s">
        <v>157</v>
      </c>
      <c r="E148" s="247" t="s">
        <v>19</v>
      </c>
      <c r="F148" s="248" t="s">
        <v>969</v>
      </c>
      <c r="G148" s="246"/>
      <c r="H148" s="247" t="s">
        <v>19</v>
      </c>
      <c r="I148" s="249"/>
      <c r="J148" s="246"/>
      <c r="K148" s="246"/>
      <c r="L148" s="250"/>
      <c r="M148" s="251"/>
      <c r="N148" s="252"/>
      <c r="O148" s="252"/>
      <c r="P148" s="252"/>
      <c r="Q148" s="252"/>
      <c r="R148" s="252"/>
      <c r="S148" s="252"/>
      <c r="T148" s="253"/>
      <c r="U148" s="15"/>
      <c r="V148" s="15"/>
      <c r="W148" s="15"/>
      <c r="X148" s="15"/>
      <c r="Y148" s="15"/>
      <c r="Z148" s="15"/>
      <c r="AA148" s="15"/>
      <c r="AB148" s="15"/>
      <c r="AC148" s="15"/>
      <c r="AD148" s="15"/>
      <c r="AE148" s="15"/>
      <c r="AT148" s="254" t="s">
        <v>157</v>
      </c>
      <c r="AU148" s="254" t="s">
        <v>82</v>
      </c>
      <c r="AV148" s="15" t="s">
        <v>80</v>
      </c>
      <c r="AW148" s="15" t="s">
        <v>33</v>
      </c>
      <c r="AX148" s="15" t="s">
        <v>72</v>
      </c>
      <c r="AY148" s="254" t="s">
        <v>138</v>
      </c>
    </row>
    <row r="149" spans="1:51" s="13" customFormat="1" ht="12">
      <c r="A149" s="13"/>
      <c r="B149" s="223"/>
      <c r="C149" s="224"/>
      <c r="D149" s="218" t="s">
        <v>157</v>
      </c>
      <c r="E149" s="225" t="s">
        <v>19</v>
      </c>
      <c r="F149" s="226" t="s">
        <v>980</v>
      </c>
      <c r="G149" s="224"/>
      <c r="H149" s="227">
        <v>2.309</v>
      </c>
      <c r="I149" s="228"/>
      <c r="J149" s="224"/>
      <c r="K149" s="224"/>
      <c r="L149" s="229"/>
      <c r="M149" s="230"/>
      <c r="N149" s="231"/>
      <c r="O149" s="231"/>
      <c r="P149" s="231"/>
      <c r="Q149" s="231"/>
      <c r="R149" s="231"/>
      <c r="S149" s="231"/>
      <c r="T149" s="232"/>
      <c r="U149" s="13"/>
      <c r="V149" s="13"/>
      <c r="W149" s="13"/>
      <c r="X149" s="13"/>
      <c r="Y149" s="13"/>
      <c r="Z149" s="13"/>
      <c r="AA149" s="13"/>
      <c r="AB149" s="13"/>
      <c r="AC149" s="13"/>
      <c r="AD149" s="13"/>
      <c r="AE149" s="13"/>
      <c r="AT149" s="233" t="s">
        <v>157</v>
      </c>
      <c r="AU149" s="233" t="s">
        <v>82</v>
      </c>
      <c r="AV149" s="13" t="s">
        <v>82</v>
      </c>
      <c r="AW149" s="13" t="s">
        <v>33</v>
      </c>
      <c r="AX149" s="13" t="s">
        <v>72</v>
      </c>
      <c r="AY149" s="233" t="s">
        <v>138</v>
      </c>
    </row>
    <row r="150" spans="1:51" s="13" customFormat="1" ht="12">
      <c r="A150" s="13"/>
      <c r="B150" s="223"/>
      <c r="C150" s="224"/>
      <c r="D150" s="218" t="s">
        <v>157</v>
      </c>
      <c r="E150" s="225" t="s">
        <v>19</v>
      </c>
      <c r="F150" s="226" t="s">
        <v>981</v>
      </c>
      <c r="G150" s="224"/>
      <c r="H150" s="227">
        <v>2.309</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157</v>
      </c>
      <c r="AU150" s="233" t="s">
        <v>82</v>
      </c>
      <c r="AV150" s="13" t="s">
        <v>82</v>
      </c>
      <c r="AW150" s="13" t="s">
        <v>33</v>
      </c>
      <c r="AX150" s="13" t="s">
        <v>72</v>
      </c>
      <c r="AY150" s="233" t="s">
        <v>138</v>
      </c>
    </row>
    <row r="151" spans="1:51" s="14" customFormat="1" ht="12">
      <c r="A151" s="14"/>
      <c r="B151" s="234"/>
      <c r="C151" s="235"/>
      <c r="D151" s="218" t="s">
        <v>157</v>
      </c>
      <c r="E151" s="236" t="s">
        <v>19</v>
      </c>
      <c r="F151" s="237" t="s">
        <v>194</v>
      </c>
      <c r="G151" s="235"/>
      <c r="H151" s="238">
        <v>4.618</v>
      </c>
      <c r="I151" s="239"/>
      <c r="J151" s="235"/>
      <c r="K151" s="235"/>
      <c r="L151" s="240"/>
      <c r="M151" s="241"/>
      <c r="N151" s="242"/>
      <c r="O151" s="242"/>
      <c r="P151" s="242"/>
      <c r="Q151" s="242"/>
      <c r="R151" s="242"/>
      <c r="S151" s="242"/>
      <c r="T151" s="243"/>
      <c r="U151" s="14"/>
      <c r="V151" s="14"/>
      <c r="W151" s="14"/>
      <c r="X151" s="14"/>
      <c r="Y151" s="14"/>
      <c r="Z151" s="14"/>
      <c r="AA151" s="14"/>
      <c r="AB151" s="14"/>
      <c r="AC151" s="14"/>
      <c r="AD151" s="14"/>
      <c r="AE151" s="14"/>
      <c r="AT151" s="244" t="s">
        <v>157</v>
      </c>
      <c r="AU151" s="244" t="s">
        <v>82</v>
      </c>
      <c r="AV151" s="14" t="s">
        <v>145</v>
      </c>
      <c r="AW151" s="14" t="s">
        <v>33</v>
      </c>
      <c r="AX151" s="14" t="s">
        <v>80</v>
      </c>
      <c r="AY151" s="244" t="s">
        <v>138</v>
      </c>
    </row>
    <row r="152" spans="1:65" s="2" customFormat="1" ht="16.5" customHeight="1">
      <c r="A152" s="39"/>
      <c r="B152" s="40"/>
      <c r="C152" s="255" t="s">
        <v>213</v>
      </c>
      <c r="D152" s="255" t="s">
        <v>288</v>
      </c>
      <c r="E152" s="256" t="s">
        <v>797</v>
      </c>
      <c r="F152" s="257" t="s">
        <v>798</v>
      </c>
      <c r="G152" s="258" t="s">
        <v>291</v>
      </c>
      <c r="H152" s="259">
        <v>4.156</v>
      </c>
      <c r="I152" s="260"/>
      <c r="J152" s="261">
        <f>ROUND(I152*H152,2)</f>
        <v>0</v>
      </c>
      <c r="K152" s="257" t="s">
        <v>19</v>
      </c>
      <c r="L152" s="262"/>
      <c r="M152" s="263" t="s">
        <v>19</v>
      </c>
      <c r="N152" s="264" t="s">
        <v>43</v>
      </c>
      <c r="O152" s="85"/>
      <c r="P152" s="214">
        <f>O152*H152</f>
        <v>0</v>
      </c>
      <c r="Q152" s="214">
        <v>1</v>
      </c>
      <c r="R152" s="214">
        <f>Q152*H152</f>
        <v>4.156</v>
      </c>
      <c r="S152" s="214">
        <v>0</v>
      </c>
      <c r="T152" s="215">
        <f>S152*H152</f>
        <v>0</v>
      </c>
      <c r="U152" s="39"/>
      <c r="V152" s="39"/>
      <c r="W152" s="39"/>
      <c r="X152" s="39"/>
      <c r="Y152" s="39"/>
      <c r="Z152" s="39"/>
      <c r="AA152" s="39"/>
      <c r="AB152" s="39"/>
      <c r="AC152" s="39"/>
      <c r="AD152" s="39"/>
      <c r="AE152" s="39"/>
      <c r="AR152" s="216" t="s">
        <v>186</v>
      </c>
      <c r="AT152" s="216" t="s">
        <v>288</v>
      </c>
      <c r="AU152" s="216" t="s">
        <v>82</v>
      </c>
      <c r="AY152" s="18" t="s">
        <v>138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145</v>
      </c>
      <c r="BM152" s="216" t="s">
        <v>799</v>
      </c>
    </row>
    <row r="153" spans="1:51" s="13" customFormat="1" ht="12">
      <c r="A153" s="13"/>
      <c r="B153" s="223"/>
      <c r="C153" s="224"/>
      <c r="D153" s="218" t="s">
        <v>157</v>
      </c>
      <c r="E153" s="225" t="s">
        <v>19</v>
      </c>
      <c r="F153" s="226" t="s">
        <v>982</v>
      </c>
      <c r="G153" s="224"/>
      <c r="H153" s="227">
        <v>2.309</v>
      </c>
      <c r="I153" s="228"/>
      <c r="J153" s="224"/>
      <c r="K153" s="224"/>
      <c r="L153" s="229"/>
      <c r="M153" s="230"/>
      <c r="N153" s="231"/>
      <c r="O153" s="231"/>
      <c r="P153" s="231"/>
      <c r="Q153" s="231"/>
      <c r="R153" s="231"/>
      <c r="S153" s="231"/>
      <c r="T153" s="232"/>
      <c r="U153" s="13"/>
      <c r="V153" s="13"/>
      <c r="W153" s="13"/>
      <c r="X153" s="13"/>
      <c r="Y153" s="13"/>
      <c r="Z153" s="13"/>
      <c r="AA153" s="13"/>
      <c r="AB153" s="13"/>
      <c r="AC153" s="13"/>
      <c r="AD153" s="13"/>
      <c r="AE153" s="13"/>
      <c r="AT153" s="233" t="s">
        <v>157</v>
      </c>
      <c r="AU153" s="233" t="s">
        <v>82</v>
      </c>
      <c r="AV153" s="13" t="s">
        <v>82</v>
      </c>
      <c r="AW153" s="13" t="s">
        <v>33</v>
      </c>
      <c r="AX153" s="13" t="s">
        <v>72</v>
      </c>
      <c r="AY153" s="233" t="s">
        <v>138</v>
      </c>
    </row>
    <row r="154" spans="1:51" s="14" customFormat="1" ht="12">
      <c r="A154" s="14"/>
      <c r="B154" s="234"/>
      <c r="C154" s="235"/>
      <c r="D154" s="218" t="s">
        <v>157</v>
      </c>
      <c r="E154" s="236" t="s">
        <v>19</v>
      </c>
      <c r="F154" s="237" t="s">
        <v>194</v>
      </c>
      <c r="G154" s="235"/>
      <c r="H154" s="238">
        <v>2.309</v>
      </c>
      <c r="I154" s="239"/>
      <c r="J154" s="235"/>
      <c r="K154" s="235"/>
      <c r="L154" s="240"/>
      <c r="M154" s="241"/>
      <c r="N154" s="242"/>
      <c r="O154" s="242"/>
      <c r="P154" s="242"/>
      <c r="Q154" s="242"/>
      <c r="R154" s="242"/>
      <c r="S154" s="242"/>
      <c r="T154" s="243"/>
      <c r="U154" s="14"/>
      <c r="V154" s="14"/>
      <c r="W154" s="14"/>
      <c r="X154" s="14"/>
      <c r="Y154" s="14"/>
      <c r="Z154" s="14"/>
      <c r="AA154" s="14"/>
      <c r="AB154" s="14"/>
      <c r="AC154" s="14"/>
      <c r="AD154" s="14"/>
      <c r="AE154" s="14"/>
      <c r="AT154" s="244" t="s">
        <v>157</v>
      </c>
      <c r="AU154" s="244" t="s">
        <v>82</v>
      </c>
      <c r="AV154" s="14" t="s">
        <v>145</v>
      </c>
      <c r="AW154" s="14" t="s">
        <v>33</v>
      </c>
      <c r="AX154" s="14" t="s">
        <v>80</v>
      </c>
      <c r="AY154" s="244" t="s">
        <v>138</v>
      </c>
    </row>
    <row r="155" spans="1:51" s="13" customFormat="1" ht="12">
      <c r="A155" s="13"/>
      <c r="B155" s="223"/>
      <c r="C155" s="224"/>
      <c r="D155" s="218" t="s">
        <v>157</v>
      </c>
      <c r="E155" s="224"/>
      <c r="F155" s="226" t="s">
        <v>983</v>
      </c>
      <c r="G155" s="224"/>
      <c r="H155" s="227">
        <v>4.156</v>
      </c>
      <c r="I155" s="228"/>
      <c r="J155" s="224"/>
      <c r="K155" s="224"/>
      <c r="L155" s="229"/>
      <c r="M155" s="230"/>
      <c r="N155" s="231"/>
      <c r="O155" s="231"/>
      <c r="P155" s="231"/>
      <c r="Q155" s="231"/>
      <c r="R155" s="231"/>
      <c r="S155" s="231"/>
      <c r="T155" s="232"/>
      <c r="U155" s="13"/>
      <c r="V155" s="13"/>
      <c r="W155" s="13"/>
      <c r="X155" s="13"/>
      <c r="Y155" s="13"/>
      <c r="Z155" s="13"/>
      <c r="AA155" s="13"/>
      <c r="AB155" s="13"/>
      <c r="AC155" s="13"/>
      <c r="AD155" s="13"/>
      <c r="AE155" s="13"/>
      <c r="AT155" s="233" t="s">
        <v>157</v>
      </c>
      <c r="AU155" s="233" t="s">
        <v>82</v>
      </c>
      <c r="AV155" s="13" t="s">
        <v>82</v>
      </c>
      <c r="AW155" s="13" t="s">
        <v>4</v>
      </c>
      <c r="AX155" s="13" t="s">
        <v>80</v>
      </c>
      <c r="AY155" s="233" t="s">
        <v>138</v>
      </c>
    </row>
    <row r="156" spans="1:65" s="2" customFormat="1" ht="16.5" customHeight="1">
      <c r="A156" s="39"/>
      <c r="B156" s="40"/>
      <c r="C156" s="205" t="s">
        <v>218</v>
      </c>
      <c r="D156" s="205" t="s">
        <v>140</v>
      </c>
      <c r="E156" s="206" t="s">
        <v>802</v>
      </c>
      <c r="F156" s="207" t="s">
        <v>803</v>
      </c>
      <c r="G156" s="208" t="s">
        <v>182</v>
      </c>
      <c r="H156" s="209">
        <v>2.309</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145</v>
      </c>
      <c r="AT156" s="216" t="s">
        <v>140</v>
      </c>
      <c r="AU156" s="216" t="s">
        <v>82</v>
      </c>
      <c r="AY156" s="18" t="s">
        <v>138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145</v>
      </c>
      <c r="BM156" s="216" t="s">
        <v>804</v>
      </c>
    </row>
    <row r="157" spans="1:51" s="15" customFormat="1" ht="12">
      <c r="A157" s="15"/>
      <c r="B157" s="245"/>
      <c r="C157" s="246"/>
      <c r="D157" s="218" t="s">
        <v>157</v>
      </c>
      <c r="E157" s="247" t="s">
        <v>19</v>
      </c>
      <c r="F157" s="248" t="s">
        <v>805</v>
      </c>
      <c r="G157" s="246"/>
      <c r="H157" s="247" t="s">
        <v>19</v>
      </c>
      <c r="I157" s="249"/>
      <c r="J157" s="246"/>
      <c r="K157" s="246"/>
      <c r="L157" s="250"/>
      <c r="M157" s="251"/>
      <c r="N157" s="252"/>
      <c r="O157" s="252"/>
      <c r="P157" s="252"/>
      <c r="Q157" s="252"/>
      <c r="R157" s="252"/>
      <c r="S157" s="252"/>
      <c r="T157" s="253"/>
      <c r="U157" s="15"/>
      <c r="V157" s="15"/>
      <c r="W157" s="15"/>
      <c r="X157" s="15"/>
      <c r="Y157" s="15"/>
      <c r="Z157" s="15"/>
      <c r="AA157" s="15"/>
      <c r="AB157" s="15"/>
      <c r="AC157" s="15"/>
      <c r="AD157" s="15"/>
      <c r="AE157" s="15"/>
      <c r="AT157" s="254" t="s">
        <v>157</v>
      </c>
      <c r="AU157" s="254" t="s">
        <v>82</v>
      </c>
      <c r="AV157" s="15" t="s">
        <v>80</v>
      </c>
      <c r="AW157" s="15" t="s">
        <v>33</v>
      </c>
      <c r="AX157" s="15" t="s">
        <v>72</v>
      </c>
      <c r="AY157" s="254" t="s">
        <v>138</v>
      </c>
    </row>
    <row r="158" spans="1:51" s="15" customFormat="1" ht="12">
      <c r="A158" s="15"/>
      <c r="B158" s="245"/>
      <c r="C158" s="246"/>
      <c r="D158" s="218" t="s">
        <v>157</v>
      </c>
      <c r="E158" s="247" t="s">
        <v>19</v>
      </c>
      <c r="F158" s="248" t="s">
        <v>969</v>
      </c>
      <c r="G158" s="246"/>
      <c r="H158" s="247" t="s">
        <v>19</v>
      </c>
      <c r="I158" s="249"/>
      <c r="J158" s="246"/>
      <c r="K158" s="246"/>
      <c r="L158" s="250"/>
      <c r="M158" s="251"/>
      <c r="N158" s="252"/>
      <c r="O158" s="252"/>
      <c r="P158" s="252"/>
      <c r="Q158" s="252"/>
      <c r="R158" s="252"/>
      <c r="S158" s="252"/>
      <c r="T158" s="253"/>
      <c r="U158" s="15"/>
      <c r="V158" s="15"/>
      <c r="W158" s="15"/>
      <c r="X158" s="15"/>
      <c r="Y158" s="15"/>
      <c r="Z158" s="15"/>
      <c r="AA158" s="15"/>
      <c r="AB158" s="15"/>
      <c r="AC158" s="15"/>
      <c r="AD158" s="15"/>
      <c r="AE158" s="15"/>
      <c r="AT158" s="254" t="s">
        <v>157</v>
      </c>
      <c r="AU158" s="254" t="s">
        <v>82</v>
      </c>
      <c r="AV158" s="15" t="s">
        <v>80</v>
      </c>
      <c r="AW158" s="15" t="s">
        <v>33</v>
      </c>
      <c r="AX158" s="15" t="s">
        <v>72</v>
      </c>
      <c r="AY158" s="254" t="s">
        <v>138</v>
      </c>
    </row>
    <row r="159" spans="1:51" s="13" customFormat="1" ht="12">
      <c r="A159" s="13"/>
      <c r="B159" s="223"/>
      <c r="C159" s="224"/>
      <c r="D159" s="218" t="s">
        <v>157</v>
      </c>
      <c r="E159" s="225" t="s">
        <v>19</v>
      </c>
      <c r="F159" s="226" t="s">
        <v>984</v>
      </c>
      <c r="G159" s="224"/>
      <c r="H159" s="227">
        <v>2.309</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157</v>
      </c>
      <c r="AU159" s="233" t="s">
        <v>82</v>
      </c>
      <c r="AV159" s="13" t="s">
        <v>82</v>
      </c>
      <c r="AW159" s="13" t="s">
        <v>33</v>
      </c>
      <c r="AX159" s="13" t="s">
        <v>72</v>
      </c>
      <c r="AY159" s="233" t="s">
        <v>138</v>
      </c>
    </row>
    <row r="160" spans="1:51" s="14" customFormat="1" ht="12">
      <c r="A160" s="14"/>
      <c r="B160" s="234"/>
      <c r="C160" s="235"/>
      <c r="D160" s="218" t="s">
        <v>157</v>
      </c>
      <c r="E160" s="236" t="s">
        <v>19</v>
      </c>
      <c r="F160" s="237" t="s">
        <v>194</v>
      </c>
      <c r="G160" s="235"/>
      <c r="H160" s="238">
        <v>2.309</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157</v>
      </c>
      <c r="AU160" s="244" t="s">
        <v>82</v>
      </c>
      <c r="AV160" s="14" t="s">
        <v>145</v>
      </c>
      <c r="AW160" s="14" t="s">
        <v>33</v>
      </c>
      <c r="AX160" s="14" t="s">
        <v>80</v>
      </c>
      <c r="AY160" s="244" t="s">
        <v>138</v>
      </c>
    </row>
    <row r="161" spans="1:65" s="2" customFormat="1" ht="24.15" customHeight="1">
      <c r="A161" s="39"/>
      <c r="B161" s="40"/>
      <c r="C161" s="205" t="s">
        <v>225</v>
      </c>
      <c r="D161" s="205" t="s">
        <v>140</v>
      </c>
      <c r="E161" s="206" t="s">
        <v>807</v>
      </c>
      <c r="F161" s="207" t="s">
        <v>808</v>
      </c>
      <c r="G161" s="208" t="s">
        <v>162</v>
      </c>
      <c r="H161" s="209">
        <v>28.86</v>
      </c>
      <c r="I161" s="210"/>
      <c r="J161" s="211">
        <f>ROUND(I161*H161,2)</f>
        <v>0</v>
      </c>
      <c r="K161" s="207" t="s">
        <v>144</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145</v>
      </c>
      <c r="AT161" s="216" t="s">
        <v>140</v>
      </c>
      <c r="AU161" s="216" t="s">
        <v>82</v>
      </c>
      <c r="AY161" s="18" t="s">
        <v>138</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145</v>
      </c>
      <c r="BM161" s="216" t="s">
        <v>809</v>
      </c>
    </row>
    <row r="162" spans="1:47" s="2" customFormat="1" ht="12">
      <c r="A162" s="39"/>
      <c r="B162" s="40"/>
      <c r="C162" s="41"/>
      <c r="D162" s="218" t="s">
        <v>147</v>
      </c>
      <c r="E162" s="41"/>
      <c r="F162" s="219" t="s">
        <v>342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147</v>
      </c>
      <c r="AU162" s="18" t="s">
        <v>82</v>
      </c>
    </row>
    <row r="163" spans="1:51" s="13" customFormat="1" ht="12">
      <c r="A163" s="13"/>
      <c r="B163" s="223"/>
      <c r="C163" s="224"/>
      <c r="D163" s="218" t="s">
        <v>157</v>
      </c>
      <c r="E163" s="225" t="s">
        <v>19</v>
      </c>
      <c r="F163" s="226" t="s">
        <v>985</v>
      </c>
      <c r="G163" s="224"/>
      <c r="H163" s="227">
        <v>28.86</v>
      </c>
      <c r="I163" s="228"/>
      <c r="J163" s="224"/>
      <c r="K163" s="224"/>
      <c r="L163" s="229"/>
      <c r="M163" s="230"/>
      <c r="N163" s="231"/>
      <c r="O163" s="231"/>
      <c r="P163" s="231"/>
      <c r="Q163" s="231"/>
      <c r="R163" s="231"/>
      <c r="S163" s="231"/>
      <c r="T163" s="232"/>
      <c r="U163" s="13"/>
      <c r="V163" s="13"/>
      <c r="W163" s="13"/>
      <c r="X163" s="13"/>
      <c r="Y163" s="13"/>
      <c r="Z163" s="13"/>
      <c r="AA163" s="13"/>
      <c r="AB163" s="13"/>
      <c r="AC163" s="13"/>
      <c r="AD163" s="13"/>
      <c r="AE163" s="13"/>
      <c r="AT163" s="233" t="s">
        <v>157</v>
      </c>
      <c r="AU163" s="233" t="s">
        <v>82</v>
      </c>
      <c r="AV163" s="13" t="s">
        <v>82</v>
      </c>
      <c r="AW163" s="13" t="s">
        <v>33</v>
      </c>
      <c r="AX163" s="13" t="s">
        <v>72</v>
      </c>
      <c r="AY163" s="233" t="s">
        <v>138</v>
      </c>
    </row>
    <row r="164" spans="1:51" s="14" customFormat="1" ht="12">
      <c r="A164" s="14"/>
      <c r="B164" s="234"/>
      <c r="C164" s="235"/>
      <c r="D164" s="218" t="s">
        <v>157</v>
      </c>
      <c r="E164" s="236" t="s">
        <v>19</v>
      </c>
      <c r="F164" s="237" t="s">
        <v>194</v>
      </c>
      <c r="G164" s="235"/>
      <c r="H164" s="238">
        <v>28.86</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157</v>
      </c>
      <c r="AU164" s="244" t="s">
        <v>82</v>
      </c>
      <c r="AV164" s="14" t="s">
        <v>145</v>
      </c>
      <c r="AW164" s="14" t="s">
        <v>33</v>
      </c>
      <c r="AX164" s="14" t="s">
        <v>80</v>
      </c>
      <c r="AY164" s="244" t="s">
        <v>138</v>
      </c>
    </row>
    <row r="165" spans="1:65" s="2" customFormat="1" ht="24.15" customHeight="1">
      <c r="A165" s="39"/>
      <c r="B165" s="40"/>
      <c r="C165" s="205" t="s">
        <v>8</v>
      </c>
      <c r="D165" s="205" t="s">
        <v>140</v>
      </c>
      <c r="E165" s="206" t="s">
        <v>345</v>
      </c>
      <c r="F165" s="207" t="s">
        <v>346</v>
      </c>
      <c r="G165" s="208" t="s">
        <v>162</v>
      </c>
      <c r="H165" s="209">
        <v>28.86</v>
      </c>
      <c r="I165" s="210"/>
      <c r="J165" s="211">
        <f>ROUND(I165*H165,2)</f>
        <v>0</v>
      </c>
      <c r="K165" s="207" t="s">
        <v>144</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145</v>
      </c>
      <c r="AT165" s="216" t="s">
        <v>140</v>
      </c>
      <c r="AU165" s="216" t="s">
        <v>82</v>
      </c>
      <c r="AY165" s="18" t="s">
        <v>138</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145</v>
      </c>
      <c r="BM165" s="216" t="s">
        <v>811</v>
      </c>
    </row>
    <row r="166" spans="1:47" s="2" customFormat="1" ht="12">
      <c r="A166" s="39"/>
      <c r="B166" s="40"/>
      <c r="C166" s="41"/>
      <c r="D166" s="218" t="s">
        <v>147</v>
      </c>
      <c r="E166" s="41"/>
      <c r="F166" s="219" t="s">
        <v>348</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147</v>
      </c>
      <c r="AU166" s="18" t="s">
        <v>82</v>
      </c>
    </row>
    <row r="167" spans="1:51" s="13" customFormat="1" ht="12">
      <c r="A167" s="13"/>
      <c r="B167" s="223"/>
      <c r="C167" s="224"/>
      <c r="D167" s="218" t="s">
        <v>157</v>
      </c>
      <c r="E167" s="225" t="s">
        <v>19</v>
      </c>
      <c r="F167" s="226" t="s">
        <v>986</v>
      </c>
      <c r="G167" s="224"/>
      <c r="H167" s="227">
        <v>28.86</v>
      </c>
      <c r="I167" s="228"/>
      <c r="J167" s="224"/>
      <c r="K167" s="224"/>
      <c r="L167" s="229"/>
      <c r="M167" s="230"/>
      <c r="N167" s="231"/>
      <c r="O167" s="231"/>
      <c r="P167" s="231"/>
      <c r="Q167" s="231"/>
      <c r="R167" s="231"/>
      <c r="S167" s="231"/>
      <c r="T167" s="232"/>
      <c r="U167" s="13"/>
      <c r="V167" s="13"/>
      <c r="W167" s="13"/>
      <c r="X167" s="13"/>
      <c r="Y167" s="13"/>
      <c r="Z167" s="13"/>
      <c r="AA167" s="13"/>
      <c r="AB167" s="13"/>
      <c r="AC167" s="13"/>
      <c r="AD167" s="13"/>
      <c r="AE167" s="13"/>
      <c r="AT167" s="233" t="s">
        <v>157</v>
      </c>
      <c r="AU167" s="233" t="s">
        <v>82</v>
      </c>
      <c r="AV167" s="13" t="s">
        <v>82</v>
      </c>
      <c r="AW167" s="13" t="s">
        <v>33</v>
      </c>
      <c r="AX167" s="13" t="s">
        <v>72</v>
      </c>
      <c r="AY167" s="233" t="s">
        <v>138</v>
      </c>
    </row>
    <row r="168" spans="1:51" s="14" customFormat="1" ht="12">
      <c r="A168" s="14"/>
      <c r="B168" s="234"/>
      <c r="C168" s="235"/>
      <c r="D168" s="218" t="s">
        <v>157</v>
      </c>
      <c r="E168" s="236" t="s">
        <v>19</v>
      </c>
      <c r="F168" s="237" t="s">
        <v>194</v>
      </c>
      <c r="G168" s="235"/>
      <c r="H168" s="238">
        <v>28.86</v>
      </c>
      <c r="I168" s="239"/>
      <c r="J168" s="235"/>
      <c r="K168" s="235"/>
      <c r="L168" s="240"/>
      <c r="M168" s="241"/>
      <c r="N168" s="242"/>
      <c r="O168" s="242"/>
      <c r="P168" s="242"/>
      <c r="Q168" s="242"/>
      <c r="R168" s="242"/>
      <c r="S168" s="242"/>
      <c r="T168" s="243"/>
      <c r="U168" s="14"/>
      <c r="V168" s="14"/>
      <c r="W168" s="14"/>
      <c r="X168" s="14"/>
      <c r="Y168" s="14"/>
      <c r="Z168" s="14"/>
      <c r="AA168" s="14"/>
      <c r="AB168" s="14"/>
      <c r="AC168" s="14"/>
      <c r="AD168" s="14"/>
      <c r="AE168" s="14"/>
      <c r="AT168" s="244" t="s">
        <v>157</v>
      </c>
      <c r="AU168" s="244" t="s">
        <v>82</v>
      </c>
      <c r="AV168" s="14" t="s">
        <v>145</v>
      </c>
      <c r="AW168" s="14" t="s">
        <v>33</v>
      </c>
      <c r="AX168" s="14" t="s">
        <v>80</v>
      </c>
      <c r="AY168" s="244" t="s">
        <v>138</v>
      </c>
    </row>
    <row r="169" spans="1:65" s="2" customFormat="1" ht="16.5" customHeight="1">
      <c r="A169" s="39"/>
      <c r="B169" s="40"/>
      <c r="C169" s="255" t="s">
        <v>235</v>
      </c>
      <c r="D169" s="255" t="s">
        <v>288</v>
      </c>
      <c r="E169" s="256" t="s">
        <v>350</v>
      </c>
      <c r="F169" s="257" t="s">
        <v>351</v>
      </c>
      <c r="G169" s="258" t="s">
        <v>352</v>
      </c>
      <c r="H169" s="259">
        <v>0.433</v>
      </c>
      <c r="I169" s="260"/>
      <c r="J169" s="261">
        <f>ROUND(I169*H169,2)</f>
        <v>0</v>
      </c>
      <c r="K169" s="257" t="s">
        <v>144</v>
      </c>
      <c r="L169" s="262"/>
      <c r="M169" s="263" t="s">
        <v>19</v>
      </c>
      <c r="N169" s="264" t="s">
        <v>43</v>
      </c>
      <c r="O169" s="85"/>
      <c r="P169" s="214">
        <f>O169*H169</f>
        <v>0</v>
      </c>
      <c r="Q169" s="214">
        <v>0.001</v>
      </c>
      <c r="R169" s="214">
        <f>Q169*H169</f>
        <v>0.000433</v>
      </c>
      <c r="S169" s="214">
        <v>0</v>
      </c>
      <c r="T169" s="215">
        <f>S169*H169</f>
        <v>0</v>
      </c>
      <c r="U169" s="39"/>
      <c r="V169" s="39"/>
      <c r="W169" s="39"/>
      <c r="X169" s="39"/>
      <c r="Y169" s="39"/>
      <c r="Z169" s="39"/>
      <c r="AA169" s="39"/>
      <c r="AB169" s="39"/>
      <c r="AC169" s="39"/>
      <c r="AD169" s="39"/>
      <c r="AE169" s="39"/>
      <c r="AR169" s="216" t="s">
        <v>186</v>
      </c>
      <c r="AT169" s="216" t="s">
        <v>288</v>
      </c>
      <c r="AU169" s="216" t="s">
        <v>82</v>
      </c>
      <c r="AY169" s="18" t="s">
        <v>138</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145</v>
      </c>
      <c r="BM169" s="216" t="s">
        <v>813</v>
      </c>
    </row>
    <row r="170" spans="1:51" s="13" customFormat="1" ht="12">
      <c r="A170" s="13"/>
      <c r="B170" s="223"/>
      <c r="C170" s="224"/>
      <c r="D170" s="218" t="s">
        <v>157</v>
      </c>
      <c r="E170" s="225" t="s">
        <v>19</v>
      </c>
      <c r="F170" s="226" t="s">
        <v>986</v>
      </c>
      <c r="G170" s="224"/>
      <c r="H170" s="227">
        <v>28.86</v>
      </c>
      <c r="I170" s="228"/>
      <c r="J170" s="224"/>
      <c r="K170" s="224"/>
      <c r="L170" s="229"/>
      <c r="M170" s="230"/>
      <c r="N170" s="231"/>
      <c r="O170" s="231"/>
      <c r="P170" s="231"/>
      <c r="Q170" s="231"/>
      <c r="R170" s="231"/>
      <c r="S170" s="231"/>
      <c r="T170" s="232"/>
      <c r="U170" s="13"/>
      <c r="V170" s="13"/>
      <c r="W170" s="13"/>
      <c r="X170" s="13"/>
      <c r="Y170" s="13"/>
      <c r="Z170" s="13"/>
      <c r="AA170" s="13"/>
      <c r="AB170" s="13"/>
      <c r="AC170" s="13"/>
      <c r="AD170" s="13"/>
      <c r="AE170" s="13"/>
      <c r="AT170" s="233" t="s">
        <v>157</v>
      </c>
      <c r="AU170" s="233" t="s">
        <v>82</v>
      </c>
      <c r="AV170" s="13" t="s">
        <v>82</v>
      </c>
      <c r="AW170" s="13" t="s">
        <v>33</v>
      </c>
      <c r="AX170" s="13" t="s">
        <v>72</v>
      </c>
      <c r="AY170" s="233" t="s">
        <v>138</v>
      </c>
    </row>
    <row r="171" spans="1:51" s="14" customFormat="1" ht="12">
      <c r="A171" s="14"/>
      <c r="B171" s="234"/>
      <c r="C171" s="235"/>
      <c r="D171" s="218" t="s">
        <v>157</v>
      </c>
      <c r="E171" s="236" t="s">
        <v>19</v>
      </c>
      <c r="F171" s="237" t="s">
        <v>194</v>
      </c>
      <c r="G171" s="235"/>
      <c r="H171" s="238">
        <v>28.86</v>
      </c>
      <c r="I171" s="239"/>
      <c r="J171" s="235"/>
      <c r="K171" s="235"/>
      <c r="L171" s="240"/>
      <c r="M171" s="241"/>
      <c r="N171" s="242"/>
      <c r="O171" s="242"/>
      <c r="P171" s="242"/>
      <c r="Q171" s="242"/>
      <c r="R171" s="242"/>
      <c r="S171" s="242"/>
      <c r="T171" s="243"/>
      <c r="U171" s="14"/>
      <c r="V171" s="14"/>
      <c r="W171" s="14"/>
      <c r="X171" s="14"/>
      <c r="Y171" s="14"/>
      <c r="Z171" s="14"/>
      <c r="AA171" s="14"/>
      <c r="AB171" s="14"/>
      <c r="AC171" s="14"/>
      <c r="AD171" s="14"/>
      <c r="AE171" s="14"/>
      <c r="AT171" s="244" t="s">
        <v>157</v>
      </c>
      <c r="AU171" s="244" t="s">
        <v>82</v>
      </c>
      <c r="AV171" s="14" t="s">
        <v>145</v>
      </c>
      <c r="AW171" s="14" t="s">
        <v>33</v>
      </c>
      <c r="AX171" s="14" t="s">
        <v>80</v>
      </c>
      <c r="AY171" s="244" t="s">
        <v>138</v>
      </c>
    </row>
    <row r="172" spans="1:51" s="13" customFormat="1" ht="12">
      <c r="A172" s="13"/>
      <c r="B172" s="223"/>
      <c r="C172" s="224"/>
      <c r="D172" s="218" t="s">
        <v>157</v>
      </c>
      <c r="E172" s="224"/>
      <c r="F172" s="226" t="s">
        <v>987</v>
      </c>
      <c r="G172" s="224"/>
      <c r="H172" s="227">
        <v>0.433</v>
      </c>
      <c r="I172" s="228"/>
      <c r="J172" s="224"/>
      <c r="K172" s="224"/>
      <c r="L172" s="229"/>
      <c r="M172" s="230"/>
      <c r="N172" s="231"/>
      <c r="O172" s="231"/>
      <c r="P172" s="231"/>
      <c r="Q172" s="231"/>
      <c r="R172" s="231"/>
      <c r="S172" s="231"/>
      <c r="T172" s="232"/>
      <c r="U172" s="13"/>
      <c r="V172" s="13"/>
      <c r="W172" s="13"/>
      <c r="X172" s="13"/>
      <c r="Y172" s="13"/>
      <c r="Z172" s="13"/>
      <c r="AA172" s="13"/>
      <c r="AB172" s="13"/>
      <c r="AC172" s="13"/>
      <c r="AD172" s="13"/>
      <c r="AE172" s="13"/>
      <c r="AT172" s="233" t="s">
        <v>157</v>
      </c>
      <c r="AU172" s="233" t="s">
        <v>82</v>
      </c>
      <c r="AV172" s="13" t="s">
        <v>82</v>
      </c>
      <c r="AW172" s="13" t="s">
        <v>4</v>
      </c>
      <c r="AX172" s="13" t="s">
        <v>80</v>
      </c>
      <c r="AY172" s="233" t="s">
        <v>138</v>
      </c>
    </row>
    <row r="173" spans="1:63" s="12" customFormat="1" ht="22.8" customHeight="1">
      <c r="A173" s="12"/>
      <c r="B173" s="189"/>
      <c r="C173" s="190"/>
      <c r="D173" s="191" t="s">
        <v>71</v>
      </c>
      <c r="E173" s="203" t="s">
        <v>82</v>
      </c>
      <c r="F173" s="203" t="s">
        <v>360</v>
      </c>
      <c r="G173" s="190"/>
      <c r="H173" s="190"/>
      <c r="I173" s="193"/>
      <c r="J173" s="204">
        <f>BK173</f>
        <v>0</v>
      </c>
      <c r="K173" s="190"/>
      <c r="L173" s="195"/>
      <c r="M173" s="196"/>
      <c r="N173" s="197"/>
      <c r="O173" s="197"/>
      <c r="P173" s="198">
        <f>SUM(P174:P226)</f>
        <v>0</v>
      </c>
      <c r="Q173" s="197"/>
      <c r="R173" s="198">
        <f>SUM(R174:R226)</f>
        <v>17.10084822</v>
      </c>
      <c r="S173" s="197"/>
      <c r="T173" s="199">
        <f>SUM(T174:T226)</f>
        <v>0</v>
      </c>
      <c r="U173" s="12"/>
      <c r="V173" s="12"/>
      <c r="W173" s="12"/>
      <c r="X173" s="12"/>
      <c r="Y173" s="12"/>
      <c r="Z173" s="12"/>
      <c r="AA173" s="12"/>
      <c r="AB173" s="12"/>
      <c r="AC173" s="12"/>
      <c r="AD173" s="12"/>
      <c r="AE173" s="12"/>
      <c r="AR173" s="200" t="s">
        <v>80</v>
      </c>
      <c r="AT173" s="201" t="s">
        <v>71</v>
      </c>
      <c r="AU173" s="201" t="s">
        <v>80</v>
      </c>
      <c r="AY173" s="200" t="s">
        <v>138</v>
      </c>
      <c r="BK173" s="202">
        <f>SUM(BK174:BK226)</f>
        <v>0</v>
      </c>
    </row>
    <row r="174" spans="1:65" s="2" customFormat="1" ht="24.15" customHeight="1">
      <c r="A174" s="39"/>
      <c r="B174" s="40"/>
      <c r="C174" s="205" t="s">
        <v>240</v>
      </c>
      <c r="D174" s="205" t="s">
        <v>140</v>
      </c>
      <c r="E174" s="206" t="s">
        <v>815</v>
      </c>
      <c r="F174" s="207" t="s">
        <v>816</v>
      </c>
      <c r="G174" s="208" t="s">
        <v>370</v>
      </c>
      <c r="H174" s="209">
        <v>47.5</v>
      </c>
      <c r="I174" s="210"/>
      <c r="J174" s="211">
        <f>ROUND(I174*H174,2)</f>
        <v>0</v>
      </c>
      <c r="K174" s="207" t="s">
        <v>144</v>
      </c>
      <c r="L174" s="45"/>
      <c r="M174" s="212" t="s">
        <v>19</v>
      </c>
      <c r="N174" s="213" t="s">
        <v>43</v>
      </c>
      <c r="O174" s="85"/>
      <c r="P174" s="214">
        <f>O174*H174</f>
        <v>0</v>
      </c>
      <c r="Q174" s="214">
        <v>0.00032</v>
      </c>
      <c r="R174" s="214">
        <f>Q174*H174</f>
        <v>0.015200000000000002</v>
      </c>
      <c r="S174" s="214">
        <v>0</v>
      </c>
      <c r="T174" s="215">
        <f>S174*H174</f>
        <v>0</v>
      </c>
      <c r="U174" s="39"/>
      <c r="V174" s="39"/>
      <c r="W174" s="39"/>
      <c r="X174" s="39"/>
      <c r="Y174" s="39"/>
      <c r="Z174" s="39"/>
      <c r="AA174" s="39"/>
      <c r="AB174" s="39"/>
      <c r="AC174" s="39"/>
      <c r="AD174" s="39"/>
      <c r="AE174" s="39"/>
      <c r="AR174" s="216" t="s">
        <v>145</v>
      </c>
      <c r="AT174" s="216" t="s">
        <v>140</v>
      </c>
      <c r="AU174" s="216" t="s">
        <v>82</v>
      </c>
      <c r="AY174" s="18" t="s">
        <v>138</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145</v>
      </c>
      <c r="BM174" s="216" t="s">
        <v>817</v>
      </c>
    </row>
    <row r="175" spans="1:51" s="13" customFormat="1" ht="12">
      <c r="A175" s="13"/>
      <c r="B175" s="223"/>
      <c r="C175" s="224"/>
      <c r="D175" s="218" t="s">
        <v>157</v>
      </c>
      <c r="E175" s="225" t="s">
        <v>19</v>
      </c>
      <c r="F175" s="226" t="s">
        <v>988</v>
      </c>
      <c r="G175" s="224"/>
      <c r="H175" s="227">
        <v>47.5</v>
      </c>
      <c r="I175" s="228"/>
      <c r="J175" s="224"/>
      <c r="K175" s="224"/>
      <c r="L175" s="229"/>
      <c r="M175" s="230"/>
      <c r="N175" s="231"/>
      <c r="O175" s="231"/>
      <c r="P175" s="231"/>
      <c r="Q175" s="231"/>
      <c r="R175" s="231"/>
      <c r="S175" s="231"/>
      <c r="T175" s="232"/>
      <c r="U175" s="13"/>
      <c r="V175" s="13"/>
      <c r="W175" s="13"/>
      <c r="X175" s="13"/>
      <c r="Y175" s="13"/>
      <c r="Z175" s="13"/>
      <c r="AA175" s="13"/>
      <c r="AB175" s="13"/>
      <c r="AC175" s="13"/>
      <c r="AD175" s="13"/>
      <c r="AE175" s="13"/>
      <c r="AT175" s="233" t="s">
        <v>157</v>
      </c>
      <c r="AU175" s="233" t="s">
        <v>82</v>
      </c>
      <c r="AV175" s="13" t="s">
        <v>82</v>
      </c>
      <c r="AW175" s="13" t="s">
        <v>33</v>
      </c>
      <c r="AX175" s="13" t="s">
        <v>72</v>
      </c>
      <c r="AY175" s="233" t="s">
        <v>138</v>
      </c>
    </row>
    <row r="176" spans="1:51" s="14" customFormat="1" ht="12">
      <c r="A176" s="14"/>
      <c r="B176" s="234"/>
      <c r="C176" s="235"/>
      <c r="D176" s="218" t="s">
        <v>157</v>
      </c>
      <c r="E176" s="236" t="s">
        <v>19</v>
      </c>
      <c r="F176" s="237" t="s">
        <v>194</v>
      </c>
      <c r="G176" s="235"/>
      <c r="H176" s="238">
        <v>47.5</v>
      </c>
      <c r="I176" s="239"/>
      <c r="J176" s="235"/>
      <c r="K176" s="235"/>
      <c r="L176" s="240"/>
      <c r="M176" s="241"/>
      <c r="N176" s="242"/>
      <c r="O176" s="242"/>
      <c r="P176" s="242"/>
      <c r="Q176" s="242"/>
      <c r="R176" s="242"/>
      <c r="S176" s="242"/>
      <c r="T176" s="243"/>
      <c r="U176" s="14"/>
      <c r="V176" s="14"/>
      <c r="W176" s="14"/>
      <c r="X176" s="14"/>
      <c r="Y176" s="14"/>
      <c r="Z176" s="14"/>
      <c r="AA176" s="14"/>
      <c r="AB176" s="14"/>
      <c r="AC176" s="14"/>
      <c r="AD176" s="14"/>
      <c r="AE176" s="14"/>
      <c r="AT176" s="244" t="s">
        <v>157</v>
      </c>
      <c r="AU176" s="244" t="s">
        <v>82</v>
      </c>
      <c r="AV176" s="14" t="s">
        <v>145</v>
      </c>
      <c r="AW176" s="14" t="s">
        <v>33</v>
      </c>
      <c r="AX176" s="14" t="s">
        <v>80</v>
      </c>
      <c r="AY176" s="244" t="s">
        <v>138</v>
      </c>
    </row>
    <row r="177" spans="1:65" s="2" customFormat="1" ht="24.15" customHeight="1">
      <c r="A177" s="39"/>
      <c r="B177" s="40"/>
      <c r="C177" s="205" t="s">
        <v>244</v>
      </c>
      <c r="D177" s="205" t="s">
        <v>140</v>
      </c>
      <c r="E177" s="206" t="s">
        <v>819</v>
      </c>
      <c r="F177" s="207" t="s">
        <v>820</v>
      </c>
      <c r="G177" s="208" t="s">
        <v>182</v>
      </c>
      <c r="H177" s="209">
        <v>4.81</v>
      </c>
      <c r="I177" s="210"/>
      <c r="J177" s="211">
        <f>ROUND(I177*H177,2)</f>
        <v>0</v>
      </c>
      <c r="K177" s="207" t="s">
        <v>144</v>
      </c>
      <c r="L177" s="45"/>
      <c r="M177" s="212" t="s">
        <v>19</v>
      </c>
      <c r="N177" s="213" t="s">
        <v>43</v>
      </c>
      <c r="O177" s="85"/>
      <c r="P177" s="214">
        <f>O177*H177</f>
        <v>0</v>
      </c>
      <c r="Q177" s="214">
        <v>2.52625</v>
      </c>
      <c r="R177" s="214">
        <f>Q177*H177</f>
        <v>12.1512625</v>
      </c>
      <c r="S177" s="214">
        <v>0</v>
      </c>
      <c r="T177" s="215">
        <f>S177*H177</f>
        <v>0</v>
      </c>
      <c r="U177" s="39"/>
      <c r="V177" s="39"/>
      <c r="W177" s="39"/>
      <c r="X177" s="39"/>
      <c r="Y177" s="39"/>
      <c r="Z177" s="39"/>
      <c r="AA177" s="39"/>
      <c r="AB177" s="39"/>
      <c r="AC177" s="39"/>
      <c r="AD177" s="39"/>
      <c r="AE177" s="39"/>
      <c r="AR177" s="216" t="s">
        <v>145</v>
      </c>
      <c r="AT177" s="216" t="s">
        <v>140</v>
      </c>
      <c r="AU177" s="216" t="s">
        <v>82</v>
      </c>
      <c r="AY177" s="18" t="s">
        <v>138</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145</v>
      </c>
      <c r="BM177" s="216" t="s">
        <v>821</v>
      </c>
    </row>
    <row r="178" spans="1:47" s="2" customFormat="1" ht="12">
      <c r="A178" s="39"/>
      <c r="B178" s="40"/>
      <c r="C178" s="41"/>
      <c r="D178" s="218" t="s">
        <v>147</v>
      </c>
      <c r="E178" s="41"/>
      <c r="F178" s="219" t="s">
        <v>822</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147</v>
      </c>
      <c r="AU178" s="18" t="s">
        <v>82</v>
      </c>
    </row>
    <row r="179" spans="1:51" s="13" customFormat="1" ht="12">
      <c r="A179" s="13"/>
      <c r="B179" s="223"/>
      <c r="C179" s="224"/>
      <c r="D179" s="218" t="s">
        <v>157</v>
      </c>
      <c r="E179" s="225" t="s">
        <v>19</v>
      </c>
      <c r="F179" s="226" t="s">
        <v>989</v>
      </c>
      <c r="G179" s="224"/>
      <c r="H179" s="227">
        <v>4.81</v>
      </c>
      <c r="I179" s="228"/>
      <c r="J179" s="224"/>
      <c r="K179" s="224"/>
      <c r="L179" s="229"/>
      <c r="M179" s="230"/>
      <c r="N179" s="231"/>
      <c r="O179" s="231"/>
      <c r="P179" s="231"/>
      <c r="Q179" s="231"/>
      <c r="R179" s="231"/>
      <c r="S179" s="231"/>
      <c r="T179" s="232"/>
      <c r="U179" s="13"/>
      <c r="V179" s="13"/>
      <c r="W179" s="13"/>
      <c r="X179" s="13"/>
      <c r="Y179" s="13"/>
      <c r="Z179" s="13"/>
      <c r="AA179" s="13"/>
      <c r="AB179" s="13"/>
      <c r="AC179" s="13"/>
      <c r="AD179" s="13"/>
      <c r="AE179" s="13"/>
      <c r="AT179" s="233" t="s">
        <v>157</v>
      </c>
      <c r="AU179" s="233" t="s">
        <v>82</v>
      </c>
      <c r="AV179" s="13" t="s">
        <v>82</v>
      </c>
      <c r="AW179" s="13" t="s">
        <v>33</v>
      </c>
      <c r="AX179" s="13" t="s">
        <v>72</v>
      </c>
      <c r="AY179" s="233" t="s">
        <v>138</v>
      </c>
    </row>
    <row r="180" spans="1:51" s="14" customFormat="1" ht="12">
      <c r="A180" s="14"/>
      <c r="B180" s="234"/>
      <c r="C180" s="235"/>
      <c r="D180" s="218" t="s">
        <v>157</v>
      </c>
      <c r="E180" s="236" t="s">
        <v>19</v>
      </c>
      <c r="F180" s="237" t="s">
        <v>194</v>
      </c>
      <c r="G180" s="235"/>
      <c r="H180" s="238">
        <v>4.81</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157</v>
      </c>
      <c r="AU180" s="244" t="s">
        <v>82</v>
      </c>
      <c r="AV180" s="14" t="s">
        <v>145</v>
      </c>
      <c r="AW180" s="14" t="s">
        <v>33</v>
      </c>
      <c r="AX180" s="14" t="s">
        <v>80</v>
      </c>
      <c r="AY180" s="244" t="s">
        <v>138</v>
      </c>
    </row>
    <row r="181" spans="1:65" s="2" customFormat="1" ht="16.5" customHeight="1">
      <c r="A181" s="39"/>
      <c r="B181" s="40"/>
      <c r="C181" s="205" t="s">
        <v>252</v>
      </c>
      <c r="D181" s="205" t="s">
        <v>140</v>
      </c>
      <c r="E181" s="206" t="s">
        <v>824</v>
      </c>
      <c r="F181" s="207" t="s">
        <v>825</v>
      </c>
      <c r="G181" s="208" t="s">
        <v>162</v>
      </c>
      <c r="H181" s="209">
        <v>20.74</v>
      </c>
      <c r="I181" s="210"/>
      <c r="J181" s="211">
        <f>ROUND(I181*H181,2)</f>
        <v>0</v>
      </c>
      <c r="K181" s="207" t="s">
        <v>144</v>
      </c>
      <c r="L181" s="45"/>
      <c r="M181" s="212" t="s">
        <v>19</v>
      </c>
      <c r="N181" s="213" t="s">
        <v>43</v>
      </c>
      <c r="O181" s="85"/>
      <c r="P181" s="214">
        <f>O181*H181</f>
        <v>0</v>
      </c>
      <c r="Q181" s="214">
        <v>0.00144</v>
      </c>
      <c r="R181" s="214">
        <f>Q181*H181</f>
        <v>0.0298656</v>
      </c>
      <c r="S181" s="214">
        <v>0</v>
      </c>
      <c r="T181" s="215">
        <f>S181*H181</f>
        <v>0</v>
      </c>
      <c r="U181" s="39"/>
      <c r="V181" s="39"/>
      <c r="W181" s="39"/>
      <c r="X181" s="39"/>
      <c r="Y181" s="39"/>
      <c r="Z181" s="39"/>
      <c r="AA181" s="39"/>
      <c r="AB181" s="39"/>
      <c r="AC181" s="39"/>
      <c r="AD181" s="39"/>
      <c r="AE181" s="39"/>
      <c r="AR181" s="216" t="s">
        <v>145</v>
      </c>
      <c r="AT181" s="216" t="s">
        <v>140</v>
      </c>
      <c r="AU181" s="216" t="s">
        <v>82</v>
      </c>
      <c r="AY181" s="18" t="s">
        <v>138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145</v>
      </c>
      <c r="BM181" s="216" t="s">
        <v>826</v>
      </c>
    </row>
    <row r="182" spans="1:47" s="2" customFormat="1" ht="12">
      <c r="A182" s="39"/>
      <c r="B182" s="40"/>
      <c r="C182" s="41"/>
      <c r="D182" s="218" t="s">
        <v>147</v>
      </c>
      <c r="E182" s="41"/>
      <c r="F182" s="219" t="s">
        <v>827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147</v>
      </c>
      <c r="AU182" s="18" t="s">
        <v>82</v>
      </c>
    </row>
    <row r="183" spans="1:51" s="13" customFormat="1" ht="12">
      <c r="A183" s="13"/>
      <c r="B183" s="223"/>
      <c r="C183" s="224"/>
      <c r="D183" s="218" t="s">
        <v>157</v>
      </c>
      <c r="E183" s="225" t="s">
        <v>19</v>
      </c>
      <c r="F183" s="226" t="s">
        <v>990</v>
      </c>
      <c r="G183" s="224"/>
      <c r="H183" s="227">
        <v>20.74</v>
      </c>
      <c r="I183" s="228"/>
      <c r="J183" s="224"/>
      <c r="K183" s="224"/>
      <c r="L183" s="229"/>
      <c r="M183" s="230"/>
      <c r="N183" s="231"/>
      <c r="O183" s="231"/>
      <c r="P183" s="231"/>
      <c r="Q183" s="231"/>
      <c r="R183" s="231"/>
      <c r="S183" s="231"/>
      <c r="T183" s="232"/>
      <c r="U183" s="13"/>
      <c r="V183" s="13"/>
      <c r="W183" s="13"/>
      <c r="X183" s="13"/>
      <c r="Y183" s="13"/>
      <c r="Z183" s="13"/>
      <c r="AA183" s="13"/>
      <c r="AB183" s="13"/>
      <c r="AC183" s="13"/>
      <c r="AD183" s="13"/>
      <c r="AE183" s="13"/>
      <c r="AT183" s="233" t="s">
        <v>157</v>
      </c>
      <c r="AU183" s="233" t="s">
        <v>82</v>
      </c>
      <c r="AV183" s="13" t="s">
        <v>82</v>
      </c>
      <c r="AW183" s="13" t="s">
        <v>33</v>
      </c>
      <c r="AX183" s="13" t="s">
        <v>72</v>
      </c>
      <c r="AY183" s="233" t="s">
        <v>138</v>
      </c>
    </row>
    <row r="184" spans="1:51" s="14" customFormat="1" ht="12">
      <c r="A184" s="14"/>
      <c r="B184" s="234"/>
      <c r="C184" s="235"/>
      <c r="D184" s="218" t="s">
        <v>157</v>
      </c>
      <c r="E184" s="236" t="s">
        <v>19</v>
      </c>
      <c r="F184" s="237" t="s">
        <v>194</v>
      </c>
      <c r="G184" s="235"/>
      <c r="H184" s="238">
        <v>20.74</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157</v>
      </c>
      <c r="AU184" s="244" t="s">
        <v>82</v>
      </c>
      <c r="AV184" s="14" t="s">
        <v>145</v>
      </c>
      <c r="AW184" s="14" t="s">
        <v>33</v>
      </c>
      <c r="AX184" s="14" t="s">
        <v>80</v>
      </c>
      <c r="AY184" s="244" t="s">
        <v>138</v>
      </c>
    </row>
    <row r="185" spans="1:65" s="2" customFormat="1" ht="16.5" customHeight="1">
      <c r="A185" s="39"/>
      <c r="B185" s="40"/>
      <c r="C185" s="205" t="s">
        <v>259</v>
      </c>
      <c r="D185" s="205" t="s">
        <v>140</v>
      </c>
      <c r="E185" s="206" t="s">
        <v>829</v>
      </c>
      <c r="F185" s="207" t="s">
        <v>830</v>
      </c>
      <c r="G185" s="208" t="s">
        <v>162</v>
      </c>
      <c r="H185" s="209">
        <v>20.74</v>
      </c>
      <c r="I185" s="210"/>
      <c r="J185" s="211">
        <f>ROUND(I185*H185,2)</f>
        <v>0</v>
      </c>
      <c r="K185" s="207" t="s">
        <v>144</v>
      </c>
      <c r="L185" s="45"/>
      <c r="M185" s="212" t="s">
        <v>19</v>
      </c>
      <c r="N185" s="213" t="s">
        <v>43</v>
      </c>
      <c r="O185" s="85"/>
      <c r="P185" s="214">
        <f>O185*H185</f>
        <v>0</v>
      </c>
      <c r="Q185" s="214">
        <v>4E-05</v>
      </c>
      <c r="R185" s="214">
        <f>Q185*H185</f>
        <v>0.0008296</v>
      </c>
      <c r="S185" s="214">
        <v>0</v>
      </c>
      <c r="T185" s="215">
        <f>S185*H185</f>
        <v>0</v>
      </c>
      <c r="U185" s="39"/>
      <c r="V185" s="39"/>
      <c r="W185" s="39"/>
      <c r="X185" s="39"/>
      <c r="Y185" s="39"/>
      <c r="Z185" s="39"/>
      <c r="AA185" s="39"/>
      <c r="AB185" s="39"/>
      <c r="AC185" s="39"/>
      <c r="AD185" s="39"/>
      <c r="AE185" s="39"/>
      <c r="AR185" s="216" t="s">
        <v>145</v>
      </c>
      <c r="AT185" s="216" t="s">
        <v>140</v>
      </c>
      <c r="AU185" s="216" t="s">
        <v>82</v>
      </c>
      <c r="AY185" s="18" t="s">
        <v>138</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145</v>
      </c>
      <c r="BM185" s="216" t="s">
        <v>831</v>
      </c>
    </row>
    <row r="186" spans="1:47" s="2" customFormat="1" ht="12">
      <c r="A186" s="39"/>
      <c r="B186" s="40"/>
      <c r="C186" s="41"/>
      <c r="D186" s="218" t="s">
        <v>147</v>
      </c>
      <c r="E186" s="41"/>
      <c r="F186" s="219" t="s">
        <v>827</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147</v>
      </c>
      <c r="AU186" s="18" t="s">
        <v>82</v>
      </c>
    </row>
    <row r="187" spans="1:51" s="13" customFormat="1" ht="12">
      <c r="A187" s="13"/>
      <c r="B187" s="223"/>
      <c r="C187" s="224"/>
      <c r="D187" s="218" t="s">
        <v>157</v>
      </c>
      <c r="E187" s="225" t="s">
        <v>19</v>
      </c>
      <c r="F187" s="226" t="s">
        <v>991</v>
      </c>
      <c r="G187" s="224"/>
      <c r="H187" s="227">
        <v>20.74</v>
      </c>
      <c r="I187" s="228"/>
      <c r="J187" s="224"/>
      <c r="K187" s="224"/>
      <c r="L187" s="229"/>
      <c r="M187" s="230"/>
      <c r="N187" s="231"/>
      <c r="O187" s="231"/>
      <c r="P187" s="231"/>
      <c r="Q187" s="231"/>
      <c r="R187" s="231"/>
      <c r="S187" s="231"/>
      <c r="T187" s="232"/>
      <c r="U187" s="13"/>
      <c r="V187" s="13"/>
      <c r="W187" s="13"/>
      <c r="X187" s="13"/>
      <c r="Y187" s="13"/>
      <c r="Z187" s="13"/>
      <c r="AA187" s="13"/>
      <c r="AB187" s="13"/>
      <c r="AC187" s="13"/>
      <c r="AD187" s="13"/>
      <c r="AE187" s="13"/>
      <c r="AT187" s="233" t="s">
        <v>157</v>
      </c>
      <c r="AU187" s="233" t="s">
        <v>82</v>
      </c>
      <c r="AV187" s="13" t="s">
        <v>82</v>
      </c>
      <c r="AW187" s="13" t="s">
        <v>33</v>
      </c>
      <c r="AX187" s="13" t="s">
        <v>72</v>
      </c>
      <c r="AY187" s="233" t="s">
        <v>138</v>
      </c>
    </row>
    <row r="188" spans="1:51" s="14" customFormat="1" ht="12">
      <c r="A188" s="14"/>
      <c r="B188" s="234"/>
      <c r="C188" s="235"/>
      <c r="D188" s="218" t="s">
        <v>157</v>
      </c>
      <c r="E188" s="236" t="s">
        <v>19</v>
      </c>
      <c r="F188" s="237" t="s">
        <v>194</v>
      </c>
      <c r="G188" s="235"/>
      <c r="H188" s="238">
        <v>20.74</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157</v>
      </c>
      <c r="AU188" s="244" t="s">
        <v>82</v>
      </c>
      <c r="AV188" s="14" t="s">
        <v>145</v>
      </c>
      <c r="AW188" s="14" t="s">
        <v>33</v>
      </c>
      <c r="AX188" s="14" t="s">
        <v>80</v>
      </c>
      <c r="AY188" s="244" t="s">
        <v>138</v>
      </c>
    </row>
    <row r="189" spans="1:65" s="2" customFormat="1" ht="21.75" customHeight="1">
      <c r="A189" s="39"/>
      <c r="B189" s="40"/>
      <c r="C189" s="205" t="s">
        <v>7</v>
      </c>
      <c r="D189" s="205" t="s">
        <v>140</v>
      </c>
      <c r="E189" s="206" t="s">
        <v>833</v>
      </c>
      <c r="F189" s="207" t="s">
        <v>834</v>
      </c>
      <c r="G189" s="208" t="s">
        <v>291</v>
      </c>
      <c r="H189" s="209">
        <v>0.123</v>
      </c>
      <c r="I189" s="210"/>
      <c r="J189" s="211">
        <f>ROUND(I189*H189,2)</f>
        <v>0</v>
      </c>
      <c r="K189" s="207" t="s">
        <v>144</v>
      </c>
      <c r="L189" s="45"/>
      <c r="M189" s="212" t="s">
        <v>19</v>
      </c>
      <c r="N189" s="213" t="s">
        <v>43</v>
      </c>
      <c r="O189" s="85"/>
      <c r="P189" s="214">
        <f>O189*H189</f>
        <v>0</v>
      </c>
      <c r="Q189" s="214">
        <v>1.03822</v>
      </c>
      <c r="R189" s="214">
        <f>Q189*H189</f>
        <v>0.12770105999999998</v>
      </c>
      <c r="S189" s="214">
        <v>0</v>
      </c>
      <c r="T189" s="215">
        <f>S189*H189</f>
        <v>0</v>
      </c>
      <c r="U189" s="39"/>
      <c r="V189" s="39"/>
      <c r="W189" s="39"/>
      <c r="X189" s="39"/>
      <c r="Y189" s="39"/>
      <c r="Z189" s="39"/>
      <c r="AA189" s="39"/>
      <c r="AB189" s="39"/>
      <c r="AC189" s="39"/>
      <c r="AD189" s="39"/>
      <c r="AE189" s="39"/>
      <c r="AR189" s="216" t="s">
        <v>145</v>
      </c>
      <c r="AT189" s="216" t="s">
        <v>140</v>
      </c>
      <c r="AU189" s="216" t="s">
        <v>82</v>
      </c>
      <c r="AY189" s="18" t="s">
        <v>138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145</v>
      </c>
      <c r="BM189" s="216" t="s">
        <v>835</v>
      </c>
    </row>
    <row r="190" spans="1:47" s="2" customFormat="1" ht="12">
      <c r="A190" s="39"/>
      <c r="B190" s="40"/>
      <c r="C190" s="41"/>
      <c r="D190" s="218" t="s">
        <v>147</v>
      </c>
      <c r="E190" s="41"/>
      <c r="F190" s="219" t="s">
        <v>836</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147</v>
      </c>
      <c r="AU190" s="18" t="s">
        <v>82</v>
      </c>
    </row>
    <row r="191" spans="1:51" s="13" customFormat="1" ht="12">
      <c r="A191" s="13"/>
      <c r="B191" s="223"/>
      <c r="C191" s="224"/>
      <c r="D191" s="218" t="s">
        <v>157</v>
      </c>
      <c r="E191" s="225" t="s">
        <v>19</v>
      </c>
      <c r="F191" s="226" t="s">
        <v>992</v>
      </c>
      <c r="G191" s="224"/>
      <c r="H191" s="227">
        <v>0.123</v>
      </c>
      <c r="I191" s="228"/>
      <c r="J191" s="224"/>
      <c r="K191" s="224"/>
      <c r="L191" s="229"/>
      <c r="M191" s="230"/>
      <c r="N191" s="231"/>
      <c r="O191" s="231"/>
      <c r="P191" s="231"/>
      <c r="Q191" s="231"/>
      <c r="R191" s="231"/>
      <c r="S191" s="231"/>
      <c r="T191" s="232"/>
      <c r="U191" s="13"/>
      <c r="V191" s="13"/>
      <c r="W191" s="13"/>
      <c r="X191" s="13"/>
      <c r="Y191" s="13"/>
      <c r="Z191" s="13"/>
      <c r="AA191" s="13"/>
      <c r="AB191" s="13"/>
      <c r="AC191" s="13"/>
      <c r="AD191" s="13"/>
      <c r="AE191" s="13"/>
      <c r="AT191" s="233" t="s">
        <v>157</v>
      </c>
      <c r="AU191" s="233" t="s">
        <v>82</v>
      </c>
      <c r="AV191" s="13" t="s">
        <v>82</v>
      </c>
      <c r="AW191" s="13" t="s">
        <v>33</v>
      </c>
      <c r="AX191" s="13" t="s">
        <v>72</v>
      </c>
      <c r="AY191" s="233" t="s">
        <v>138</v>
      </c>
    </row>
    <row r="192" spans="1:51" s="14" customFormat="1" ht="12">
      <c r="A192" s="14"/>
      <c r="B192" s="234"/>
      <c r="C192" s="235"/>
      <c r="D192" s="218" t="s">
        <v>157</v>
      </c>
      <c r="E192" s="236" t="s">
        <v>19</v>
      </c>
      <c r="F192" s="237" t="s">
        <v>194</v>
      </c>
      <c r="G192" s="235"/>
      <c r="H192" s="238">
        <v>0.123</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157</v>
      </c>
      <c r="AU192" s="244" t="s">
        <v>82</v>
      </c>
      <c r="AV192" s="14" t="s">
        <v>145</v>
      </c>
      <c r="AW192" s="14" t="s">
        <v>33</v>
      </c>
      <c r="AX192" s="14" t="s">
        <v>80</v>
      </c>
      <c r="AY192" s="244" t="s">
        <v>138</v>
      </c>
    </row>
    <row r="193" spans="1:65" s="2" customFormat="1" ht="21.75" customHeight="1">
      <c r="A193" s="39"/>
      <c r="B193" s="40"/>
      <c r="C193" s="205" t="s">
        <v>276</v>
      </c>
      <c r="D193" s="205" t="s">
        <v>140</v>
      </c>
      <c r="E193" s="206" t="s">
        <v>838</v>
      </c>
      <c r="F193" s="207" t="s">
        <v>839</v>
      </c>
      <c r="G193" s="208" t="s">
        <v>291</v>
      </c>
      <c r="H193" s="209">
        <v>0.439</v>
      </c>
      <c r="I193" s="210"/>
      <c r="J193" s="211">
        <f>ROUND(I193*H193,2)</f>
        <v>0</v>
      </c>
      <c r="K193" s="207" t="s">
        <v>144</v>
      </c>
      <c r="L193" s="45"/>
      <c r="M193" s="212" t="s">
        <v>19</v>
      </c>
      <c r="N193" s="213" t="s">
        <v>43</v>
      </c>
      <c r="O193" s="85"/>
      <c r="P193" s="214">
        <f>O193*H193</f>
        <v>0</v>
      </c>
      <c r="Q193" s="214">
        <v>1.05974</v>
      </c>
      <c r="R193" s="214">
        <f>Q193*H193</f>
        <v>0.46522585999999994</v>
      </c>
      <c r="S193" s="214">
        <v>0</v>
      </c>
      <c r="T193" s="215">
        <f>S193*H193</f>
        <v>0</v>
      </c>
      <c r="U193" s="39"/>
      <c r="V193" s="39"/>
      <c r="W193" s="39"/>
      <c r="X193" s="39"/>
      <c r="Y193" s="39"/>
      <c r="Z193" s="39"/>
      <c r="AA193" s="39"/>
      <c r="AB193" s="39"/>
      <c r="AC193" s="39"/>
      <c r="AD193" s="39"/>
      <c r="AE193" s="39"/>
      <c r="AR193" s="216" t="s">
        <v>145</v>
      </c>
      <c r="AT193" s="216" t="s">
        <v>140</v>
      </c>
      <c r="AU193" s="216" t="s">
        <v>82</v>
      </c>
      <c r="AY193" s="18" t="s">
        <v>138</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145</v>
      </c>
      <c r="BM193" s="216" t="s">
        <v>840</v>
      </c>
    </row>
    <row r="194" spans="1:47" s="2" customFormat="1" ht="12">
      <c r="A194" s="39"/>
      <c r="B194" s="40"/>
      <c r="C194" s="41"/>
      <c r="D194" s="218" t="s">
        <v>147</v>
      </c>
      <c r="E194" s="41"/>
      <c r="F194" s="219" t="s">
        <v>836</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147</v>
      </c>
      <c r="AU194" s="18" t="s">
        <v>82</v>
      </c>
    </row>
    <row r="195" spans="1:51" s="13" customFormat="1" ht="12">
      <c r="A195" s="13"/>
      <c r="B195" s="223"/>
      <c r="C195" s="224"/>
      <c r="D195" s="218" t="s">
        <v>157</v>
      </c>
      <c r="E195" s="225" t="s">
        <v>19</v>
      </c>
      <c r="F195" s="226" t="s">
        <v>993</v>
      </c>
      <c r="G195" s="224"/>
      <c r="H195" s="227">
        <v>0.439</v>
      </c>
      <c r="I195" s="228"/>
      <c r="J195" s="224"/>
      <c r="K195" s="224"/>
      <c r="L195" s="229"/>
      <c r="M195" s="230"/>
      <c r="N195" s="231"/>
      <c r="O195" s="231"/>
      <c r="P195" s="231"/>
      <c r="Q195" s="231"/>
      <c r="R195" s="231"/>
      <c r="S195" s="231"/>
      <c r="T195" s="232"/>
      <c r="U195" s="13"/>
      <c r="V195" s="13"/>
      <c r="W195" s="13"/>
      <c r="X195" s="13"/>
      <c r="Y195" s="13"/>
      <c r="Z195" s="13"/>
      <c r="AA195" s="13"/>
      <c r="AB195" s="13"/>
      <c r="AC195" s="13"/>
      <c r="AD195" s="13"/>
      <c r="AE195" s="13"/>
      <c r="AT195" s="233" t="s">
        <v>157</v>
      </c>
      <c r="AU195" s="233" t="s">
        <v>82</v>
      </c>
      <c r="AV195" s="13" t="s">
        <v>82</v>
      </c>
      <c r="AW195" s="13" t="s">
        <v>33</v>
      </c>
      <c r="AX195" s="13" t="s">
        <v>80</v>
      </c>
      <c r="AY195" s="233" t="s">
        <v>138</v>
      </c>
    </row>
    <row r="196" spans="1:65" s="2" customFormat="1" ht="16.5" customHeight="1">
      <c r="A196" s="39"/>
      <c r="B196" s="40"/>
      <c r="C196" s="205" t="s">
        <v>281</v>
      </c>
      <c r="D196" s="205" t="s">
        <v>140</v>
      </c>
      <c r="E196" s="206" t="s">
        <v>842</v>
      </c>
      <c r="F196" s="207" t="s">
        <v>843</v>
      </c>
      <c r="G196" s="208" t="s">
        <v>844</v>
      </c>
      <c r="H196" s="209">
        <v>19</v>
      </c>
      <c r="I196" s="210"/>
      <c r="J196" s="211">
        <f>ROUND(I196*H196,2)</f>
        <v>0</v>
      </c>
      <c r="K196" s="207" t="s">
        <v>144</v>
      </c>
      <c r="L196" s="45"/>
      <c r="M196" s="212" t="s">
        <v>19</v>
      </c>
      <c r="N196" s="213" t="s">
        <v>43</v>
      </c>
      <c r="O196" s="85"/>
      <c r="P196" s="214">
        <f>O196*H196</f>
        <v>0</v>
      </c>
      <c r="Q196" s="214">
        <v>6E-05</v>
      </c>
      <c r="R196" s="214">
        <f>Q196*H196</f>
        <v>0.00114</v>
      </c>
      <c r="S196" s="214">
        <v>0</v>
      </c>
      <c r="T196" s="215">
        <f>S196*H196</f>
        <v>0</v>
      </c>
      <c r="U196" s="39"/>
      <c r="V196" s="39"/>
      <c r="W196" s="39"/>
      <c r="X196" s="39"/>
      <c r="Y196" s="39"/>
      <c r="Z196" s="39"/>
      <c r="AA196" s="39"/>
      <c r="AB196" s="39"/>
      <c r="AC196" s="39"/>
      <c r="AD196" s="39"/>
      <c r="AE196" s="39"/>
      <c r="AR196" s="216" t="s">
        <v>145</v>
      </c>
      <c r="AT196" s="216" t="s">
        <v>140</v>
      </c>
      <c r="AU196" s="216" t="s">
        <v>82</v>
      </c>
      <c r="AY196" s="18" t="s">
        <v>138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145</v>
      </c>
      <c r="BM196" s="216" t="s">
        <v>845</v>
      </c>
    </row>
    <row r="197" spans="1:47" s="2" customFormat="1" ht="12">
      <c r="A197" s="39"/>
      <c r="B197" s="40"/>
      <c r="C197" s="41"/>
      <c r="D197" s="218" t="s">
        <v>147</v>
      </c>
      <c r="E197" s="41"/>
      <c r="F197" s="219" t="s">
        <v>846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147</v>
      </c>
      <c r="AU197" s="18" t="s">
        <v>82</v>
      </c>
    </row>
    <row r="198" spans="1:51" s="13" customFormat="1" ht="12">
      <c r="A198" s="13"/>
      <c r="B198" s="223"/>
      <c r="C198" s="224"/>
      <c r="D198" s="218" t="s">
        <v>157</v>
      </c>
      <c r="E198" s="225" t="s">
        <v>19</v>
      </c>
      <c r="F198" s="226" t="s">
        <v>994</v>
      </c>
      <c r="G198" s="224"/>
      <c r="H198" s="227">
        <v>19</v>
      </c>
      <c r="I198" s="228"/>
      <c r="J198" s="224"/>
      <c r="K198" s="224"/>
      <c r="L198" s="229"/>
      <c r="M198" s="230"/>
      <c r="N198" s="231"/>
      <c r="O198" s="231"/>
      <c r="P198" s="231"/>
      <c r="Q198" s="231"/>
      <c r="R198" s="231"/>
      <c r="S198" s="231"/>
      <c r="T198" s="232"/>
      <c r="U198" s="13"/>
      <c r="V198" s="13"/>
      <c r="W198" s="13"/>
      <c r="X198" s="13"/>
      <c r="Y198" s="13"/>
      <c r="Z198" s="13"/>
      <c r="AA198" s="13"/>
      <c r="AB198" s="13"/>
      <c r="AC198" s="13"/>
      <c r="AD198" s="13"/>
      <c r="AE198" s="13"/>
      <c r="AT198" s="233" t="s">
        <v>157</v>
      </c>
      <c r="AU198" s="233" t="s">
        <v>82</v>
      </c>
      <c r="AV198" s="13" t="s">
        <v>82</v>
      </c>
      <c r="AW198" s="13" t="s">
        <v>33</v>
      </c>
      <c r="AX198" s="13" t="s">
        <v>72</v>
      </c>
      <c r="AY198" s="233" t="s">
        <v>138</v>
      </c>
    </row>
    <row r="199" spans="1:51" s="14" customFormat="1" ht="12">
      <c r="A199" s="14"/>
      <c r="B199" s="234"/>
      <c r="C199" s="235"/>
      <c r="D199" s="218" t="s">
        <v>157</v>
      </c>
      <c r="E199" s="236" t="s">
        <v>19</v>
      </c>
      <c r="F199" s="237" t="s">
        <v>194</v>
      </c>
      <c r="G199" s="235"/>
      <c r="H199" s="238">
        <v>19</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157</v>
      </c>
      <c r="AU199" s="244" t="s">
        <v>82</v>
      </c>
      <c r="AV199" s="14" t="s">
        <v>145</v>
      </c>
      <c r="AW199" s="14" t="s">
        <v>33</v>
      </c>
      <c r="AX199" s="14" t="s">
        <v>80</v>
      </c>
      <c r="AY199" s="244" t="s">
        <v>138</v>
      </c>
    </row>
    <row r="200" spans="1:65" s="2" customFormat="1" ht="16.5" customHeight="1">
      <c r="A200" s="39"/>
      <c r="B200" s="40"/>
      <c r="C200" s="255" t="s">
        <v>287</v>
      </c>
      <c r="D200" s="255" t="s">
        <v>288</v>
      </c>
      <c r="E200" s="256" t="s">
        <v>848</v>
      </c>
      <c r="F200" s="257" t="s">
        <v>849</v>
      </c>
      <c r="G200" s="258" t="s">
        <v>291</v>
      </c>
      <c r="H200" s="259">
        <v>1.053</v>
      </c>
      <c r="I200" s="260"/>
      <c r="J200" s="261">
        <f>ROUND(I200*H200,2)</f>
        <v>0</v>
      </c>
      <c r="K200" s="257" t="s">
        <v>144</v>
      </c>
      <c r="L200" s="262"/>
      <c r="M200" s="263" t="s">
        <v>19</v>
      </c>
      <c r="N200" s="264" t="s">
        <v>43</v>
      </c>
      <c r="O200" s="85"/>
      <c r="P200" s="214">
        <f>O200*H200</f>
        <v>0</v>
      </c>
      <c r="Q200" s="214">
        <v>1</v>
      </c>
      <c r="R200" s="214">
        <f>Q200*H200</f>
        <v>1.053</v>
      </c>
      <c r="S200" s="214">
        <v>0</v>
      </c>
      <c r="T200" s="215">
        <f>S200*H200</f>
        <v>0</v>
      </c>
      <c r="U200" s="39"/>
      <c r="V200" s="39"/>
      <c r="W200" s="39"/>
      <c r="X200" s="39"/>
      <c r="Y200" s="39"/>
      <c r="Z200" s="39"/>
      <c r="AA200" s="39"/>
      <c r="AB200" s="39"/>
      <c r="AC200" s="39"/>
      <c r="AD200" s="39"/>
      <c r="AE200" s="39"/>
      <c r="AR200" s="216" t="s">
        <v>186</v>
      </c>
      <c r="AT200" s="216" t="s">
        <v>288</v>
      </c>
      <c r="AU200" s="216" t="s">
        <v>82</v>
      </c>
      <c r="AY200" s="18" t="s">
        <v>138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145</v>
      </c>
      <c r="BM200" s="216" t="s">
        <v>850</v>
      </c>
    </row>
    <row r="201" spans="1:47" s="2" customFormat="1" ht="12">
      <c r="A201" s="39"/>
      <c r="B201" s="40"/>
      <c r="C201" s="41"/>
      <c r="D201" s="218" t="s">
        <v>293</v>
      </c>
      <c r="E201" s="41"/>
      <c r="F201" s="219" t="s">
        <v>851</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293</v>
      </c>
      <c r="AU201" s="18" t="s">
        <v>82</v>
      </c>
    </row>
    <row r="202" spans="1:51" s="13" customFormat="1" ht="12">
      <c r="A202" s="13"/>
      <c r="B202" s="223"/>
      <c r="C202" s="224"/>
      <c r="D202" s="218" t="s">
        <v>157</v>
      </c>
      <c r="E202" s="225" t="s">
        <v>19</v>
      </c>
      <c r="F202" s="226" t="s">
        <v>995</v>
      </c>
      <c r="G202" s="224"/>
      <c r="H202" s="227">
        <v>1.053</v>
      </c>
      <c r="I202" s="228"/>
      <c r="J202" s="224"/>
      <c r="K202" s="224"/>
      <c r="L202" s="229"/>
      <c r="M202" s="230"/>
      <c r="N202" s="231"/>
      <c r="O202" s="231"/>
      <c r="P202" s="231"/>
      <c r="Q202" s="231"/>
      <c r="R202" s="231"/>
      <c r="S202" s="231"/>
      <c r="T202" s="232"/>
      <c r="U202" s="13"/>
      <c r="V202" s="13"/>
      <c r="W202" s="13"/>
      <c r="X202" s="13"/>
      <c r="Y202" s="13"/>
      <c r="Z202" s="13"/>
      <c r="AA202" s="13"/>
      <c r="AB202" s="13"/>
      <c r="AC202" s="13"/>
      <c r="AD202" s="13"/>
      <c r="AE202" s="13"/>
      <c r="AT202" s="233" t="s">
        <v>157</v>
      </c>
      <c r="AU202" s="233" t="s">
        <v>82</v>
      </c>
      <c r="AV202" s="13" t="s">
        <v>82</v>
      </c>
      <c r="AW202" s="13" t="s">
        <v>33</v>
      </c>
      <c r="AX202" s="13" t="s">
        <v>72</v>
      </c>
      <c r="AY202" s="233" t="s">
        <v>138</v>
      </c>
    </row>
    <row r="203" spans="1:51" s="14" customFormat="1" ht="12">
      <c r="A203" s="14"/>
      <c r="B203" s="234"/>
      <c r="C203" s="235"/>
      <c r="D203" s="218" t="s">
        <v>157</v>
      </c>
      <c r="E203" s="236" t="s">
        <v>19</v>
      </c>
      <c r="F203" s="237" t="s">
        <v>194</v>
      </c>
      <c r="G203" s="235"/>
      <c r="H203" s="238">
        <v>1.053</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157</v>
      </c>
      <c r="AU203" s="244" t="s">
        <v>82</v>
      </c>
      <c r="AV203" s="14" t="s">
        <v>145</v>
      </c>
      <c r="AW203" s="14" t="s">
        <v>33</v>
      </c>
      <c r="AX203" s="14" t="s">
        <v>80</v>
      </c>
      <c r="AY203" s="244" t="s">
        <v>138</v>
      </c>
    </row>
    <row r="204" spans="1:65" s="2" customFormat="1" ht="24.15" customHeight="1">
      <c r="A204" s="39"/>
      <c r="B204" s="40"/>
      <c r="C204" s="205" t="s">
        <v>296</v>
      </c>
      <c r="D204" s="205" t="s">
        <v>140</v>
      </c>
      <c r="E204" s="206" t="s">
        <v>853</v>
      </c>
      <c r="F204" s="207" t="s">
        <v>854</v>
      </c>
      <c r="G204" s="208" t="s">
        <v>370</v>
      </c>
      <c r="H204" s="209">
        <v>57</v>
      </c>
      <c r="I204" s="210"/>
      <c r="J204" s="211">
        <f>ROUND(I204*H204,2)</f>
        <v>0</v>
      </c>
      <c r="K204" s="207" t="s">
        <v>19</v>
      </c>
      <c r="L204" s="45"/>
      <c r="M204" s="212" t="s">
        <v>19</v>
      </c>
      <c r="N204" s="213" t="s">
        <v>43</v>
      </c>
      <c r="O204" s="85"/>
      <c r="P204" s="214">
        <f>O204*H204</f>
        <v>0</v>
      </c>
      <c r="Q204" s="214">
        <v>0.03701</v>
      </c>
      <c r="R204" s="214">
        <f>Q204*H204</f>
        <v>2.10957</v>
      </c>
      <c r="S204" s="214">
        <v>0</v>
      </c>
      <c r="T204" s="215">
        <f>S204*H204</f>
        <v>0</v>
      </c>
      <c r="U204" s="39"/>
      <c r="V204" s="39"/>
      <c r="W204" s="39"/>
      <c r="X204" s="39"/>
      <c r="Y204" s="39"/>
      <c r="Z204" s="39"/>
      <c r="AA204" s="39"/>
      <c r="AB204" s="39"/>
      <c r="AC204" s="39"/>
      <c r="AD204" s="39"/>
      <c r="AE204" s="39"/>
      <c r="AR204" s="216" t="s">
        <v>145</v>
      </c>
      <c r="AT204" s="216" t="s">
        <v>140</v>
      </c>
      <c r="AU204" s="216" t="s">
        <v>82</v>
      </c>
      <c r="AY204" s="18" t="s">
        <v>138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145</v>
      </c>
      <c r="BM204" s="216" t="s">
        <v>855</v>
      </c>
    </row>
    <row r="205" spans="1:51" s="15" customFormat="1" ht="12">
      <c r="A205" s="15"/>
      <c r="B205" s="245"/>
      <c r="C205" s="246"/>
      <c r="D205" s="218" t="s">
        <v>157</v>
      </c>
      <c r="E205" s="247" t="s">
        <v>19</v>
      </c>
      <c r="F205" s="248" t="s">
        <v>856</v>
      </c>
      <c r="G205" s="246"/>
      <c r="H205" s="247" t="s">
        <v>19</v>
      </c>
      <c r="I205" s="249"/>
      <c r="J205" s="246"/>
      <c r="K205" s="246"/>
      <c r="L205" s="250"/>
      <c r="M205" s="251"/>
      <c r="N205" s="252"/>
      <c r="O205" s="252"/>
      <c r="P205" s="252"/>
      <c r="Q205" s="252"/>
      <c r="R205" s="252"/>
      <c r="S205" s="252"/>
      <c r="T205" s="253"/>
      <c r="U205" s="15"/>
      <c r="V205" s="15"/>
      <c r="W205" s="15"/>
      <c r="X205" s="15"/>
      <c r="Y205" s="15"/>
      <c r="Z205" s="15"/>
      <c r="AA205" s="15"/>
      <c r="AB205" s="15"/>
      <c r="AC205" s="15"/>
      <c r="AD205" s="15"/>
      <c r="AE205" s="15"/>
      <c r="AT205" s="254" t="s">
        <v>157</v>
      </c>
      <c r="AU205" s="254" t="s">
        <v>82</v>
      </c>
      <c r="AV205" s="15" t="s">
        <v>80</v>
      </c>
      <c r="AW205" s="15" t="s">
        <v>33</v>
      </c>
      <c r="AX205" s="15" t="s">
        <v>72</v>
      </c>
      <c r="AY205" s="254" t="s">
        <v>138</v>
      </c>
    </row>
    <row r="206" spans="1:51" s="13" customFormat="1" ht="12">
      <c r="A206" s="13"/>
      <c r="B206" s="223"/>
      <c r="C206" s="224"/>
      <c r="D206" s="218" t="s">
        <v>157</v>
      </c>
      <c r="E206" s="225" t="s">
        <v>19</v>
      </c>
      <c r="F206" s="226" t="s">
        <v>996</v>
      </c>
      <c r="G206" s="224"/>
      <c r="H206" s="227">
        <v>57</v>
      </c>
      <c r="I206" s="228"/>
      <c r="J206" s="224"/>
      <c r="K206" s="224"/>
      <c r="L206" s="229"/>
      <c r="M206" s="230"/>
      <c r="N206" s="231"/>
      <c r="O206" s="231"/>
      <c r="P206" s="231"/>
      <c r="Q206" s="231"/>
      <c r="R206" s="231"/>
      <c r="S206" s="231"/>
      <c r="T206" s="232"/>
      <c r="U206" s="13"/>
      <c r="V206" s="13"/>
      <c r="W206" s="13"/>
      <c r="X206" s="13"/>
      <c r="Y206" s="13"/>
      <c r="Z206" s="13"/>
      <c r="AA206" s="13"/>
      <c r="AB206" s="13"/>
      <c r="AC206" s="13"/>
      <c r="AD206" s="13"/>
      <c r="AE206" s="13"/>
      <c r="AT206" s="233" t="s">
        <v>157</v>
      </c>
      <c r="AU206" s="233" t="s">
        <v>82</v>
      </c>
      <c r="AV206" s="13" t="s">
        <v>82</v>
      </c>
      <c r="AW206" s="13" t="s">
        <v>33</v>
      </c>
      <c r="AX206" s="13" t="s">
        <v>72</v>
      </c>
      <c r="AY206" s="233" t="s">
        <v>138</v>
      </c>
    </row>
    <row r="207" spans="1:51" s="14" customFormat="1" ht="12">
      <c r="A207" s="14"/>
      <c r="B207" s="234"/>
      <c r="C207" s="235"/>
      <c r="D207" s="218" t="s">
        <v>157</v>
      </c>
      <c r="E207" s="236" t="s">
        <v>19</v>
      </c>
      <c r="F207" s="237" t="s">
        <v>194</v>
      </c>
      <c r="G207" s="235"/>
      <c r="H207" s="238">
        <v>57</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157</v>
      </c>
      <c r="AU207" s="244" t="s">
        <v>82</v>
      </c>
      <c r="AV207" s="14" t="s">
        <v>145</v>
      </c>
      <c r="AW207" s="14" t="s">
        <v>33</v>
      </c>
      <c r="AX207" s="14" t="s">
        <v>80</v>
      </c>
      <c r="AY207" s="244" t="s">
        <v>138</v>
      </c>
    </row>
    <row r="208" spans="1:65" s="2" customFormat="1" ht="16.5" customHeight="1">
      <c r="A208" s="39"/>
      <c r="B208" s="40"/>
      <c r="C208" s="255" t="s">
        <v>300</v>
      </c>
      <c r="D208" s="255" t="s">
        <v>288</v>
      </c>
      <c r="E208" s="256" t="s">
        <v>858</v>
      </c>
      <c r="F208" s="257" t="s">
        <v>859</v>
      </c>
      <c r="G208" s="258" t="s">
        <v>370</v>
      </c>
      <c r="H208" s="259">
        <v>57.57</v>
      </c>
      <c r="I208" s="260"/>
      <c r="J208" s="261">
        <f>ROUND(I208*H208,2)</f>
        <v>0</v>
      </c>
      <c r="K208" s="257" t="s">
        <v>19</v>
      </c>
      <c r="L208" s="262"/>
      <c r="M208" s="263" t="s">
        <v>19</v>
      </c>
      <c r="N208" s="264" t="s">
        <v>43</v>
      </c>
      <c r="O208" s="85"/>
      <c r="P208" s="214">
        <f>O208*H208</f>
        <v>0</v>
      </c>
      <c r="Q208" s="214">
        <v>0.01948</v>
      </c>
      <c r="R208" s="214">
        <f>Q208*H208</f>
        <v>1.1214636</v>
      </c>
      <c r="S208" s="214">
        <v>0</v>
      </c>
      <c r="T208" s="215">
        <f>S208*H208</f>
        <v>0</v>
      </c>
      <c r="U208" s="39"/>
      <c r="V208" s="39"/>
      <c r="W208" s="39"/>
      <c r="X208" s="39"/>
      <c r="Y208" s="39"/>
      <c r="Z208" s="39"/>
      <c r="AA208" s="39"/>
      <c r="AB208" s="39"/>
      <c r="AC208" s="39"/>
      <c r="AD208" s="39"/>
      <c r="AE208" s="39"/>
      <c r="AR208" s="216" t="s">
        <v>186</v>
      </c>
      <c r="AT208" s="216" t="s">
        <v>288</v>
      </c>
      <c r="AU208" s="216" t="s">
        <v>82</v>
      </c>
      <c r="AY208" s="18" t="s">
        <v>138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145</v>
      </c>
      <c r="BM208" s="216" t="s">
        <v>860</v>
      </c>
    </row>
    <row r="209" spans="1:47" s="2" customFormat="1" ht="12">
      <c r="A209" s="39"/>
      <c r="B209" s="40"/>
      <c r="C209" s="41"/>
      <c r="D209" s="218" t="s">
        <v>293</v>
      </c>
      <c r="E209" s="41"/>
      <c r="F209" s="219" t="s">
        <v>861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293</v>
      </c>
      <c r="AU209" s="18" t="s">
        <v>82</v>
      </c>
    </row>
    <row r="210" spans="1:51" s="13" customFormat="1" ht="12">
      <c r="A210" s="13"/>
      <c r="B210" s="223"/>
      <c r="C210" s="224"/>
      <c r="D210" s="218" t="s">
        <v>157</v>
      </c>
      <c r="E210" s="225" t="s">
        <v>19</v>
      </c>
      <c r="F210" s="226" t="s">
        <v>997</v>
      </c>
      <c r="G210" s="224"/>
      <c r="H210" s="227">
        <v>57</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157</v>
      </c>
      <c r="AU210" s="233" t="s">
        <v>82</v>
      </c>
      <c r="AV210" s="13" t="s">
        <v>82</v>
      </c>
      <c r="AW210" s="13" t="s">
        <v>33</v>
      </c>
      <c r="AX210" s="13" t="s">
        <v>72</v>
      </c>
      <c r="AY210" s="233" t="s">
        <v>138</v>
      </c>
    </row>
    <row r="211" spans="1:51" s="14" customFormat="1" ht="12">
      <c r="A211" s="14"/>
      <c r="B211" s="234"/>
      <c r="C211" s="235"/>
      <c r="D211" s="218" t="s">
        <v>157</v>
      </c>
      <c r="E211" s="236" t="s">
        <v>19</v>
      </c>
      <c r="F211" s="237" t="s">
        <v>194</v>
      </c>
      <c r="G211" s="235"/>
      <c r="H211" s="238">
        <v>57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157</v>
      </c>
      <c r="AU211" s="244" t="s">
        <v>82</v>
      </c>
      <c r="AV211" s="14" t="s">
        <v>145</v>
      </c>
      <c r="AW211" s="14" t="s">
        <v>33</v>
      </c>
      <c r="AX211" s="14" t="s">
        <v>80</v>
      </c>
      <c r="AY211" s="244" t="s">
        <v>138</v>
      </c>
    </row>
    <row r="212" spans="1:51" s="13" customFormat="1" ht="12">
      <c r="A212" s="13"/>
      <c r="B212" s="223"/>
      <c r="C212" s="224"/>
      <c r="D212" s="218" t="s">
        <v>157</v>
      </c>
      <c r="E212" s="224"/>
      <c r="F212" s="226" t="s">
        <v>998</v>
      </c>
      <c r="G212" s="224"/>
      <c r="H212" s="227">
        <v>57.57</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157</v>
      </c>
      <c r="AU212" s="233" t="s">
        <v>82</v>
      </c>
      <c r="AV212" s="13" t="s">
        <v>82</v>
      </c>
      <c r="AW212" s="13" t="s">
        <v>4</v>
      </c>
      <c r="AX212" s="13" t="s">
        <v>80</v>
      </c>
      <c r="AY212" s="233" t="s">
        <v>138</v>
      </c>
    </row>
    <row r="213" spans="1:65" s="2" customFormat="1" ht="16.5" customHeight="1">
      <c r="A213" s="39"/>
      <c r="B213" s="40"/>
      <c r="C213" s="255" t="s">
        <v>306</v>
      </c>
      <c r="D213" s="255" t="s">
        <v>288</v>
      </c>
      <c r="E213" s="256" t="s">
        <v>864</v>
      </c>
      <c r="F213" s="257" t="s">
        <v>865</v>
      </c>
      <c r="G213" s="258" t="s">
        <v>291</v>
      </c>
      <c r="H213" s="259">
        <v>0.014</v>
      </c>
      <c r="I213" s="260"/>
      <c r="J213" s="261">
        <f>ROUND(I213*H213,2)</f>
        <v>0</v>
      </c>
      <c r="K213" s="257" t="s">
        <v>144</v>
      </c>
      <c r="L213" s="262"/>
      <c r="M213" s="263" t="s">
        <v>19</v>
      </c>
      <c r="N213" s="264" t="s">
        <v>43</v>
      </c>
      <c r="O213" s="85"/>
      <c r="P213" s="214">
        <f>O213*H213</f>
        <v>0</v>
      </c>
      <c r="Q213" s="214">
        <v>1</v>
      </c>
      <c r="R213" s="214">
        <f>Q213*H213</f>
        <v>0.014</v>
      </c>
      <c r="S213" s="214">
        <v>0</v>
      </c>
      <c r="T213" s="215">
        <f>S213*H213</f>
        <v>0</v>
      </c>
      <c r="U213" s="39"/>
      <c r="V213" s="39"/>
      <c r="W213" s="39"/>
      <c r="X213" s="39"/>
      <c r="Y213" s="39"/>
      <c r="Z213" s="39"/>
      <c r="AA213" s="39"/>
      <c r="AB213" s="39"/>
      <c r="AC213" s="39"/>
      <c r="AD213" s="39"/>
      <c r="AE213" s="39"/>
      <c r="AR213" s="216" t="s">
        <v>186</v>
      </c>
      <c r="AT213" s="216" t="s">
        <v>288</v>
      </c>
      <c r="AU213" s="216" t="s">
        <v>82</v>
      </c>
      <c r="AY213" s="18" t="s">
        <v>138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145</v>
      </c>
      <c r="BM213" s="216" t="s">
        <v>866</v>
      </c>
    </row>
    <row r="214" spans="1:47" s="2" customFormat="1" ht="12">
      <c r="A214" s="39"/>
      <c r="B214" s="40"/>
      <c r="C214" s="41"/>
      <c r="D214" s="218" t="s">
        <v>293</v>
      </c>
      <c r="E214" s="41"/>
      <c r="F214" s="219" t="s">
        <v>867</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293</v>
      </c>
      <c r="AU214" s="18" t="s">
        <v>82</v>
      </c>
    </row>
    <row r="215" spans="1:51" s="15" customFormat="1" ht="12">
      <c r="A215" s="15"/>
      <c r="B215" s="245"/>
      <c r="C215" s="246"/>
      <c r="D215" s="218" t="s">
        <v>157</v>
      </c>
      <c r="E215" s="247" t="s">
        <v>19</v>
      </c>
      <c r="F215" s="248" t="s">
        <v>868</v>
      </c>
      <c r="G215" s="246"/>
      <c r="H215" s="247" t="s">
        <v>19</v>
      </c>
      <c r="I215" s="249"/>
      <c r="J215" s="246"/>
      <c r="K215" s="246"/>
      <c r="L215" s="250"/>
      <c r="M215" s="251"/>
      <c r="N215" s="252"/>
      <c r="O215" s="252"/>
      <c r="P215" s="252"/>
      <c r="Q215" s="252"/>
      <c r="R215" s="252"/>
      <c r="S215" s="252"/>
      <c r="T215" s="253"/>
      <c r="U215" s="15"/>
      <c r="V215" s="15"/>
      <c r="W215" s="15"/>
      <c r="X215" s="15"/>
      <c r="Y215" s="15"/>
      <c r="Z215" s="15"/>
      <c r="AA215" s="15"/>
      <c r="AB215" s="15"/>
      <c r="AC215" s="15"/>
      <c r="AD215" s="15"/>
      <c r="AE215" s="15"/>
      <c r="AT215" s="254" t="s">
        <v>157</v>
      </c>
      <c r="AU215" s="254" t="s">
        <v>82</v>
      </c>
      <c r="AV215" s="15" t="s">
        <v>80</v>
      </c>
      <c r="AW215" s="15" t="s">
        <v>33</v>
      </c>
      <c r="AX215" s="15" t="s">
        <v>72</v>
      </c>
      <c r="AY215" s="254" t="s">
        <v>138</v>
      </c>
    </row>
    <row r="216" spans="1:51" s="13" customFormat="1" ht="12">
      <c r="A216" s="13"/>
      <c r="B216" s="223"/>
      <c r="C216" s="224"/>
      <c r="D216" s="218" t="s">
        <v>157</v>
      </c>
      <c r="E216" s="225" t="s">
        <v>19</v>
      </c>
      <c r="F216" s="226" t="s">
        <v>999</v>
      </c>
      <c r="G216" s="224"/>
      <c r="H216" s="227">
        <v>0.014</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157</v>
      </c>
      <c r="AU216" s="233" t="s">
        <v>82</v>
      </c>
      <c r="AV216" s="13" t="s">
        <v>82</v>
      </c>
      <c r="AW216" s="13" t="s">
        <v>33</v>
      </c>
      <c r="AX216" s="13" t="s">
        <v>72</v>
      </c>
      <c r="AY216" s="233" t="s">
        <v>138</v>
      </c>
    </row>
    <row r="217" spans="1:51" s="14" customFormat="1" ht="12">
      <c r="A217" s="14"/>
      <c r="B217" s="234"/>
      <c r="C217" s="235"/>
      <c r="D217" s="218" t="s">
        <v>157</v>
      </c>
      <c r="E217" s="236" t="s">
        <v>19</v>
      </c>
      <c r="F217" s="237" t="s">
        <v>194</v>
      </c>
      <c r="G217" s="235"/>
      <c r="H217" s="238">
        <v>0.014</v>
      </c>
      <c r="I217" s="239"/>
      <c r="J217" s="235"/>
      <c r="K217" s="235"/>
      <c r="L217" s="240"/>
      <c r="M217" s="241"/>
      <c r="N217" s="242"/>
      <c r="O217" s="242"/>
      <c r="P217" s="242"/>
      <c r="Q217" s="242"/>
      <c r="R217" s="242"/>
      <c r="S217" s="242"/>
      <c r="T217" s="243"/>
      <c r="U217" s="14"/>
      <c r="V217" s="14"/>
      <c r="W217" s="14"/>
      <c r="X217" s="14"/>
      <c r="Y217" s="14"/>
      <c r="Z217" s="14"/>
      <c r="AA217" s="14"/>
      <c r="AB217" s="14"/>
      <c r="AC217" s="14"/>
      <c r="AD217" s="14"/>
      <c r="AE217" s="14"/>
      <c r="AT217" s="244" t="s">
        <v>157</v>
      </c>
      <c r="AU217" s="244" t="s">
        <v>82</v>
      </c>
      <c r="AV217" s="14" t="s">
        <v>145</v>
      </c>
      <c r="AW217" s="14" t="s">
        <v>33</v>
      </c>
      <c r="AX217" s="14" t="s">
        <v>80</v>
      </c>
      <c r="AY217" s="244" t="s">
        <v>138</v>
      </c>
    </row>
    <row r="218" spans="1:65" s="2" customFormat="1" ht="16.5" customHeight="1">
      <c r="A218" s="39"/>
      <c r="B218" s="40"/>
      <c r="C218" s="205" t="s">
        <v>312</v>
      </c>
      <c r="D218" s="205" t="s">
        <v>140</v>
      </c>
      <c r="E218" s="206" t="s">
        <v>870</v>
      </c>
      <c r="F218" s="207" t="s">
        <v>871</v>
      </c>
      <c r="G218" s="208" t="s">
        <v>143</v>
      </c>
      <c r="H218" s="209">
        <v>19</v>
      </c>
      <c r="I218" s="210"/>
      <c r="J218" s="211">
        <f>ROUND(I218*H218,2)</f>
        <v>0</v>
      </c>
      <c r="K218" s="207" t="s">
        <v>19</v>
      </c>
      <c r="L218" s="45"/>
      <c r="M218" s="212" t="s">
        <v>19</v>
      </c>
      <c r="N218" s="213" t="s">
        <v>43</v>
      </c>
      <c r="O218" s="85"/>
      <c r="P218" s="214">
        <f>O218*H218</f>
        <v>0</v>
      </c>
      <c r="Q218" s="214">
        <v>0.00061</v>
      </c>
      <c r="R218" s="214">
        <f>Q218*H218</f>
        <v>0.01159</v>
      </c>
      <c r="S218" s="214">
        <v>0</v>
      </c>
      <c r="T218" s="215">
        <f>S218*H218</f>
        <v>0</v>
      </c>
      <c r="U218" s="39"/>
      <c r="V218" s="39"/>
      <c r="W218" s="39"/>
      <c r="X218" s="39"/>
      <c r="Y218" s="39"/>
      <c r="Z218" s="39"/>
      <c r="AA218" s="39"/>
      <c r="AB218" s="39"/>
      <c r="AC218" s="39"/>
      <c r="AD218" s="39"/>
      <c r="AE218" s="39"/>
      <c r="AR218" s="216" t="s">
        <v>145</v>
      </c>
      <c r="AT218" s="216" t="s">
        <v>140</v>
      </c>
      <c r="AU218" s="216" t="s">
        <v>82</v>
      </c>
      <c r="AY218" s="18" t="s">
        <v>138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145</v>
      </c>
      <c r="BM218" s="216" t="s">
        <v>872</v>
      </c>
    </row>
    <row r="219" spans="1:47" s="2" customFormat="1" ht="12">
      <c r="A219" s="39"/>
      <c r="B219" s="40"/>
      <c r="C219" s="41"/>
      <c r="D219" s="218" t="s">
        <v>147</v>
      </c>
      <c r="E219" s="41"/>
      <c r="F219" s="219" t="s">
        <v>873</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147</v>
      </c>
      <c r="AU219" s="18" t="s">
        <v>82</v>
      </c>
    </row>
    <row r="220" spans="1:51" s="15" customFormat="1" ht="12">
      <c r="A220" s="15"/>
      <c r="B220" s="245"/>
      <c r="C220" s="246"/>
      <c r="D220" s="218" t="s">
        <v>157</v>
      </c>
      <c r="E220" s="247" t="s">
        <v>19</v>
      </c>
      <c r="F220" s="248" t="s">
        <v>874</v>
      </c>
      <c r="G220" s="246"/>
      <c r="H220" s="247" t="s">
        <v>19</v>
      </c>
      <c r="I220" s="249"/>
      <c r="J220" s="246"/>
      <c r="K220" s="246"/>
      <c r="L220" s="250"/>
      <c r="M220" s="251"/>
      <c r="N220" s="252"/>
      <c r="O220" s="252"/>
      <c r="P220" s="252"/>
      <c r="Q220" s="252"/>
      <c r="R220" s="252"/>
      <c r="S220" s="252"/>
      <c r="T220" s="253"/>
      <c r="U220" s="15"/>
      <c r="V220" s="15"/>
      <c r="W220" s="15"/>
      <c r="X220" s="15"/>
      <c r="Y220" s="15"/>
      <c r="Z220" s="15"/>
      <c r="AA220" s="15"/>
      <c r="AB220" s="15"/>
      <c r="AC220" s="15"/>
      <c r="AD220" s="15"/>
      <c r="AE220" s="15"/>
      <c r="AT220" s="254" t="s">
        <v>157</v>
      </c>
      <c r="AU220" s="254" t="s">
        <v>82</v>
      </c>
      <c r="AV220" s="15" t="s">
        <v>80</v>
      </c>
      <c r="AW220" s="15" t="s">
        <v>33</v>
      </c>
      <c r="AX220" s="15" t="s">
        <v>72</v>
      </c>
      <c r="AY220" s="254" t="s">
        <v>138</v>
      </c>
    </row>
    <row r="221" spans="1:51" s="13" customFormat="1" ht="12">
      <c r="A221" s="13"/>
      <c r="B221" s="223"/>
      <c r="C221" s="224"/>
      <c r="D221" s="218" t="s">
        <v>157</v>
      </c>
      <c r="E221" s="225" t="s">
        <v>19</v>
      </c>
      <c r="F221" s="226" t="s">
        <v>1000</v>
      </c>
      <c r="G221" s="224"/>
      <c r="H221" s="227">
        <v>19</v>
      </c>
      <c r="I221" s="228"/>
      <c r="J221" s="224"/>
      <c r="K221" s="224"/>
      <c r="L221" s="229"/>
      <c r="M221" s="230"/>
      <c r="N221" s="231"/>
      <c r="O221" s="231"/>
      <c r="P221" s="231"/>
      <c r="Q221" s="231"/>
      <c r="R221" s="231"/>
      <c r="S221" s="231"/>
      <c r="T221" s="232"/>
      <c r="U221" s="13"/>
      <c r="V221" s="13"/>
      <c r="W221" s="13"/>
      <c r="X221" s="13"/>
      <c r="Y221" s="13"/>
      <c r="Z221" s="13"/>
      <c r="AA221" s="13"/>
      <c r="AB221" s="13"/>
      <c r="AC221" s="13"/>
      <c r="AD221" s="13"/>
      <c r="AE221" s="13"/>
      <c r="AT221" s="233" t="s">
        <v>157</v>
      </c>
      <c r="AU221" s="233" t="s">
        <v>82</v>
      </c>
      <c r="AV221" s="13" t="s">
        <v>82</v>
      </c>
      <c r="AW221" s="13" t="s">
        <v>33</v>
      </c>
      <c r="AX221" s="13" t="s">
        <v>72</v>
      </c>
      <c r="AY221" s="233" t="s">
        <v>138</v>
      </c>
    </row>
    <row r="222" spans="1:51" s="14" customFormat="1" ht="12">
      <c r="A222" s="14"/>
      <c r="B222" s="234"/>
      <c r="C222" s="235"/>
      <c r="D222" s="218" t="s">
        <v>157</v>
      </c>
      <c r="E222" s="236" t="s">
        <v>19</v>
      </c>
      <c r="F222" s="237" t="s">
        <v>194</v>
      </c>
      <c r="G222" s="235"/>
      <c r="H222" s="238">
        <v>19</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157</v>
      </c>
      <c r="AU222" s="244" t="s">
        <v>82</v>
      </c>
      <c r="AV222" s="14" t="s">
        <v>145</v>
      </c>
      <c r="AW222" s="14" t="s">
        <v>33</v>
      </c>
      <c r="AX222" s="14" t="s">
        <v>80</v>
      </c>
      <c r="AY222" s="244" t="s">
        <v>138</v>
      </c>
    </row>
    <row r="223" spans="1:65" s="2" customFormat="1" ht="16.5" customHeight="1">
      <c r="A223" s="39"/>
      <c r="B223" s="40"/>
      <c r="C223" s="255" t="s">
        <v>320</v>
      </c>
      <c r="D223" s="255" t="s">
        <v>288</v>
      </c>
      <c r="E223" s="256" t="s">
        <v>876</v>
      </c>
      <c r="F223" s="257" t="s">
        <v>877</v>
      </c>
      <c r="G223" s="258" t="s">
        <v>143</v>
      </c>
      <c r="H223" s="259">
        <v>19</v>
      </c>
      <c r="I223" s="260"/>
      <c r="J223" s="261">
        <f>ROUND(I223*H223,2)</f>
        <v>0</v>
      </c>
      <c r="K223" s="257" t="s">
        <v>19</v>
      </c>
      <c r="L223" s="262"/>
      <c r="M223" s="263" t="s">
        <v>19</v>
      </c>
      <c r="N223" s="264"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186</v>
      </c>
      <c r="AT223" s="216" t="s">
        <v>288</v>
      </c>
      <c r="AU223" s="216" t="s">
        <v>82</v>
      </c>
      <c r="AY223" s="18" t="s">
        <v>138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145</v>
      </c>
      <c r="BM223" s="216" t="s">
        <v>878</v>
      </c>
    </row>
    <row r="224" spans="1:51" s="15" customFormat="1" ht="12">
      <c r="A224" s="15"/>
      <c r="B224" s="245"/>
      <c r="C224" s="246"/>
      <c r="D224" s="218" t="s">
        <v>157</v>
      </c>
      <c r="E224" s="247" t="s">
        <v>19</v>
      </c>
      <c r="F224" s="248" t="s">
        <v>874</v>
      </c>
      <c r="G224" s="246"/>
      <c r="H224" s="247" t="s">
        <v>19</v>
      </c>
      <c r="I224" s="249"/>
      <c r="J224" s="246"/>
      <c r="K224" s="246"/>
      <c r="L224" s="250"/>
      <c r="M224" s="251"/>
      <c r="N224" s="252"/>
      <c r="O224" s="252"/>
      <c r="P224" s="252"/>
      <c r="Q224" s="252"/>
      <c r="R224" s="252"/>
      <c r="S224" s="252"/>
      <c r="T224" s="253"/>
      <c r="U224" s="15"/>
      <c r="V224" s="15"/>
      <c r="W224" s="15"/>
      <c r="X224" s="15"/>
      <c r="Y224" s="15"/>
      <c r="Z224" s="15"/>
      <c r="AA224" s="15"/>
      <c r="AB224" s="15"/>
      <c r="AC224" s="15"/>
      <c r="AD224" s="15"/>
      <c r="AE224" s="15"/>
      <c r="AT224" s="254" t="s">
        <v>157</v>
      </c>
      <c r="AU224" s="254" t="s">
        <v>82</v>
      </c>
      <c r="AV224" s="15" t="s">
        <v>80</v>
      </c>
      <c r="AW224" s="15" t="s">
        <v>33</v>
      </c>
      <c r="AX224" s="15" t="s">
        <v>72</v>
      </c>
      <c r="AY224" s="254" t="s">
        <v>138</v>
      </c>
    </row>
    <row r="225" spans="1:51" s="13" customFormat="1" ht="12">
      <c r="A225" s="13"/>
      <c r="B225" s="223"/>
      <c r="C225" s="224"/>
      <c r="D225" s="218" t="s">
        <v>157</v>
      </c>
      <c r="E225" s="225" t="s">
        <v>19</v>
      </c>
      <c r="F225" s="226" t="s">
        <v>1000</v>
      </c>
      <c r="G225" s="224"/>
      <c r="H225" s="227">
        <v>19</v>
      </c>
      <c r="I225" s="228"/>
      <c r="J225" s="224"/>
      <c r="K225" s="224"/>
      <c r="L225" s="229"/>
      <c r="M225" s="230"/>
      <c r="N225" s="231"/>
      <c r="O225" s="231"/>
      <c r="P225" s="231"/>
      <c r="Q225" s="231"/>
      <c r="R225" s="231"/>
      <c r="S225" s="231"/>
      <c r="T225" s="232"/>
      <c r="U225" s="13"/>
      <c r="V225" s="13"/>
      <c r="W225" s="13"/>
      <c r="X225" s="13"/>
      <c r="Y225" s="13"/>
      <c r="Z225" s="13"/>
      <c r="AA225" s="13"/>
      <c r="AB225" s="13"/>
      <c r="AC225" s="13"/>
      <c r="AD225" s="13"/>
      <c r="AE225" s="13"/>
      <c r="AT225" s="233" t="s">
        <v>157</v>
      </c>
      <c r="AU225" s="233" t="s">
        <v>82</v>
      </c>
      <c r="AV225" s="13" t="s">
        <v>82</v>
      </c>
      <c r="AW225" s="13" t="s">
        <v>33</v>
      </c>
      <c r="AX225" s="13" t="s">
        <v>72</v>
      </c>
      <c r="AY225" s="233" t="s">
        <v>138</v>
      </c>
    </row>
    <row r="226" spans="1:51" s="14" customFormat="1" ht="12">
      <c r="A226" s="14"/>
      <c r="B226" s="234"/>
      <c r="C226" s="235"/>
      <c r="D226" s="218" t="s">
        <v>157</v>
      </c>
      <c r="E226" s="236" t="s">
        <v>19</v>
      </c>
      <c r="F226" s="237" t="s">
        <v>194</v>
      </c>
      <c r="G226" s="235"/>
      <c r="H226" s="238">
        <v>19</v>
      </c>
      <c r="I226" s="239"/>
      <c r="J226" s="235"/>
      <c r="K226" s="235"/>
      <c r="L226" s="240"/>
      <c r="M226" s="241"/>
      <c r="N226" s="242"/>
      <c r="O226" s="242"/>
      <c r="P226" s="242"/>
      <c r="Q226" s="242"/>
      <c r="R226" s="242"/>
      <c r="S226" s="242"/>
      <c r="T226" s="243"/>
      <c r="U226" s="14"/>
      <c r="V226" s="14"/>
      <c r="W226" s="14"/>
      <c r="X226" s="14"/>
      <c r="Y226" s="14"/>
      <c r="Z226" s="14"/>
      <c r="AA226" s="14"/>
      <c r="AB226" s="14"/>
      <c r="AC226" s="14"/>
      <c r="AD226" s="14"/>
      <c r="AE226" s="14"/>
      <c r="AT226" s="244" t="s">
        <v>157</v>
      </c>
      <c r="AU226" s="244" t="s">
        <v>82</v>
      </c>
      <c r="AV226" s="14" t="s">
        <v>145</v>
      </c>
      <c r="AW226" s="14" t="s">
        <v>33</v>
      </c>
      <c r="AX226" s="14" t="s">
        <v>80</v>
      </c>
      <c r="AY226" s="244" t="s">
        <v>138</v>
      </c>
    </row>
    <row r="227" spans="1:63" s="12" customFormat="1" ht="22.8" customHeight="1">
      <c r="A227" s="12"/>
      <c r="B227" s="189"/>
      <c r="C227" s="190"/>
      <c r="D227" s="191" t="s">
        <v>71</v>
      </c>
      <c r="E227" s="203" t="s">
        <v>145</v>
      </c>
      <c r="F227" s="203" t="s">
        <v>384</v>
      </c>
      <c r="G227" s="190"/>
      <c r="H227" s="190"/>
      <c r="I227" s="193"/>
      <c r="J227" s="204">
        <f>BK227</f>
        <v>0</v>
      </c>
      <c r="K227" s="190"/>
      <c r="L227" s="195"/>
      <c r="M227" s="196"/>
      <c r="N227" s="197"/>
      <c r="O227" s="197"/>
      <c r="P227" s="198">
        <f>SUM(P228:P232)</f>
        <v>0</v>
      </c>
      <c r="Q227" s="197"/>
      <c r="R227" s="198">
        <f>SUM(R228:R232)</f>
        <v>0</v>
      </c>
      <c r="S227" s="197"/>
      <c r="T227" s="199">
        <f>SUM(T228:T232)</f>
        <v>0</v>
      </c>
      <c r="U227" s="12"/>
      <c r="V227" s="12"/>
      <c r="W227" s="12"/>
      <c r="X227" s="12"/>
      <c r="Y227" s="12"/>
      <c r="Z227" s="12"/>
      <c r="AA227" s="12"/>
      <c r="AB227" s="12"/>
      <c r="AC227" s="12"/>
      <c r="AD227" s="12"/>
      <c r="AE227" s="12"/>
      <c r="AR227" s="200" t="s">
        <v>80</v>
      </c>
      <c r="AT227" s="201" t="s">
        <v>71</v>
      </c>
      <c r="AU227" s="201" t="s">
        <v>80</v>
      </c>
      <c r="AY227" s="200" t="s">
        <v>138</v>
      </c>
      <c r="BK227" s="202">
        <f>SUM(BK228:BK232)</f>
        <v>0</v>
      </c>
    </row>
    <row r="228" spans="1:65" s="2" customFormat="1" ht="16.5" customHeight="1">
      <c r="A228" s="39"/>
      <c r="B228" s="40"/>
      <c r="C228" s="205" t="s">
        <v>325</v>
      </c>
      <c r="D228" s="205" t="s">
        <v>140</v>
      </c>
      <c r="E228" s="206" t="s">
        <v>879</v>
      </c>
      <c r="F228" s="207" t="s">
        <v>880</v>
      </c>
      <c r="G228" s="208" t="s">
        <v>162</v>
      </c>
      <c r="H228" s="209">
        <v>13.468</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145</v>
      </c>
      <c r="AT228" s="216" t="s">
        <v>140</v>
      </c>
      <c r="AU228" s="216" t="s">
        <v>82</v>
      </c>
      <c r="AY228" s="18" t="s">
        <v>138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145</v>
      </c>
      <c r="BM228" s="216" t="s">
        <v>881</v>
      </c>
    </row>
    <row r="229" spans="1:47" s="2" customFormat="1" ht="12">
      <c r="A229" s="39"/>
      <c r="B229" s="40"/>
      <c r="C229" s="41"/>
      <c r="D229" s="218" t="s">
        <v>147</v>
      </c>
      <c r="E229" s="41"/>
      <c r="F229" s="219" t="s">
        <v>882</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147</v>
      </c>
      <c r="AU229" s="18" t="s">
        <v>82</v>
      </c>
    </row>
    <row r="230" spans="1:51" s="15" customFormat="1" ht="12">
      <c r="A230" s="15"/>
      <c r="B230" s="245"/>
      <c r="C230" s="246"/>
      <c r="D230" s="218" t="s">
        <v>157</v>
      </c>
      <c r="E230" s="247" t="s">
        <v>19</v>
      </c>
      <c r="F230" s="248" t="s">
        <v>883</v>
      </c>
      <c r="G230" s="246"/>
      <c r="H230" s="247" t="s">
        <v>19</v>
      </c>
      <c r="I230" s="249"/>
      <c r="J230" s="246"/>
      <c r="K230" s="246"/>
      <c r="L230" s="250"/>
      <c r="M230" s="251"/>
      <c r="N230" s="252"/>
      <c r="O230" s="252"/>
      <c r="P230" s="252"/>
      <c r="Q230" s="252"/>
      <c r="R230" s="252"/>
      <c r="S230" s="252"/>
      <c r="T230" s="253"/>
      <c r="U230" s="15"/>
      <c r="V230" s="15"/>
      <c r="W230" s="15"/>
      <c r="X230" s="15"/>
      <c r="Y230" s="15"/>
      <c r="Z230" s="15"/>
      <c r="AA230" s="15"/>
      <c r="AB230" s="15"/>
      <c r="AC230" s="15"/>
      <c r="AD230" s="15"/>
      <c r="AE230" s="15"/>
      <c r="AT230" s="254" t="s">
        <v>157</v>
      </c>
      <c r="AU230" s="254" t="s">
        <v>82</v>
      </c>
      <c r="AV230" s="15" t="s">
        <v>80</v>
      </c>
      <c r="AW230" s="15" t="s">
        <v>33</v>
      </c>
      <c r="AX230" s="15" t="s">
        <v>72</v>
      </c>
      <c r="AY230" s="254" t="s">
        <v>138</v>
      </c>
    </row>
    <row r="231" spans="1:51" s="13" customFormat="1" ht="12">
      <c r="A231" s="13"/>
      <c r="B231" s="223"/>
      <c r="C231" s="224"/>
      <c r="D231" s="218" t="s">
        <v>157</v>
      </c>
      <c r="E231" s="225" t="s">
        <v>19</v>
      </c>
      <c r="F231" s="226" t="s">
        <v>1001</v>
      </c>
      <c r="G231" s="224"/>
      <c r="H231" s="227">
        <v>13.468</v>
      </c>
      <c r="I231" s="228"/>
      <c r="J231" s="224"/>
      <c r="K231" s="224"/>
      <c r="L231" s="229"/>
      <c r="M231" s="230"/>
      <c r="N231" s="231"/>
      <c r="O231" s="231"/>
      <c r="P231" s="231"/>
      <c r="Q231" s="231"/>
      <c r="R231" s="231"/>
      <c r="S231" s="231"/>
      <c r="T231" s="232"/>
      <c r="U231" s="13"/>
      <c r="V231" s="13"/>
      <c r="W231" s="13"/>
      <c r="X231" s="13"/>
      <c r="Y231" s="13"/>
      <c r="Z231" s="13"/>
      <c r="AA231" s="13"/>
      <c r="AB231" s="13"/>
      <c r="AC231" s="13"/>
      <c r="AD231" s="13"/>
      <c r="AE231" s="13"/>
      <c r="AT231" s="233" t="s">
        <v>157</v>
      </c>
      <c r="AU231" s="233" t="s">
        <v>82</v>
      </c>
      <c r="AV231" s="13" t="s">
        <v>82</v>
      </c>
      <c r="AW231" s="13" t="s">
        <v>33</v>
      </c>
      <c r="AX231" s="13" t="s">
        <v>72</v>
      </c>
      <c r="AY231" s="233" t="s">
        <v>138</v>
      </c>
    </row>
    <row r="232" spans="1:51" s="14" customFormat="1" ht="12">
      <c r="A232" s="14"/>
      <c r="B232" s="234"/>
      <c r="C232" s="235"/>
      <c r="D232" s="218" t="s">
        <v>157</v>
      </c>
      <c r="E232" s="236" t="s">
        <v>19</v>
      </c>
      <c r="F232" s="237" t="s">
        <v>194</v>
      </c>
      <c r="G232" s="235"/>
      <c r="H232" s="238">
        <v>13.468</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157</v>
      </c>
      <c r="AU232" s="244" t="s">
        <v>82</v>
      </c>
      <c r="AV232" s="14" t="s">
        <v>145</v>
      </c>
      <c r="AW232" s="14" t="s">
        <v>33</v>
      </c>
      <c r="AX232" s="14" t="s">
        <v>80</v>
      </c>
      <c r="AY232" s="244" t="s">
        <v>138</v>
      </c>
    </row>
    <row r="233" spans="1:63" s="12" customFormat="1" ht="22.8" customHeight="1">
      <c r="A233" s="12"/>
      <c r="B233" s="189"/>
      <c r="C233" s="190"/>
      <c r="D233" s="191" t="s">
        <v>71</v>
      </c>
      <c r="E233" s="203" t="s">
        <v>195</v>
      </c>
      <c r="F233" s="203" t="s">
        <v>574</v>
      </c>
      <c r="G233" s="190"/>
      <c r="H233" s="190"/>
      <c r="I233" s="193"/>
      <c r="J233" s="204">
        <f>BK233</f>
        <v>0</v>
      </c>
      <c r="K233" s="190"/>
      <c r="L233" s="195"/>
      <c r="M233" s="196"/>
      <c r="N233" s="197"/>
      <c r="O233" s="197"/>
      <c r="P233" s="198">
        <f>SUM(P234:P271)</f>
        <v>0</v>
      </c>
      <c r="Q233" s="197"/>
      <c r="R233" s="198">
        <f>SUM(R234:R271)</f>
        <v>0.14387640000000002</v>
      </c>
      <c r="S233" s="197"/>
      <c r="T233" s="199">
        <f>SUM(T234:T271)</f>
        <v>63.9</v>
      </c>
      <c r="U233" s="12"/>
      <c r="V233" s="12"/>
      <c r="W233" s="12"/>
      <c r="X233" s="12"/>
      <c r="Y233" s="12"/>
      <c r="Z233" s="12"/>
      <c r="AA233" s="12"/>
      <c r="AB233" s="12"/>
      <c r="AC233" s="12"/>
      <c r="AD233" s="12"/>
      <c r="AE233" s="12"/>
      <c r="AR233" s="200" t="s">
        <v>80</v>
      </c>
      <c r="AT233" s="201" t="s">
        <v>71</v>
      </c>
      <c r="AU233" s="201" t="s">
        <v>80</v>
      </c>
      <c r="AY233" s="200" t="s">
        <v>138</v>
      </c>
      <c r="BK233" s="202">
        <f>SUM(BK234:BK271)</f>
        <v>0</v>
      </c>
    </row>
    <row r="234" spans="1:65" s="2" customFormat="1" ht="24.15" customHeight="1">
      <c r="A234" s="39"/>
      <c r="B234" s="40"/>
      <c r="C234" s="205" t="s">
        <v>333</v>
      </c>
      <c r="D234" s="205" t="s">
        <v>140</v>
      </c>
      <c r="E234" s="206" t="s">
        <v>885</v>
      </c>
      <c r="F234" s="207" t="s">
        <v>381</v>
      </c>
      <c r="G234" s="208" t="s">
        <v>162</v>
      </c>
      <c r="H234" s="209">
        <v>0.72</v>
      </c>
      <c r="I234" s="210"/>
      <c r="J234" s="211">
        <f>ROUND(I234*H234,2)</f>
        <v>0</v>
      </c>
      <c r="K234" s="207" t="s">
        <v>19</v>
      </c>
      <c r="L234" s="45"/>
      <c r="M234" s="212" t="s">
        <v>19</v>
      </c>
      <c r="N234" s="213" t="s">
        <v>43</v>
      </c>
      <c r="O234" s="85"/>
      <c r="P234" s="214">
        <f>O234*H234</f>
        <v>0</v>
      </c>
      <c r="Q234" s="214">
        <v>0.05324</v>
      </c>
      <c r="R234" s="214">
        <f>Q234*H234</f>
        <v>0.0383328</v>
      </c>
      <c r="S234" s="214">
        <v>0</v>
      </c>
      <c r="T234" s="215">
        <f>S234*H234</f>
        <v>0</v>
      </c>
      <c r="U234" s="39"/>
      <c r="V234" s="39"/>
      <c r="W234" s="39"/>
      <c r="X234" s="39"/>
      <c r="Y234" s="39"/>
      <c r="Z234" s="39"/>
      <c r="AA234" s="39"/>
      <c r="AB234" s="39"/>
      <c r="AC234" s="39"/>
      <c r="AD234" s="39"/>
      <c r="AE234" s="39"/>
      <c r="AR234" s="216" t="s">
        <v>145</v>
      </c>
      <c r="AT234" s="216" t="s">
        <v>140</v>
      </c>
      <c r="AU234" s="216" t="s">
        <v>82</v>
      </c>
      <c r="AY234" s="18" t="s">
        <v>138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145</v>
      </c>
      <c r="BM234" s="216" t="s">
        <v>1002</v>
      </c>
    </row>
    <row r="235" spans="1:51" s="13" customFormat="1" ht="12">
      <c r="A235" s="13"/>
      <c r="B235" s="223"/>
      <c r="C235" s="224"/>
      <c r="D235" s="218" t="s">
        <v>157</v>
      </c>
      <c r="E235" s="225" t="s">
        <v>19</v>
      </c>
      <c r="F235" s="226" t="s">
        <v>1003</v>
      </c>
      <c r="G235" s="224"/>
      <c r="H235" s="227">
        <v>0.72</v>
      </c>
      <c r="I235" s="228"/>
      <c r="J235" s="224"/>
      <c r="K235" s="224"/>
      <c r="L235" s="229"/>
      <c r="M235" s="230"/>
      <c r="N235" s="231"/>
      <c r="O235" s="231"/>
      <c r="P235" s="231"/>
      <c r="Q235" s="231"/>
      <c r="R235" s="231"/>
      <c r="S235" s="231"/>
      <c r="T235" s="232"/>
      <c r="U235" s="13"/>
      <c r="V235" s="13"/>
      <c r="W235" s="13"/>
      <c r="X235" s="13"/>
      <c r="Y235" s="13"/>
      <c r="Z235" s="13"/>
      <c r="AA235" s="13"/>
      <c r="AB235" s="13"/>
      <c r="AC235" s="13"/>
      <c r="AD235" s="13"/>
      <c r="AE235" s="13"/>
      <c r="AT235" s="233" t="s">
        <v>157</v>
      </c>
      <c r="AU235" s="233" t="s">
        <v>82</v>
      </c>
      <c r="AV235" s="13" t="s">
        <v>82</v>
      </c>
      <c r="AW235" s="13" t="s">
        <v>33</v>
      </c>
      <c r="AX235" s="13" t="s">
        <v>80</v>
      </c>
      <c r="AY235" s="233" t="s">
        <v>138</v>
      </c>
    </row>
    <row r="236" spans="1:65" s="2" customFormat="1" ht="16.5" customHeight="1">
      <c r="A236" s="39"/>
      <c r="B236" s="40"/>
      <c r="C236" s="205" t="s">
        <v>338</v>
      </c>
      <c r="D236" s="205" t="s">
        <v>140</v>
      </c>
      <c r="E236" s="206" t="s">
        <v>576</v>
      </c>
      <c r="F236" s="207" t="s">
        <v>577</v>
      </c>
      <c r="G236" s="208" t="s">
        <v>370</v>
      </c>
      <c r="H236" s="209">
        <v>20.04</v>
      </c>
      <c r="I236" s="210"/>
      <c r="J236" s="211">
        <f>ROUND(I236*H236,2)</f>
        <v>0</v>
      </c>
      <c r="K236" s="207" t="s">
        <v>144</v>
      </c>
      <c r="L236" s="45"/>
      <c r="M236" s="212" t="s">
        <v>19</v>
      </c>
      <c r="N236" s="213" t="s">
        <v>43</v>
      </c>
      <c r="O236" s="85"/>
      <c r="P236" s="214">
        <f>O236*H236</f>
        <v>0</v>
      </c>
      <c r="Q236" s="214">
        <v>0.00084</v>
      </c>
      <c r="R236" s="214">
        <f>Q236*H236</f>
        <v>0.0168336</v>
      </c>
      <c r="S236" s="214">
        <v>0</v>
      </c>
      <c r="T236" s="215">
        <f>S236*H236</f>
        <v>0</v>
      </c>
      <c r="U236" s="39"/>
      <c r="V236" s="39"/>
      <c r="W236" s="39"/>
      <c r="X236" s="39"/>
      <c r="Y236" s="39"/>
      <c r="Z236" s="39"/>
      <c r="AA236" s="39"/>
      <c r="AB236" s="39"/>
      <c r="AC236" s="39"/>
      <c r="AD236" s="39"/>
      <c r="AE236" s="39"/>
      <c r="AR236" s="216" t="s">
        <v>145</v>
      </c>
      <c r="AT236" s="216" t="s">
        <v>140</v>
      </c>
      <c r="AU236" s="216" t="s">
        <v>82</v>
      </c>
      <c r="AY236" s="18" t="s">
        <v>138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145</v>
      </c>
      <c r="BM236" s="216" t="s">
        <v>888</v>
      </c>
    </row>
    <row r="237" spans="1:47" s="2" customFormat="1" ht="12">
      <c r="A237" s="39"/>
      <c r="B237" s="40"/>
      <c r="C237" s="41"/>
      <c r="D237" s="218" t="s">
        <v>147</v>
      </c>
      <c r="E237" s="41"/>
      <c r="F237" s="219" t="s">
        <v>579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147</v>
      </c>
      <c r="AU237" s="18" t="s">
        <v>82</v>
      </c>
    </row>
    <row r="238" spans="1:51" s="13" customFormat="1" ht="12">
      <c r="A238" s="13"/>
      <c r="B238" s="223"/>
      <c r="C238" s="224"/>
      <c r="D238" s="218" t="s">
        <v>157</v>
      </c>
      <c r="E238" s="225" t="s">
        <v>19</v>
      </c>
      <c r="F238" s="226" t="s">
        <v>1004</v>
      </c>
      <c r="G238" s="224"/>
      <c r="H238" s="227">
        <v>20.04</v>
      </c>
      <c r="I238" s="228"/>
      <c r="J238" s="224"/>
      <c r="K238" s="224"/>
      <c r="L238" s="229"/>
      <c r="M238" s="230"/>
      <c r="N238" s="231"/>
      <c r="O238" s="231"/>
      <c r="P238" s="231"/>
      <c r="Q238" s="231"/>
      <c r="R238" s="231"/>
      <c r="S238" s="231"/>
      <c r="T238" s="232"/>
      <c r="U238" s="13"/>
      <c r="V238" s="13"/>
      <c r="W238" s="13"/>
      <c r="X238" s="13"/>
      <c r="Y238" s="13"/>
      <c r="Z238" s="13"/>
      <c r="AA238" s="13"/>
      <c r="AB238" s="13"/>
      <c r="AC238" s="13"/>
      <c r="AD238" s="13"/>
      <c r="AE238" s="13"/>
      <c r="AT238" s="233" t="s">
        <v>157</v>
      </c>
      <c r="AU238" s="233" t="s">
        <v>82</v>
      </c>
      <c r="AV238" s="13" t="s">
        <v>82</v>
      </c>
      <c r="AW238" s="13" t="s">
        <v>33</v>
      </c>
      <c r="AX238" s="13" t="s">
        <v>72</v>
      </c>
      <c r="AY238" s="233" t="s">
        <v>138</v>
      </c>
    </row>
    <row r="239" spans="1:51" s="14" customFormat="1" ht="12">
      <c r="A239" s="14"/>
      <c r="B239" s="234"/>
      <c r="C239" s="235"/>
      <c r="D239" s="218" t="s">
        <v>157</v>
      </c>
      <c r="E239" s="236" t="s">
        <v>19</v>
      </c>
      <c r="F239" s="237" t="s">
        <v>194</v>
      </c>
      <c r="G239" s="235"/>
      <c r="H239" s="238">
        <v>20.04</v>
      </c>
      <c r="I239" s="239"/>
      <c r="J239" s="235"/>
      <c r="K239" s="235"/>
      <c r="L239" s="240"/>
      <c r="M239" s="241"/>
      <c r="N239" s="242"/>
      <c r="O239" s="242"/>
      <c r="P239" s="242"/>
      <c r="Q239" s="242"/>
      <c r="R239" s="242"/>
      <c r="S239" s="242"/>
      <c r="T239" s="243"/>
      <c r="U239" s="14"/>
      <c r="V239" s="14"/>
      <c r="W239" s="14"/>
      <c r="X239" s="14"/>
      <c r="Y239" s="14"/>
      <c r="Z239" s="14"/>
      <c r="AA239" s="14"/>
      <c r="AB239" s="14"/>
      <c r="AC239" s="14"/>
      <c r="AD239" s="14"/>
      <c r="AE239" s="14"/>
      <c r="AT239" s="244" t="s">
        <v>157</v>
      </c>
      <c r="AU239" s="244" t="s">
        <v>82</v>
      </c>
      <c r="AV239" s="14" t="s">
        <v>145</v>
      </c>
      <c r="AW239" s="14" t="s">
        <v>33</v>
      </c>
      <c r="AX239" s="14" t="s">
        <v>80</v>
      </c>
      <c r="AY239" s="244" t="s">
        <v>138</v>
      </c>
    </row>
    <row r="240" spans="1:65" s="2" customFormat="1" ht="16.5" customHeight="1">
      <c r="A240" s="39"/>
      <c r="B240" s="40"/>
      <c r="C240" s="255" t="s">
        <v>344</v>
      </c>
      <c r="D240" s="255" t="s">
        <v>288</v>
      </c>
      <c r="E240" s="256" t="s">
        <v>581</v>
      </c>
      <c r="F240" s="257" t="s">
        <v>582</v>
      </c>
      <c r="G240" s="258" t="s">
        <v>370</v>
      </c>
      <c r="H240" s="259">
        <v>20.04</v>
      </c>
      <c r="I240" s="260"/>
      <c r="J240" s="261">
        <f>ROUND(I240*H240,2)</f>
        <v>0</v>
      </c>
      <c r="K240" s="257" t="s">
        <v>19</v>
      </c>
      <c r="L240" s="262"/>
      <c r="M240" s="263" t="s">
        <v>19</v>
      </c>
      <c r="N240" s="264"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186</v>
      </c>
      <c r="AT240" s="216" t="s">
        <v>288</v>
      </c>
      <c r="AU240" s="216" t="s">
        <v>82</v>
      </c>
      <c r="AY240" s="18" t="s">
        <v>138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145</v>
      </c>
      <c r="BM240" s="216" t="s">
        <v>890</v>
      </c>
    </row>
    <row r="241" spans="1:51" s="15" customFormat="1" ht="12">
      <c r="A241" s="15"/>
      <c r="B241" s="245"/>
      <c r="C241" s="246"/>
      <c r="D241" s="218" t="s">
        <v>157</v>
      </c>
      <c r="E241" s="247" t="s">
        <v>19</v>
      </c>
      <c r="F241" s="248" t="s">
        <v>891</v>
      </c>
      <c r="G241" s="246"/>
      <c r="H241" s="247" t="s">
        <v>19</v>
      </c>
      <c r="I241" s="249"/>
      <c r="J241" s="246"/>
      <c r="K241" s="246"/>
      <c r="L241" s="250"/>
      <c r="M241" s="251"/>
      <c r="N241" s="252"/>
      <c r="O241" s="252"/>
      <c r="P241" s="252"/>
      <c r="Q241" s="252"/>
      <c r="R241" s="252"/>
      <c r="S241" s="252"/>
      <c r="T241" s="253"/>
      <c r="U241" s="15"/>
      <c r="V241" s="15"/>
      <c r="W241" s="15"/>
      <c r="X241" s="15"/>
      <c r="Y241" s="15"/>
      <c r="Z241" s="15"/>
      <c r="AA241" s="15"/>
      <c r="AB241" s="15"/>
      <c r="AC241" s="15"/>
      <c r="AD241" s="15"/>
      <c r="AE241" s="15"/>
      <c r="AT241" s="254" t="s">
        <v>157</v>
      </c>
      <c r="AU241" s="254" t="s">
        <v>82</v>
      </c>
      <c r="AV241" s="15" t="s">
        <v>80</v>
      </c>
      <c r="AW241" s="15" t="s">
        <v>33</v>
      </c>
      <c r="AX241" s="15" t="s">
        <v>72</v>
      </c>
      <c r="AY241" s="254" t="s">
        <v>138</v>
      </c>
    </row>
    <row r="242" spans="1:51" s="15" customFormat="1" ht="12">
      <c r="A242" s="15"/>
      <c r="B242" s="245"/>
      <c r="C242" s="246"/>
      <c r="D242" s="218" t="s">
        <v>157</v>
      </c>
      <c r="E242" s="247" t="s">
        <v>19</v>
      </c>
      <c r="F242" s="248" t="s">
        <v>1005</v>
      </c>
      <c r="G242" s="246"/>
      <c r="H242" s="247" t="s">
        <v>19</v>
      </c>
      <c r="I242" s="249"/>
      <c r="J242" s="246"/>
      <c r="K242" s="246"/>
      <c r="L242" s="250"/>
      <c r="M242" s="251"/>
      <c r="N242" s="252"/>
      <c r="O242" s="252"/>
      <c r="P242" s="252"/>
      <c r="Q242" s="252"/>
      <c r="R242" s="252"/>
      <c r="S242" s="252"/>
      <c r="T242" s="253"/>
      <c r="U242" s="15"/>
      <c r="V242" s="15"/>
      <c r="W242" s="15"/>
      <c r="X242" s="15"/>
      <c r="Y242" s="15"/>
      <c r="Z242" s="15"/>
      <c r="AA242" s="15"/>
      <c r="AB242" s="15"/>
      <c r="AC242" s="15"/>
      <c r="AD242" s="15"/>
      <c r="AE242" s="15"/>
      <c r="AT242" s="254" t="s">
        <v>157</v>
      </c>
      <c r="AU242" s="254" t="s">
        <v>82</v>
      </c>
      <c r="AV242" s="15" t="s">
        <v>80</v>
      </c>
      <c r="AW242" s="15" t="s">
        <v>33</v>
      </c>
      <c r="AX242" s="15" t="s">
        <v>72</v>
      </c>
      <c r="AY242" s="254" t="s">
        <v>138</v>
      </c>
    </row>
    <row r="243" spans="1:51" s="13" customFormat="1" ht="12">
      <c r="A243" s="13"/>
      <c r="B243" s="223"/>
      <c r="C243" s="224"/>
      <c r="D243" s="218" t="s">
        <v>157</v>
      </c>
      <c r="E243" s="225" t="s">
        <v>19</v>
      </c>
      <c r="F243" s="226" t="s">
        <v>1006</v>
      </c>
      <c r="G243" s="224"/>
      <c r="H243" s="227">
        <v>20.04</v>
      </c>
      <c r="I243" s="228"/>
      <c r="J243" s="224"/>
      <c r="K243" s="224"/>
      <c r="L243" s="229"/>
      <c r="M243" s="230"/>
      <c r="N243" s="231"/>
      <c r="O243" s="231"/>
      <c r="P243" s="231"/>
      <c r="Q243" s="231"/>
      <c r="R243" s="231"/>
      <c r="S243" s="231"/>
      <c r="T243" s="232"/>
      <c r="U243" s="13"/>
      <c r="V243" s="13"/>
      <c r="W243" s="13"/>
      <c r="X243" s="13"/>
      <c r="Y243" s="13"/>
      <c r="Z243" s="13"/>
      <c r="AA243" s="13"/>
      <c r="AB243" s="13"/>
      <c r="AC243" s="13"/>
      <c r="AD243" s="13"/>
      <c r="AE243" s="13"/>
      <c r="AT243" s="233" t="s">
        <v>157</v>
      </c>
      <c r="AU243" s="233" t="s">
        <v>82</v>
      </c>
      <c r="AV243" s="13" t="s">
        <v>82</v>
      </c>
      <c r="AW243" s="13" t="s">
        <v>33</v>
      </c>
      <c r="AX243" s="13" t="s">
        <v>72</v>
      </c>
      <c r="AY243" s="233" t="s">
        <v>138</v>
      </c>
    </row>
    <row r="244" spans="1:51" s="14" customFormat="1" ht="12">
      <c r="A244" s="14"/>
      <c r="B244" s="234"/>
      <c r="C244" s="235"/>
      <c r="D244" s="218" t="s">
        <v>157</v>
      </c>
      <c r="E244" s="236" t="s">
        <v>19</v>
      </c>
      <c r="F244" s="237" t="s">
        <v>194</v>
      </c>
      <c r="G244" s="235"/>
      <c r="H244" s="238">
        <v>20.04</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157</v>
      </c>
      <c r="AU244" s="244" t="s">
        <v>82</v>
      </c>
      <c r="AV244" s="14" t="s">
        <v>145</v>
      </c>
      <c r="AW244" s="14" t="s">
        <v>33</v>
      </c>
      <c r="AX244" s="14" t="s">
        <v>80</v>
      </c>
      <c r="AY244" s="244" t="s">
        <v>138</v>
      </c>
    </row>
    <row r="245" spans="1:65" s="2" customFormat="1" ht="16.5" customHeight="1">
      <c r="A245" s="39"/>
      <c r="B245" s="40"/>
      <c r="C245" s="255" t="s">
        <v>349</v>
      </c>
      <c r="D245" s="255" t="s">
        <v>288</v>
      </c>
      <c r="E245" s="256" t="s">
        <v>588</v>
      </c>
      <c r="F245" s="257" t="s">
        <v>589</v>
      </c>
      <c r="G245" s="258" t="s">
        <v>291</v>
      </c>
      <c r="H245" s="259">
        <v>0.066</v>
      </c>
      <c r="I245" s="260"/>
      <c r="J245" s="261">
        <f>ROUND(I245*H245,2)</f>
        <v>0</v>
      </c>
      <c r="K245" s="257" t="s">
        <v>144</v>
      </c>
      <c r="L245" s="262"/>
      <c r="M245" s="263" t="s">
        <v>19</v>
      </c>
      <c r="N245" s="264" t="s">
        <v>43</v>
      </c>
      <c r="O245" s="85"/>
      <c r="P245" s="214">
        <f>O245*H245</f>
        <v>0</v>
      </c>
      <c r="Q245" s="214">
        <v>1</v>
      </c>
      <c r="R245" s="214">
        <f>Q245*H245</f>
        <v>0.066</v>
      </c>
      <c r="S245" s="214">
        <v>0</v>
      </c>
      <c r="T245" s="215">
        <f>S245*H245</f>
        <v>0</v>
      </c>
      <c r="U245" s="39"/>
      <c r="V245" s="39"/>
      <c r="W245" s="39"/>
      <c r="X245" s="39"/>
      <c r="Y245" s="39"/>
      <c r="Z245" s="39"/>
      <c r="AA245" s="39"/>
      <c r="AB245" s="39"/>
      <c r="AC245" s="39"/>
      <c r="AD245" s="39"/>
      <c r="AE245" s="39"/>
      <c r="AR245" s="216" t="s">
        <v>186</v>
      </c>
      <c r="AT245" s="216" t="s">
        <v>288</v>
      </c>
      <c r="AU245" s="216" t="s">
        <v>82</v>
      </c>
      <c r="AY245" s="18" t="s">
        <v>138</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145</v>
      </c>
      <c r="BM245" s="216" t="s">
        <v>893</v>
      </c>
    </row>
    <row r="246" spans="1:47" s="2" customFormat="1" ht="12">
      <c r="A246" s="39"/>
      <c r="B246" s="40"/>
      <c r="C246" s="41"/>
      <c r="D246" s="218" t="s">
        <v>293</v>
      </c>
      <c r="E246" s="41"/>
      <c r="F246" s="219" t="s">
        <v>591</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293</v>
      </c>
      <c r="AU246" s="18" t="s">
        <v>82</v>
      </c>
    </row>
    <row r="247" spans="1:51" s="15" customFormat="1" ht="12">
      <c r="A247" s="15"/>
      <c r="B247" s="245"/>
      <c r="C247" s="246"/>
      <c r="D247" s="218" t="s">
        <v>157</v>
      </c>
      <c r="E247" s="247" t="s">
        <v>19</v>
      </c>
      <c r="F247" s="248" t="s">
        <v>894</v>
      </c>
      <c r="G247" s="246"/>
      <c r="H247" s="247" t="s">
        <v>19</v>
      </c>
      <c r="I247" s="249"/>
      <c r="J247" s="246"/>
      <c r="K247" s="246"/>
      <c r="L247" s="250"/>
      <c r="M247" s="251"/>
      <c r="N247" s="252"/>
      <c r="O247" s="252"/>
      <c r="P247" s="252"/>
      <c r="Q247" s="252"/>
      <c r="R247" s="252"/>
      <c r="S247" s="252"/>
      <c r="T247" s="253"/>
      <c r="U247" s="15"/>
      <c r="V247" s="15"/>
      <c r="W247" s="15"/>
      <c r="X247" s="15"/>
      <c r="Y247" s="15"/>
      <c r="Z247" s="15"/>
      <c r="AA247" s="15"/>
      <c r="AB247" s="15"/>
      <c r="AC247" s="15"/>
      <c r="AD247" s="15"/>
      <c r="AE247" s="15"/>
      <c r="AT247" s="254" t="s">
        <v>157</v>
      </c>
      <c r="AU247" s="254" t="s">
        <v>82</v>
      </c>
      <c r="AV247" s="15" t="s">
        <v>80</v>
      </c>
      <c r="AW247" s="15" t="s">
        <v>33</v>
      </c>
      <c r="AX247" s="15" t="s">
        <v>72</v>
      </c>
      <c r="AY247" s="254" t="s">
        <v>138</v>
      </c>
    </row>
    <row r="248" spans="1:51" s="13" customFormat="1" ht="12">
      <c r="A248" s="13"/>
      <c r="B248" s="223"/>
      <c r="C248" s="224"/>
      <c r="D248" s="218" t="s">
        <v>157</v>
      </c>
      <c r="E248" s="225" t="s">
        <v>19</v>
      </c>
      <c r="F248" s="226" t="s">
        <v>1007</v>
      </c>
      <c r="G248" s="224"/>
      <c r="H248" s="227">
        <v>0.066</v>
      </c>
      <c r="I248" s="228"/>
      <c r="J248" s="224"/>
      <c r="K248" s="224"/>
      <c r="L248" s="229"/>
      <c r="M248" s="230"/>
      <c r="N248" s="231"/>
      <c r="O248" s="231"/>
      <c r="P248" s="231"/>
      <c r="Q248" s="231"/>
      <c r="R248" s="231"/>
      <c r="S248" s="231"/>
      <c r="T248" s="232"/>
      <c r="U248" s="13"/>
      <c r="V248" s="13"/>
      <c r="W248" s="13"/>
      <c r="X248" s="13"/>
      <c r="Y248" s="13"/>
      <c r="Z248" s="13"/>
      <c r="AA248" s="13"/>
      <c r="AB248" s="13"/>
      <c r="AC248" s="13"/>
      <c r="AD248" s="13"/>
      <c r="AE248" s="13"/>
      <c r="AT248" s="233" t="s">
        <v>157</v>
      </c>
      <c r="AU248" s="233" t="s">
        <v>82</v>
      </c>
      <c r="AV248" s="13" t="s">
        <v>82</v>
      </c>
      <c r="AW248" s="13" t="s">
        <v>33</v>
      </c>
      <c r="AX248" s="13" t="s">
        <v>72</v>
      </c>
      <c r="AY248" s="233" t="s">
        <v>138</v>
      </c>
    </row>
    <row r="249" spans="1:51" s="14" customFormat="1" ht="12">
      <c r="A249" s="14"/>
      <c r="B249" s="234"/>
      <c r="C249" s="235"/>
      <c r="D249" s="218" t="s">
        <v>157</v>
      </c>
      <c r="E249" s="236" t="s">
        <v>19</v>
      </c>
      <c r="F249" s="237" t="s">
        <v>194</v>
      </c>
      <c r="G249" s="235"/>
      <c r="H249" s="238">
        <v>0.066</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157</v>
      </c>
      <c r="AU249" s="244" t="s">
        <v>82</v>
      </c>
      <c r="AV249" s="14" t="s">
        <v>145</v>
      </c>
      <c r="AW249" s="14" t="s">
        <v>33</v>
      </c>
      <c r="AX249" s="14" t="s">
        <v>80</v>
      </c>
      <c r="AY249" s="244" t="s">
        <v>138</v>
      </c>
    </row>
    <row r="250" spans="1:65" s="2" customFormat="1" ht="16.5" customHeight="1">
      <c r="A250" s="39"/>
      <c r="B250" s="40"/>
      <c r="C250" s="205" t="s">
        <v>355</v>
      </c>
      <c r="D250" s="205" t="s">
        <v>140</v>
      </c>
      <c r="E250" s="206" t="s">
        <v>896</v>
      </c>
      <c r="F250" s="207" t="s">
        <v>897</v>
      </c>
      <c r="G250" s="208" t="s">
        <v>162</v>
      </c>
      <c r="H250" s="209">
        <v>1</v>
      </c>
      <c r="I250" s="210"/>
      <c r="J250" s="211">
        <f>ROUND(I250*H250,2)</f>
        <v>0</v>
      </c>
      <c r="K250" s="207" t="s">
        <v>144</v>
      </c>
      <c r="L250" s="45"/>
      <c r="M250" s="212" t="s">
        <v>19</v>
      </c>
      <c r="N250" s="213" t="s">
        <v>43</v>
      </c>
      <c r="O250" s="85"/>
      <c r="P250" s="214">
        <f>O250*H250</f>
        <v>0</v>
      </c>
      <c r="Q250" s="214">
        <v>0.00063</v>
      </c>
      <c r="R250" s="214">
        <f>Q250*H250</f>
        <v>0.00063</v>
      </c>
      <c r="S250" s="214">
        <v>0</v>
      </c>
      <c r="T250" s="215">
        <f>S250*H250</f>
        <v>0</v>
      </c>
      <c r="U250" s="39"/>
      <c r="V250" s="39"/>
      <c r="W250" s="39"/>
      <c r="X250" s="39"/>
      <c r="Y250" s="39"/>
      <c r="Z250" s="39"/>
      <c r="AA250" s="39"/>
      <c r="AB250" s="39"/>
      <c r="AC250" s="39"/>
      <c r="AD250" s="39"/>
      <c r="AE250" s="39"/>
      <c r="AR250" s="216" t="s">
        <v>145</v>
      </c>
      <c r="AT250" s="216" t="s">
        <v>140</v>
      </c>
      <c r="AU250" s="216" t="s">
        <v>82</v>
      </c>
      <c r="AY250" s="18" t="s">
        <v>138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145</v>
      </c>
      <c r="BM250" s="216" t="s">
        <v>898</v>
      </c>
    </row>
    <row r="251" spans="1:47" s="2" customFormat="1" ht="12">
      <c r="A251" s="39"/>
      <c r="B251" s="40"/>
      <c r="C251" s="41"/>
      <c r="D251" s="218" t="s">
        <v>147</v>
      </c>
      <c r="E251" s="41"/>
      <c r="F251" s="219" t="s">
        <v>899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147</v>
      </c>
      <c r="AU251" s="18" t="s">
        <v>82</v>
      </c>
    </row>
    <row r="252" spans="1:51" s="13" customFormat="1" ht="12">
      <c r="A252" s="13"/>
      <c r="B252" s="223"/>
      <c r="C252" s="224"/>
      <c r="D252" s="218" t="s">
        <v>157</v>
      </c>
      <c r="E252" s="225" t="s">
        <v>19</v>
      </c>
      <c r="F252" s="226" t="s">
        <v>1008</v>
      </c>
      <c r="G252" s="224"/>
      <c r="H252" s="227">
        <v>1</v>
      </c>
      <c r="I252" s="228"/>
      <c r="J252" s="224"/>
      <c r="K252" s="224"/>
      <c r="L252" s="229"/>
      <c r="M252" s="230"/>
      <c r="N252" s="231"/>
      <c r="O252" s="231"/>
      <c r="P252" s="231"/>
      <c r="Q252" s="231"/>
      <c r="R252" s="231"/>
      <c r="S252" s="231"/>
      <c r="T252" s="232"/>
      <c r="U252" s="13"/>
      <c r="V252" s="13"/>
      <c r="W252" s="13"/>
      <c r="X252" s="13"/>
      <c r="Y252" s="13"/>
      <c r="Z252" s="13"/>
      <c r="AA252" s="13"/>
      <c r="AB252" s="13"/>
      <c r="AC252" s="13"/>
      <c r="AD252" s="13"/>
      <c r="AE252" s="13"/>
      <c r="AT252" s="233" t="s">
        <v>157</v>
      </c>
      <c r="AU252" s="233" t="s">
        <v>82</v>
      </c>
      <c r="AV252" s="13" t="s">
        <v>82</v>
      </c>
      <c r="AW252" s="13" t="s">
        <v>33</v>
      </c>
      <c r="AX252" s="13" t="s">
        <v>72</v>
      </c>
      <c r="AY252" s="233" t="s">
        <v>138</v>
      </c>
    </row>
    <row r="253" spans="1:51" s="14" customFormat="1" ht="12">
      <c r="A253" s="14"/>
      <c r="B253" s="234"/>
      <c r="C253" s="235"/>
      <c r="D253" s="218" t="s">
        <v>157</v>
      </c>
      <c r="E253" s="236" t="s">
        <v>19</v>
      </c>
      <c r="F253" s="237" t="s">
        <v>194</v>
      </c>
      <c r="G253" s="235"/>
      <c r="H253" s="238">
        <v>1</v>
      </c>
      <c r="I253" s="239"/>
      <c r="J253" s="235"/>
      <c r="K253" s="235"/>
      <c r="L253" s="240"/>
      <c r="M253" s="241"/>
      <c r="N253" s="242"/>
      <c r="O253" s="242"/>
      <c r="P253" s="242"/>
      <c r="Q253" s="242"/>
      <c r="R253" s="242"/>
      <c r="S253" s="242"/>
      <c r="T253" s="243"/>
      <c r="U253" s="14"/>
      <c r="V253" s="14"/>
      <c r="W253" s="14"/>
      <c r="X253" s="14"/>
      <c r="Y253" s="14"/>
      <c r="Z253" s="14"/>
      <c r="AA253" s="14"/>
      <c r="AB253" s="14"/>
      <c r="AC253" s="14"/>
      <c r="AD253" s="14"/>
      <c r="AE253" s="14"/>
      <c r="AT253" s="244" t="s">
        <v>157</v>
      </c>
      <c r="AU253" s="244" t="s">
        <v>82</v>
      </c>
      <c r="AV253" s="14" t="s">
        <v>145</v>
      </c>
      <c r="AW253" s="14" t="s">
        <v>33</v>
      </c>
      <c r="AX253" s="14" t="s">
        <v>80</v>
      </c>
      <c r="AY253" s="244" t="s">
        <v>138</v>
      </c>
    </row>
    <row r="254" spans="1:65" s="2" customFormat="1" ht="21.75" customHeight="1">
      <c r="A254" s="39"/>
      <c r="B254" s="40"/>
      <c r="C254" s="205" t="s">
        <v>361</v>
      </c>
      <c r="D254" s="205" t="s">
        <v>140</v>
      </c>
      <c r="E254" s="206" t="s">
        <v>901</v>
      </c>
      <c r="F254" s="207" t="s">
        <v>902</v>
      </c>
      <c r="G254" s="208" t="s">
        <v>370</v>
      </c>
      <c r="H254" s="209">
        <v>6</v>
      </c>
      <c r="I254" s="210"/>
      <c r="J254" s="211">
        <f>ROUND(I254*H254,2)</f>
        <v>0</v>
      </c>
      <c r="K254" s="207" t="s">
        <v>144</v>
      </c>
      <c r="L254" s="45"/>
      <c r="M254" s="212" t="s">
        <v>19</v>
      </c>
      <c r="N254" s="213" t="s">
        <v>43</v>
      </c>
      <c r="O254" s="85"/>
      <c r="P254" s="214">
        <f>O254*H254</f>
        <v>0</v>
      </c>
      <c r="Q254" s="214">
        <v>0.00017</v>
      </c>
      <c r="R254" s="214">
        <f>Q254*H254</f>
        <v>0.00102</v>
      </c>
      <c r="S254" s="214">
        <v>0</v>
      </c>
      <c r="T254" s="215">
        <f>S254*H254</f>
        <v>0</v>
      </c>
      <c r="U254" s="39"/>
      <c r="V254" s="39"/>
      <c r="W254" s="39"/>
      <c r="X254" s="39"/>
      <c r="Y254" s="39"/>
      <c r="Z254" s="39"/>
      <c r="AA254" s="39"/>
      <c r="AB254" s="39"/>
      <c r="AC254" s="39"/>
      <c r="AD254" s="39"/>
      <c r="AE254" s="39"/>
      <c r="AR254" s="216" t="s">
        <v>145</v>
      </c>
      <c r="AT254" s="216" t="s">
        <v>140</v>
      </c>
      <c r="AU254" s="216" t="s">
        <v>82</v>
      </c>
      <c r="AY254" s="18" t="s">
        <v>138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145</v>
      </c>
      <c r="BM254" s="216" t="s">
        <v>903</v>
      </c>
    </row>
    <row r="255" spans="1:47" s="2" customFormat="1" ht="12">
      <c r="A255" s="39"/>
      <c r="B255" s="40"/>
      <c r="C255" s="41"/>
      <c r="D255" s="218" t="s">
        <v>147</v>
      </c>
      <c r="E255" s="41"/>
      <c r="F255" s="219" t="s">
        <v>904</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147</v>
      </c>
      <c r="AU255" s="18" t="s">
        <v>82</v>
      </c>
    </row>
    <row r="256" spans="1:51" s="13" customFormat="1" ht="12">
      <c r="A256" s="13"/>
      <c r="B256" s="223"/>
      <c r="C256" s="224"/>
      <c r="D256" s="218" t="s">
        <v>157</v>
      </c>
      <c r="E256" s="225" t="s">
        <v>19</v>
      </c>
      <c r="F256" s="226" t="s">
        <v>1009</v>
      </c>
      <c r="G256" s="224"/>
      <c r="H256" s="227">
        <v>6</v>
      </c>
      <c r="I256" s="228"/>
      <c r="J256" s="224"/>
      <c r="K256" s="224"/>
      <c r="L256" s="229"/>
      <c r="M256" s="230"/>
      <c r="N256" s="231"/>
      <c r="O256" s="231"/>
      <c r="P256" s="231"/>
      <c r="Q256" s="231"/>
      <c r="R256" s="231"/>
      <c r="S256" s="231"/>
      <c r="T256" s="232"/>
      <c r="U256" s="13"/>
      <c r="V256" s="13"/>
      <c r="W256" s="13"/>
      <c r="X256" s="13"/>
      <c r="Y256" s="13"/>
      <c r="Z256" s="13"/>
      <c r="AA256" s="13"/>
      <c r="AB256" s="13"/>
      <c r="AC256" s="13"/>
      <c r="AD256" s="13"/>
      <c r="AE256" s="13"/>
      <c r="AT256" s="233" t="s">
        <v>157</v>
      </c>
      <c r="AU256" s="233" t="s">
        <v>82</v>
      </c>
      <c r="AV256" s="13" t="s">
        <v>82</v>
      </c>
      <c r="AW256" s="13" t="s">
        <v>33</v>
      </c>
      <c r="AX256" s="13" t="s">
        <v>72</v>
      </c>
      <c r="AY256" s="233" t="s">
        <v>138</v>
      </c>
    </row>
    <row r="257" spans="1:51" s="14" customFormat="1" ht="12">
      <c r="A257" s="14"/>
      <c r="B257" s="234"/>
      <c r="C257" s="235"/>
      <c r="D257" s="218" t="s">
        <v>157</v>
      </c>
      <c r="E257" s="236" t="s">
        <v>19</v>
      </c>
      <c r="F257" s="237" t="s">
        <v>194</v>
      </c>
      <c r="G257" s="235"/>
      <c r="H257" s="238">
        <v>6</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157</v>
      </c>
      <c r="AU257" s="244" t="s">
        <v>82</v>
      </c>
      <c r="AV257" s="14" t="s">
        <v>145</v>
      </c>
      <c r="AW257" s="14" t="s">
        <v>33</v>
      </c>
      <c r="AX257" s="14" t="s">
        <v>80</v>
      </c>
      <c r="AY257" s="244" t="s">
        <v>138</v>
      </c>
    </row>
    <row r="258" spans="1:65" s="2" customFormat="1" ht="16.5" customHeight="1">
      <c r="A258" s="39"/>
      <c r="B258" s="40"/>
      <c r="C258" s="205" t="s">
        <v>367</v>
      </c>
      <c r="D258" s="205" t="s">
        <v>140</v>
      </c>
      <c r="E258" s="206" t="s">
        <v>906</v>
      </c>
      <c r="F258" s="207" t="s">
        <v>907</v>
      </c>
      <c r="G258" s="208" t="s">
        <v>370</v>
      </c>
      <c r="H258" s="209">
        <v>6</v>
      </c>
      <c r="I258" s="210"/>
      <c r="J258" s="211">
        <f>ROUND(I258*H258,2)</f>
        <v>0</v>
      </c>
      <c r="K258" s="207" t="s">
        <v>144</v>
      </c>
      <c r="L258" s="45"/>
      <c r="M258" s="212" t="s">
        <v>19</v>
      </c>
      <c r="N258" s="213" t="s">
        <v>43</v>
      </c>
      <c r="O258" s="85"/>
      <c r="P258" s="214">
        <f>O258*H258</f>
        <v>0</v>
      </c>
      <c r="Q258" s="214">
        <v>3E-05</v>
      </c>
      <c r="R258" s="214">
        <f>Q258*H258</f>
        <v>0.00018</v>
      </c>
      <c r="S258" s="214">
        <v>0</v>
      </c>
      <c r="T258" s="215">
        <f>S258*H258</f>
        <v>0</v>
      </c>
      <c r="U258" s="39"/>
      <c r="V258" s="39"/>
      <c r="W258" s="39"/>
      <c r="X258" s="39"/>
      <c r="Y258" s="39"/>
      <c r="Z258" s="39"/>
      <c r="AA258" s="39"/>
      <c r="AB258" s="39"/>
      <c r="AC258" s="39"/>
      <c r="AD258" s="39"/>
      <c r="AE258" s="39"/>
      <c r="AR258" s="216" t="s">
        <v>145</v>
      </c>
      <c r="AT258" s="216" t="s">
        <v>140</v>
      </c>
      <c r="AU258" s="216" t="s">
        <v>82</v>
      </c>
      <c r="AY258" s="18" t="s">
        <v>138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145</v>
      </c>
      <c r="BM258" s="216" t="s">
        <v>908</v>
      </c>
    </row>
    <row r="259" spans="1:47" s="2" customFormat="1" ht="12">
      <c r="A259" s="39"/>
      <c r="B259" s="40"/>
      <c r="C259" s="41"/>
      <c r="D259" s="218" t="s">
        <v>147</v>
      </c>
      <c r="E259" s="41"/>
      <c r="F259" s="219" t="s">
        <v>904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147</v>
      </c>
      <c r="AU259" s="18" t="s">
        <v>82</v>
      </c>
    </row>
    <row r="260" spans="1:51" s="13" customFormat="1" ht="12">
      <c r="A260" s="13"/>
      <c r="B260" s="223"/>
      <c r="C260" s="224"/>
      <c r="D260" s="218" t="s">
        <v>157</v>
      </c>
      <c r="E260" s="225" t="s">
        <v>19</v>
      </c>
      <c r="F260" s="226" t="s">
        <v>1010</v>
      </c>
      <c r="G260" s="224"/>
      <c r="H260" s="227">
        <v>6</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157</v>
      </c>
      <c r="AU260" s="233" t="s">
        <v>82</v>
      </c>
      <c r="AV260" s="13" t="s">
        <v>82</v>
      </c>
      <c r="AW260" s="13" t="s">
        <v>33</v>
      </c>
      <c r="AX260" s="13" t="s">
        <v>72</v>
      </c>
      <c r="AY260" s="233" t="s">
        <v>138</v>
      </c>
    </row>
    <row r="261" spans="1:51" s="14" customFormat="1" ht="12">
      <c r="A261" s="14"/>
      <c r="B261" s="234"/>
      <c r="C261" s="235"/>
      <c r="D261" s="218" t="s">
        <v>157</v>
      </c>
      <c r="E261" s="236" t="s">
        <v>19</v>
      </c>
      <c r="F261" s="237" t="s">
        <v>194</v>
      </c>
      <c r="G261" s="235"/>
      <c r="H261" s="238">
        <v>6</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157</v>
      </c>
      <c r="AU261" s="244" t="s">
        <v>82</v>
      </c>
      <c r="AV261" s="14" t="s">
        <v>145</v>
      </c>
      <c r="AW261" s="14" t="s">
        <v>33</v>
      </c>
      <c r="AX261" s="14" t="s">
        <v>80</v>
      </c>
      <c r="AY261" s="244" t="s">
        <v>138</v>
      </c>
    </row>
    <row r="262" spans="1:65" s="2" customFormat="1" ht="24.15" customHeight="1">
      <c r="A262" s="39"/>
      <c r="B262" s="40"/>
      <c r="C262" s="205" t="s">
        <v>373</v>
      </c>
      <c r="D262" s="205" t="s">
        <v>140</v>
      </c>
      <c r="E262" s="206" t="s">
        <v>627</v>
      </c>
      <c r="F262" s="207" t="s">
        <v>628</v>
      </c>
      <c r="G262" s="208" t="s">
        <v>143</v>
      </c>
      <c r="H262" s="209">
        <v>72</v>
      </c>
      <c r="I262" s="210"/>
      <c r="J262" s="211">
        <f>ROUND(I262*H262,2)</f>
        <v>0</v>
      </c>
      <c r="K262" s="207" t="s">
        <v>144</v>
      </c>
      <c r="L262" s="45"/>
      <c r="M262" s="212" t="s">
        <v>19</v>
      </c>
      <c r="N262" s="213" t="s">
        <v>43</v>
      </c>
      <c r="O262" s="85"/>
      <c r="P262" s="214">
        <f>O262*H262</f>
        <v>0</v>
      </c>
      <c r="Q262" s="214">
        <v>2E-05</v>
      </c>
      <c r="R262" s="214">
        <f>Q262*H262</f>
        <v>0.00144</v>
      </c>
      <c r="S262" s="214">
        <v>0</v>
      </c>
      <c r="T262" s="215">
        <f>S262*H262</f>
        <v>0</v>
      </c>
      <c r="U262" s="39"/>
      <c r="V262" s="39"/>
      <c r="W262" s="39"/>
      <c r="X262" s="39"/>
      <c r="Y262" s="39"/>
      <c r="Z262" s="39"/>
      <c r="AA262" s="39"/>
      <c r="AB262" s="39"/>
      <c r="AC262" s="39"/>
      <c r="AD262" s="39"/>
      <c r="AE262" s="39"/>
      <c r="AR262" s="216" t="s">
        <v>145</v>
      </c>
      <c r="AT262" s="216" t="s">
        <v>140</v>
      </c>
      <c r="AU262" s="216" t="s">
        <v>82</v>
      </c>
      <c r="AY262" s="18" t="s">
        <v>138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145</v>
      </c>
      <c r="BM262" s="216" t="s">
        <v>910</v>
      </c>
    </row>
    <row r="263" spans="1:47" s="2" customFormat="1" ht="12">
      <c r="A263" s="39"/>
      <c r="B263" s="40"/>
      <c r="C263" s="41"/>
      <c r="D263" s="218" t="s">
        <v>147</v>
      </c>
      <c r="E263" s="41"/>
      <c r="F263" s="219" t="s">
        <v>630</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147</v>
      </c>
      <c r="AU263" s="18" t="s">
        <v>82</v>
      </c>
    </row>
    <row r="264" spans="1:51" s="13" customFormat="1" ht="12">
      <c r="A264" s="13"/>
      <c r="B264" s="223"/>
      <c r="C264" s="224"/>
      <c r="D264" s="218" t="s">
        <v>157</v>
      </c>
      <c r="E264" s="225" t="s">
        <v>19</v>
      </c>
      <c r="F264" s="226" t="s">
        <v>1011</v>
      </c>
      <c r="G264" s="224"/>
      <c r="H264" s="227">
        <v>72</v>
      </c>
      <c r="I264" s="228"/>
      <c r="J264" s="224"/>
      <c r="K264" s="224"/>
      <c r="L264" s="229"/>
      <c r="M264" s="230"/>
      <c r="N264" s="231"/>
      <c r="O264" s="231"/>
      <c r="P264" s="231"/>
      <c r="Q264" s="231"/>
      <c r="R264" s="231"/>
      <c r="S264" s="231"/>
      <c r="T264" s="232"/>
      <c r="U264" s="13"/>
      <c r="V264" s="13"/>
      <c r="W264" s="13"/>
      <c r="X264" s="13"/>
      <c r="Y264" s="13"/>
      <c r="Z264" s="13"/>
      <c r="AA264" s="13"/>
      <c r="AB264" s="13"/>
      <c r="AC264" s="13"/>
      <c r="AD264" s="13"/>
      <c r="AE264" s="13"/>
      <c r="AT264" s="233" t="s">
        <v>157</v>
      </c>
      <c r="AU264" s="233" t="s">
        <v>82</v>
      </c>
      <c r="AV264" s="13" t="s">
        <v>82</v>
      </c>
      <c r="AW264" s="13" t="s">
        <v>33</v>
      </c>
      <c r="AX264" s="13" t="s">
        <v>72</v>
      </c>
      <c r="AY264" s="233" t="s">
        <v>138</v>
      </c>
    </row>
    <row r="265" spans="1:51" s="14" customFormat="1" ht="12">
      <c r="A265" s="14"/>
      <c r="B265" s="234"/>
      <c r="C265" s="235"/>
      <c r="D265" s="218" t="s">
        <v>157</v>
      </c>
      <c r="E265" s="236" t="s">
        <v>19</v>
      </c>
      <c r="F265" s="237" t="s">
        <v>194</v>
      </c>
      <c r="G265" s="235"/>
      <c r="H265" s="238">
        <v>72</v>
      </c>
      <c r="I265" s="239"/>
      <c r="J265" s="235"/>
      <c r="K265" s="235"/>
      <c r="L265" s="240"/>
      <c r="M265" s="241"/>
      <c r="N265" s="242"/>
      <c r="O265" s="242"/>
      <c r="P265" s="242"/>
      <c r="Q265" s="242"/>
      <c r="R265" s="242"/>
      <c r="S265" s="242"/>
      <c r="T265" s="243"/>
      <c r="U265" s="14"/>
      <c r="V265" s="14"/>
      <c r="W265" s="14"/>
      <c r="X265" s="14"/>
      <c r="Y265" s="14"/>
      <c r="Z265" s="14"/>
      <c r="AA265" s="14"/>
      <c r="AB265" s="14"/>
      <c r="AC265" s="14"/>
      <c r="AD265" s="14"/>
      <c r="AE265" s="14"/>
      <c r="AT265" s="244" t="s">
        <v>157</v>
      </c>
      <c r="AU265" s="244" t="s">
        <v>82</v>
      </c>
      <c r="AV265" s="14" t="s">
        <v>145</v>
      </c>
      <c r="AW265" s="14" t="s">
        <v>33</v>
      </c>
      <c r="AX265" s="14" t="s">
        <v>80</v>
      </c>
      <c r="AY265" s="244" t="s">
        <v>138</v>
      </c>
    </row>
    <row r="266" spans="1:65" s="2" customFormat="1" ht="21.75" customHeight="1">
      <c r="A266" s="39"/>
      <c r="B266" s="40"/>
      <c r="C266" s="205" t="s">
        <v>379</v>
      </c>
      <c r="D266" s="205" t="s">
        <v>140</v>
      </c>
      <c r="E266" s="206" t="s">
        <v>633</v>
      </c>
      <c r="F266" s="207" t="s">
        <v>634</v>
      </c>
      <c r="G266" s="208" t="s">
        <v>143</v>
      </c>
      <c r="H266" s="209">
        <v>72</v>
      </c>
      <c r="I266" s="210"/>
      <c r="J266" s="211">
        <f>ROUND(I266*H266,2)</f>
        <v>0</v>
      </c>
      <c r="K266" s="207" t="s">
        <v>144</v>
      </c>
      <c r="L266" s="45"/>
      <c r="M266" s="212" t="s">
        <v>19</v>
      </c>
      <c r="N266" s="213" t="s">
        <v>43</v>
      </c>
      <c r="O266" s="85"/>
      <c r="P266" s="214">
        <f>O266*H266</f>
        <v>0</v>
      </c>
      <c r="Q266" s="214">
        <v>0.00027</v>
      </c>
      <c r="R266" s="214">
        <f>Q266*H266</f>
        <v>0.01944</v>
      </c>
      <c r="S266" s="214">
        <v>0</v>
      </c>
      <c r="T266" s="215">
        <f>S266*H266</f>
        <v>0</v>
      </c>
      <c r="U266" s="39"/>
      <c r="V266" s="39"/>
      <c r="W266" s="39"/>
      <c r="X266" s="39"/>
      <c r="Y266" s="39"/>
      <c r="Z266" s="39"/>
      <c r="AA266" s="39"/>
      <c r="AB266" s="39"/>
      <c r="AC266" s="39"/>
      <c r="AD266" s="39"/>
      <c r="AE266" s="39"/>
      <c r="AR266" s="216" t="s">
        <v>145</v>
      </c>
      <c r="AT266" s="216" t="s">
        <v>140</v>
      </c>
      <c r="AU266" s="216" t="s">
        <v>82</v>
      </c>
      <c r="AY266" s="18" t="s">
        <v>138</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145</v>
      </c>
      <c r="BM266" s="216" t="s">
        <v>912</v>
      </c>
    </row>
    <row r="267" spans="1:47" s="2" customFormat="1" ht="12">
      <c r="A267" s="39"/>
      <c r="B267" s="40"/>
      <c r="C267" s="41"/>
      <c r="D267" s="218" t="s">
        <v>147</v>
      </c>
      <c r="E267" s="41"/>
      <c r="F267" s="219" t="s">
        <v>630</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147</v>
      </c>
      <c r="AU267" s="18" t="s">
        <v>82</v>
      </c>
    </row>
    <row r="268" spans="1:51" s="13" customFormat="1" ht="12">
      <c r="A268" s="13"/>
      <c r="B268" s="223"/>
      <c r="C268" s="224"/>
      <c r="D268" s="218" t="s">
        <v>157</v>
      </c>
      <c r="E268" s="225" t="s">
        <v>19</v>
      </c>
      <c r="F268" s="226" t="s">
        <v>1012</v>
      </c>
      <c r="G268" s="224"/>
      <c r="H268" s="227">
        <v>72</v>
      </c>
      <c r="I268" s="228"/>
      <c r="J268" s="224"/>
      <c r="K268" s="224"/>
      <c r="L268" s="229"/>
      <c r="M268" s="230"/>
      <c r="N268" s="231"/>
      <c r="O268" s="231"/>
      <c r="P268" s="231"/>
      <c r="Q268" s="231"/>
      <c r="R268" s="231"/>
      <c r="S268" s="231"/>
      <c r="T268" s="232"/>
      <c r="U268" s="13"/>
      <c r="V268" s="13"/>
      <c r="W268" s="13"/>
      <c r="X268" s="13"/>
      <c r="Y268" s="13"/>
      <c r="Z268" s="13"/>
      <c r="AA268" s="13"/>
      <c r="AB268" s="13"/>
      <c r="AC268" s="13"/>
      <c r="AD268" s="13"/>
      <c r="AE268" s="13"/>
      <c r="AT268" s="233" t="s">
        <v>157</v>
      </c>
      <c r="AU268" s="233" t="s">
        <v>82</v>
      </c>
      <c r="AV268" s="13" t="s">
        <v>82</v>
      </c>
      <c r="AW268" s="13" t="s">
        <v>33</v>
      </c>
      <c r="AX268" s="13" t="s">
        <v>72</v>
      </c>
      <c r="AY268" s="233" t="s">
        <v>138</v>
      </c>
    </row>
    <row r="269" spans="1:51" s="14" customFormat="1" ht="12">
      <c r="A269" s="14"/>
      <c r="B269" s="234"/>
      <c r="C269" s="235"/>
      <c r="D269" s="218" t="s">
        <v>157</v>
      </c>
      <c r="E269" s="236" t="s">
        <v>19</v>
      </c>
      <c r="F269" s="237" t="s">
        <v>194</v>
      </c>
      <c r="G269" s="235"/>
      <c r="H269" s="238">
        <v>72</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157</v>
      </c>
      <c r="AU269" s="244" t="s">
        <v>82</v>
      </c>
      <c r="AV269" s="14" t="s">
        <v>145</v>
      </c>
      <c r="AW269" s="14" t="s">
        <v>33</v>
      </c>
      <c r="AX269" s="14" t="s">
        <v>80</v>
      </c>
      <c r="AY269" s="244" t="s">
        <v>138</v>
      </c>
    </row>
    <row r="270" spans="1:65" s="2" customFormat="1" ht="37.8" customHeight="1">
      <c r="A270" s="39"/>
      <c r="B270" s="40"/>
      <c r="C270" s="205" t="s">
        <v>385</v>
      </c>
      <c r="D270" s="205" t="s">
        <v>140</v>
      </c>
      <c r="E270" s="206" t="s">
        <v>637</v>
      </c>
      <c r="F270" s="207" t="s">
        <v>638</v>
      </c>
      <c r="G270" s="208" t="s">
        <v>143</v>
      </c>
      <c r="H270" s="209">
        <v>142</v>
      </c>
      <c r="I270" s="210"/>
      <c r="J270" s="211">
        <f>ROUND(I270*H270,2)</f>
        <v>0</v>
      </c>
      <c r="K270" s="207" t="s">
        <v>19</v>
      </c>
      <c r="L270" s="45"/>
      <c r="M270" s="212" t="s">
        <v>19</v>
      </c>
      <c r="N270" s="213" t="s">
        <v>43</v>
      </c>
      <c r="O270" s="85"/>
      <c r="P270" s="214">
        <f>O270*H270</f>
        <v>0</v>
      </c>
      <c r="Q270" s="214">
        <v>0</v>
      </c>
      <c r="R270" s="214">
        <f>Q270*H270</f>
        <v>0</v>
      </c>
      <c r="S270" s="214">
        <v>0.45</v>
      </c>
      <c r="T270" s="215">
        <f>S270*H270</f>
        <v>63.9</v>
      </c>
      <c r="U270" s="39"/>
      <c r="V270" s="39"/>
      <c r="W270" s="39"/>
      <c r="X270" s="39"/>
      <c r="Y270" s="39"/>
      <c r="Z270" s="39"/>
      <c r="AA270" s="39"/>
      <c r="AB270" s="39"/>
      <c r="AC270" s="39"/>
      <c r="AD270" s="39"/>
      <c r="AE270" s="39"/>
      <c r="AR270" s="216" t="s">
        <v>145</v>
      </c>
      <c r="AT270" s="216" t="s">
        <v>140</v>
      </c>
      <c r="AU270" s="216" t="s">
        <v>82</v>
      </c>
      <c r="AY270" s="18" t="s">
        <v>138</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145</v>
      </c>
      <c r="BM270" s="216" t="s">
        <v>914</v>
      </c>
    </row>
    <row r="271" spans="1:51" s="13" customFormat="1" ht="12">
      <c r="A271" s="13"/>
      <c r="B271" s="223"/>
      <c r="C271" s="224"/>
      <c r="D271" s="218" t="s">
        <v>157</v>
      </c>
      <c r="E271" s="225" t="s">
        <v>19</v>
      </c>
      <c r="F271" s="226" t="s">
        <v>915</v>
      </c>
      <c r="G271" s="224"/>
      <c r="H271" s="227">
        <v>142</v>
      </c>
      <c r="I271" s="228"/>
      <c r="J271" s="224"/>
      <c r="K271" s="224"/>
      <c r="L271" s="229"/>
      <c r="M271" s="230"/>
      <c r="N271" s="231"/>
      <c r="O271" s="231"/>
      <c r="P271" s="231"/>
      <c r="Q271" s="231"/>
      <c r="R271" s="231"/>
      <c r="S271" s="231"/>
      <c r="T271" s="232"/>
      <c r="U271" s="13"/>
      <c r="V271" s="13"/>
      <c r="W271" s="13"/>
      <c r="X271" s="13"/>
      <c r="Y271" s="13"/>
      <c r="Z271" s="13"/>
      <c r="AA271" s="13"/>
      <c r="AB271" s="13"/>
      <c r="AC271" s="13"/>
      <c r="AD271" s="13"/>
      <c r="AE271" s="13"/>
      <c r="AT271" s="233" t="s">
        <v>157</v>
      </c>
      <c r="AU271" s="233" t="s">
        <v>82</v>
      </c>
      <c r="AV271" s="13" t="s">
        <v>82</v>
      </c>
      <c r="AW271" s="13" t="s">
        <v>33</v>
      </c>
      <c r="AX271" s="13" t="s">
        <v>80</v>
      </c>
      <c r="AY271" s="233" t="s">
        <v>138</v>
      </c>
    </row>
    <row r="272" spans="1:63" s="12" customFormat="1" ht="22.8" customHeight="1">
      <c r="A272" s="12"/>
      <c r="B272" s="189"/>
      <c r="C272" s="190"/>
      <c r="D272" s="191" t="s">
        <v>71</v>
      </c>
      <c r="E272" s="203" t="s">
        <v>641</v>
      </c>
      <c r="F272" s="203" t="s">
        <v>642</v>
      </c>
      <c r="G272" s="190"/>
      <c r="H272" s="190"/>
      <c r="I272" s="193"/>
      <c r="J272" s="204">
        <f>BK272</f>
        <v>0</v>
      </c>
      <c r="K272" s="190"/>
      <c r="L272" s="195"/>
      <c r="M272" s="196"/>
      <c r="N272" s="197"/>
      <c r="O272" s="197"/>
      <c r="P272" s="198">
        <f>SUM(P273:P279)</f>
        <v>0</v>
      </c>
      <c r="Q272" s="197"/>
      <c r="R272" s="198">
        <f>SUM(R273:R279)</f>
        <v>0</v>
      </c>
      <c r="S272" s="197"/>
      <c r="T272" s="199">
        <f>SUM(T273:T279)</f>
        <v>0</v>
      </c>
      <c r="U272" s="12"/>
      <c r="V272" s="12"/>
      <c r="W272" s="12"/>
      <c r="X272" s="12"/>
      <c r="Y272" s="12"/>
      <c r="Z272" s="12"/>
      <c r="AA272" s="12"/>
      <c r="AB272" s="12"/>
      <c r="AC272" s="12"/>
      <c r="AD272" s="12"/>
      <c r="AE272" s="12"/>
      <c r="AR272" s="200" t="s">
        <v>80</v>
      </c>
      <c r="AT272" s="201" t="s">
        <v>71</v>
      </c>
      <c r="AU272" s="201" t="s">
        <v>80</v>
      </c>
      <c r="AY272" s="200" t="s">
        <v>138</v>
      </c>
      <c r="BK272" s="202">
        <f>SUM(BK273:BK279)</f>
        <v>0</v>
      </c>
    </row>
    <row r="273" spans="1:65" s="2" customFormat="1" ht="24.15" customHeight="1">
      <c r="A273" s="39"/>
      <c r="B273" s="40"/>
      <c r="C273" s="205" t="s">
        <v>392</v>
      </c>
      <c r="D273" s="205" t="s">
        <v>140</v>
      </c>
      <c r="E273" s="206" t="s">
        <v>916</v>
      </c>
      <c r="F273" s="207" t="s">
        <v>917</v>
      </c>
      <c r="G273" s="208" t="s">
        <v>291</v>
      </c>
      <c r="H273" s="209">
        <v>63.9</v>
      </c>
      <c r="I273" s="210"/>
      <c r="J273" s="211">
        <f>ROUND(I273*H273,2)</f>
        <v>0</v>
      </c>
      <c r="K273" s="207" t="s">
        <v>144</v>
      </c>
      <c r="L273" s="45"/>
      <c r="M273" s="212" t="s">
        <v>19</v>
      </c>
      <c r="N273" s="213" t="s">
        <v>43</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145</v>
      </c>
      <c r="AT273" s="216" t="s">
        <v>140</v>
      </c>
      <c r="AU273" s="216" t="s">
        <v>82</v>
      </c>
      <c r="AY273" s="18" t="s">
        <v>138</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145</v>
      </c>
      <c r="BM273" s="216" t="s">
        <v>918</v>
      </c>
    </row>
    <row r="274" spans="1:47" s="2" customFormat="1" ht="12">
      <c r="A274" s="39"/>
      <c r="B274" s="40"/>
      <c r="C274" s="41"/>
      <c r="D274" s="218" t="s">
        <v>147</v>
      </c>
      <c r="E274" s="41"/>
      <c r="F274" s="219" t="s">
        <v>919</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147</v>
      </c>
      <c r="AU274" s="18" t="s">
        <v>82</v>
      </c>
    </row>
    <row r="275" spans="1:65" s="2" customFormat="1" ht="24.15" customHeight="1">
      <c r="A275" s="39"/>
      <c r="B275" s="40"/>
      <c r="C275" s="205" t="s">
        <v>398</v>
      </c>
      <c r="D275" s="205" t="s">
        <v>140</v>
      </c>
      <c r="E275" s="206" t="s">
        <v>920</v>
      </c>
      <c r="F275" s="207" t="s">
        <v>921</v>
      </c>
      <c r="G275" s="208" t="s">
        <v>291</v>
      </c>
      <c r="H275" s="209">
        <v>1214.1</v>
      </c>
      <c r="I275" s="210"/>
      <c r="J275" s="211">
        <f>ROUND(I275*H275,2)</f>
        <v>0</v>
      </c>
      <c r="K275" s="207" t="s">
        <v>144</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145</v>
      </c>
      <c r="AT275" s="216" t="s">
        <v>140</v>
      </c>
      <c r="AU275" s="216" t="s">
        <v>82</v>
      </c>
      <c r="AY275" s="18" t="s">
        <v>138</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145</v>
      </c>
      <c r="BM275" s="216" t="s">
        <v>922</v>
      </c>
    </row>
    <row r="276" spans="1:47" s="2" customFormat="1" ht="12">
      <c r="A276" s="39"/>
      <c r="B276" s="40"/>
      <c r="C276" s="41"/>
      <c r="D276" s="218" t="s">
        <v>147</v>
      </c>
      <c r="E276" s="41"/>
      <c r="F276" s="219" t="s">
        <v>919</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147</v>
      </c>
      <c r="AU276" s="18" t="s">
        <v>82</v>
      </c>
    </row>
    <row r="277" spans="1:51" s="13" customFormat="1" ht="12">
      <c r="A277" s="13"/>
      <c r="B277" s="223"/>
      <c r="C277" s="224"/>
      <c r="D277" s="218" t="s">
        <v>157</v>
      </c>
      <c r="E277" s="224"/>
      <c r="F277" s="226" t="s">
        <v>923</v>
      </c>
      <c r="G277" s="224"/>
      <c r="H277" s="227">
        <v>1214.1</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157</v>
      </c>
      <c r="AU277" s="233" t="s">
        <v>82</v>
      </c>
      <c r="AV277" s="13" t="s">
        <v>82</v>
      </c>
      <c r="AW277" s="13" t="s">
        <v>4</v>
      </c>
      <c r="AX277" s="13" t="s">
        <v>80</v>
      </c>
      <c r="AY277" s="233" t="s">
        <v>138</v>
      </c>
    </row>
    <row r="278" spans="1:65" s="2" customFormat="1" ht="24.15" customHeight="1">
      <c r="A278" s="39"/>
      <c r="B278" s="40"/>
      <c r="C278" s="205" t="s">
        <v>404</v>
      </c>
      <c r="D278" s="205" t="s">
        <v>140</v>
      </c>
      <c r="E278" s="206" t="s">
        <v>667</v>
      </c>
      <c r="F278" s="207" t="s">
        <v>668</v>
      </c>
      <c r="G278" s="208" t="s">
        <v>291</v>
      </c>
      <c r="H278" s="209">
        <v>63.9</v>
      </c>
      <c r="I278" s="210"/>
      <c r="J278" s="211">
        <f>ROUND(I278*H278,2)</f>
        <v>0</v>
      </c>
      <c r="K278" s="207" t="s">
        <v>144</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145</v>
      </c>
      <c r="AT278" s="216" t="s">
        <v>140</v>
      </c>
      <c r="AU278" s="216" t="s">
        <v>82</v>
      </c>
      <c r="AY278" s="18" t="s">
        <v>138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145</v>
      </c>
      <c r="BM278" s="216" t="s">
        <v>924</v>
      </c>
    </row>
    <row r="279" spans="1:47" s="2" customFormat="1" ht="12">
      <c r="A279" s="39"/>
      <c r="B279" s="40"/>
      <c r="C279" s="41"/>
      <c r="D279" s="218" t="s">
        <v>147</v>
      </c>
      <c r="E279" s="41"/>
      <c r="F279" s="219" t="s">
        <v>670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147</v>
      </c>
      <c r="AU279" s="18" t="s">
        <v>82</v>
      </c>
    </row>
    <row r="280" spans="1:63" s="12" customFormat="1" ht="22.8" customHeight="1">
      <c r="A280" s="12"/>
      <c r="B280" s="189"/>
      <c r="C280" s="190"/>
      <c r="D280" s="191" t="s">
        <v>71</v>
      </c>
      <c r="E280" s="203" t="s">
        <v>678</v>
      </c>
      <c r="F280" s="203" t="s">
        <v>679</v>
      </c>
      <c r="G280" s="190"/>
      <c r="H280" s="190"/>
      <c r="I280" s="193"/>
      <c r="J280" s="204">
        <f>BK280</f>
        <v>0</v>
      </c>
      <c r="K280" s="190"/>
      <c r="L280" s="195"/>
      <c r="M280" s="196"/>
      <c r="N280" s="197"/>
      <c r="O280" s="197"/>
      <c r="P280" s="198">
        <f>SUM(P281:P282)</f>
        <v>0</v>
      </c>
      <c r="Q280" s="197"/>
      <c r="R280" s="198">
        <f>SUM(R281:R282)</f>
        <v>0</v>
      </c>
      <c r="S280" s="197"/>
      <c r="T280" s="199">
        <f>SUM(T281:T282)</f>
        <v>0</v>
      </c>
      <c r="U280" s="12"/>
      <c r="V280" s="12"/>
      <c r="W280" s="12"/>
      <c r="X280" s="12"/>
      <c r="Y280" s="12"/>
      <c r="Z280" s="12"/>
      <c r="AA280" s="12"/>
      <c r="AB280" s="12"/>
      <c r="AC280" s="12"/>
      <c r="AD280" s="12"/>
      <c r="AE280" s="12"/>
      <c r="AR280" s="200" t="s">
        <v>80</v>
      </c>
      <c r="AT280" s="201" t="s">
        <v>71</v>
      </c>
      <c r="AU280" s="201" t="s">
        <v>80</v>
      </c>
      <c r="AY280" s="200" t="s">
        <v>138</v>
      </c>
      <c r="BK280" s="202">
        <f>SUM(BK281:BK282)</f>
        <v>0</v>
      </c>
    </row>
    <row r="281" spans="1:65" s="2" customFormat="1" ht="24.15" customHeight="1">
      <c r="A281" s="39"/>
      <c r="B281" s="40"/>
      <c r="C281" s="205" t="s">
        <v>410</v>
      </c>
      <c r="D281" s="205" t="s">
        <v>140</v>
      </c>
      <c r="E281" s="206" t="s">
        <v>925</v>
      </c>
      <c r="F281" s="207" t="s">
        <v>926</v>
      </c>
      <c r="G281" s="208" t="s">
        <v>291</v>
      </c>
      <c r="H281" s="209">
        <v>21.401</v>
      </c>
      <c r="I281" s="210"/>
      <c r="J281" s="211">
        <f>ROUND(I281*H281,2)</f>
        <v>0</v>
      </c>
      <c r="K281" s="207" t="s">
        <v>144</v>
      </c>
      <c r="L281" s="45"/>
      <c r="M281" s="212" t="s">
        <v>19</v>
      </c>
      <c r="N281" s="213" t="s">
        <v>43</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145</v>
      </c>
      <c r="AT281" s="216" t="s">
        <v>140</v>
      </c>
      <c r="AU281" s="216" t="s">
        <v>82</v>
      </c>
      <c r="AY281" s="18" t="s">
        <v>138</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145</v>
      </c>
      <c r="BM281" s="216" t="s">
        <v>927</v>
      </c>
    </row>
    <row r="282" spans="1:47" s="2" customFormat="1" ht="12">
      <c r="A282" s="39"/>
      <c r="B282" s="40"/>
      <c r="C282" s="41"/>
      <c r="D282" s="218" t="s">
        <v>147</v>
      </c>
      <c r="E282" s="41"/>
      <c r="F282" s="219" t="s">
        <v>928</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147</v>
      </c>
      <c r="AU282" s="18" t="s">
        <v>82</v>
      </c>
    </row>
    <row r="283" spans="1:63" s="12" customFormat="1" ht="25.9" customHeight="1">
      <c r="A283" s="12"/>
      <c r="B283" s="189"/>
      <c r="C283" s="190"/>
      <c r="D283" s="191" t="s">
        <v>71</v>
      </c>
      <c r="E283" s="192" t="s">
        <v>685</v>
      </c>
      <c r="F283" s="192" t="s">
        <v>686</v>
      </c>
      <c r="G283" s="190"/>
      <c r="H283" s="190"/>
      <c r="I283" s="193"/>
      <c r="J283" s="194">
        <f>BK283</f>
        <v>0</v>
      </c>
      <c r="K283" s="190"/>
      <c r="L283" s="195"/>
      <c r="M283" s="196"/>
      <c r="N283" s="197"/>
      <c r="O283" s="197"/>
      <c r="P283" s="198">
        <f>P284+P305+P313</f>
        <v>0</v>
      </c>
      <c r="Q283" s="197"/>
      <c r="R283" s="198">
        <f>R284+R305+R313</f>
        <v>0.30941136</v>
      </c>
      <c r="S283" s="197"/>
      <c r="T283" s="199">
        <f>T284+T305+T313</f>
        <v>0</v>
      </c>
      <c r="U283" s="12"/>
      <c r="V283" s="12"/>
      <c r="W283" s="12"/>
      <c r="X283" s="12"/>
      <c r="Y283" s="12"/>
      <c r="Z283" s="12"/>
      <c r="AA283" s="12"/>
      <c r="AB283" s="12"/>
      <c r="AC283" s="12"/>
      <c r="AD283" s="12"/>
      <c r="AE283" s="12"/>
      <c r="AR283" s="200" t="s">
        <v>82</v>
      </c>
      <c r="AT283" s="201" t="s">
        <v>71</v>
      </c>
      <c r="AU283" s="201" t="s">
        <v>72</v>
      </c>
      <c r="AY283" s="200" t="s">
        <v>138</v>
      </c>
      <c r="BK283" s="202">
        <f>BK284+BK305+BK313</f>
        <v>0</v>
      </c>
    </row>
    <row r="284" spans="1:63" s="12" customFormat="1" ht="22.8" customHeight="1">
      <c r="A284" s="12"/>
      <c r="B284" s="189"/>
      <c r="C284" s="190"/>
      <c r="D284" s="191" t="s">
        <v>71</v>
      </c>
      <c r="E284" s="203" t="s">
        <v>687</v>
      </c>
      <c r="F284" s="203" t="s">
        <v>688</v>
      </c>
      <c r="G284" s="190"/>
      <c r="H284" s="190"/>
      <c r="I284" s="193"/>
      <c r="J284" s="204">
        <f>BK284</f>
        <v>0</v>
      </c>
      <c r="K284" s="190"/>
      <c r="L284" s="195"/>
      <c r="M284" s="196"/>
      <c r="N284" s="197"/>
      <c r="O284" s="197"/>
      <c r="P284" s="198">
        <f>SUM(P285:P304)</f>
        <v>0</v>
      </c>
      <c r="Q284" s="197"/>
      <c r="R284" s="198">
        <f>SUM(R285:R304)</f>
        <v>0.018</v>
      </c>
      <c r="S284" s="197"/>
      <c r="T284" s="199">
        <f>SUM(T285:T304)</f>
        <v>0</v>
      </c>
      <c r="U284" s="12"/>
      <c r="V284" s="12"/>
      <c r="W284" s="12"/>
      <c r="X284" s="12"/>
      <c r="Y284" s="12"/>
      <c r="Z284" s="12"/>
      <c r="AA284" s="12"/>
      <c r="AB284" s="12"/>
      <c r="AC284" s="12"/>
      <c r="AD284" s="12"/>
      <c r="AE284" s="12"/>
      <c r="AR284" s="200" t="s">
        <v>82</v>
      </c>
      <c r="AT284" s="201" t="s">
        <v>71</v>
      </c>
      <c r="AU284" s="201" t="s">
        <v>80</v>
      </c>
      <c r="AY284" s="200" t="s">
        <v>138</v>
      </c>
      <c r="BK284" s="202">
        <f>SUM(BK285:BK304)</f>
        <v>0</v>
      </c>
    </row>
    <row r="285" spans="1:65" s="2" customFormat="1" ht="21.75" customHeight="1">
      <c r="A285" s="39"/>
      <c r="B285" s="40"/>
      <c r="C285" s="205" t="s">
        <v>416</v>
      </c>
      <c r="D285" s="205" t="s">
        <v>140</v>
      </c>
      <c r="E285" s="206" t="s">
        <v>929</v>
      </c>
      <c r="F285" s="207" t="s">
        <v>930</v>
      </c>
      <c r="G285" s="208" t="s">
        <v>162</v>
      </c>
      <c r="H285" s="209">
        <v>14.622</v>
      </c>
      <c r="I285" s="210"/>
      <c r="J285" s="211">
        <f>ROUND(I285*H285,2)</f>
        <v>0</v>
      </c>
      <c r="K285" s="207" t="s">
        <v>144</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235</v>
      </c>
      <c r="AT285" s="216" t="s">
        <v>140</v>
      </c>
      <c r="AU285" s="216" t="s">
        <v>82</v>
      </c>
      <c r="AY285" s="18" t="s">
        <v>138</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235</v>
      </c>
      <c r="BM285" s="216" t="s">
        <v>931</v>
      </c>
    </row>
    <row r="286" spans="1:47" s="2" customFormat="1" ht="12">
      <c r="A286" s="39"/>
      <c r="B286" s="40"/>
      <c r="C286" s="41"/>
      <c r="D286" s="218" t="s">
        <v>147</v>
      </c>
      <c r="E286" s="41"/>
      <c r="F286" s="219" t="s">
        <v>932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147</v>
      </c>
      <c r="AU286" s="18" t="s">
        <v>82</v>
      </c>
    </row>
    <row r="287" spans="1:51" s="13" customFormat="1" ht="12">
      <c r="A287" s="13"/>
      <c r="B287" s="223"/>
      <c r="C287" s="224"/>
      <c r="D287" s="218" t="s">
        <v>157</v>
      </c>
      <c r="E287" s="225" t="s">
        <v>19</v>
      </c>
      <c r="F287" s="226" t="s">
        <v>1013</v>
      </c>
      <c r="G287" s="224"/>
      <c r="H287" s="227">
        <v>14.622</v>
      </c>
      <c r="I287" s="228"/>
      <c r="J287" s="224"/>
      <c r="K287" s="224"/>
      <c r="L287" s="229"/>
      <c r="M287" s="230"/>
      <c r="N287" s="231"/>
      <c r="O287" s="231"/>
      <c r="P287" s="231"/>
      <c r="Q287" s="231"/>
      <c r="R287" s="231"/>
      <c r="S287" s="231"/>
      <c r="T287" s="232"/>
      <c r="U287" s="13"/>
      <c r="V287" s="13"/>
      <c r="W287" s="13"/>
      <c r="X287" s="13"/>
      <c r="Y287" s="13"/>
      <c r="Z287" s="13"/>
      <c r="AA287" s="13"/>
      <c r="AB287" s="13"/>
      <c r="AC287" s="13"/>
      <c r="AD287" s="13"/>
      <c r="AE287" s="13"/>
      <c r="AT287" s="233" t="s">
        <v>157</v>
      </c>
      <c r="AU287" s="233" t="s">
        <v>82</v>
      </c>
      <c r="AV287" s="13" t="s">
        <v>82</v>
      </c>
      <c r="AW287" s="13" t="s">
        <v>33</v>
      </c>
      <c r="AX287" s="13" t="s">
        <v>72</v>
      </c>
      <c r="AY287" s="233" t="s">
        <v>138</v>
      </c>
    </row>
    <row r="288" spans="1:51" s="14" customFormat="1" ht="12">
      <c r="A288" s="14"/>
      <c r="B288" s="234"/>
      <c r="C288" s="235"/>
      <c r="D288" s="218" t="s">
        <v>157</v>
      </c>
      <c r="E288" s="236" t="s">
        <v>19</v>
      </c>
      <c r="F288" s="237" t="s">
        <v>194</v>
      </c>
      <c r="G288" s="235"/>
      <c r="H288" s="238">
        <v>14.622</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157</v>
      </c>
      <c r="AU288" s="244" t="s">
        <v>82</v>
      </c>
      <c r="AV288" s="14" t="s">
        <v>145</v>
      </c>
      <c r="AW288" s="14" t="s">
        <v>33</v>
      </c>
      <c r="AX288" s="14" t="s">
        <v>80</v>
      </c>
      <c r="AY288" s="244" t="s">
        <v>138</v>
      </c>
    </row>
    <row r="289" spans="1:65" s="2" customFormat="1" ht="16.5" customHeight="1">
      <c r="A289" s="39"/>
      <c r="B289" s="40"/>
      <c r="C289" s="255" t="s">
        <v>421</v>
      </c>
      <c r="D289" s="255" t="s">
        <v>288</v>
      </c>
      <c r="E289" s="256" t="s">
        <v>934</v>
      </c>
      <c r="F289" s="257" t="s">
        <v>935</v>
      </c>
      <c r="G289" s="258" t="s">
        <v>291</v>
      </c>
      <c r="H289" s="259">
        <v>0.005</v>
      </c>
      <c r="I289" s="260"/>
      <c r="J289" s="261">
        <f>ROUND(I289*H289,2)</f>
        <v>0</v>
      </c>
      <c r="K289" s="257" t="s">
        <v>144</v>
      </c>
      <c r="L289" s="262"/>
      <c r="M289" s="263" t="s">
        <v>19</v>
      </c>
      <c r="N289" s="264" t="s">
        <v>43</v>
      </c>
      <c r="O289" s="85"/>
      <c r="P289" s="214">
        <f>O289*H289</f>
        <v>0</v>
      </c>
      <c r="Q289" s="214">
        <v>1</v>
      </c>
      <c r="R289" s="214">
        <f>Q289*H289</f>
        <v>0.005</v>
      </c>
      <c r="S289" s="214">
        <v>0</v>
      </c>
      <c r="T289" s="215">
        <f>S289*H289</f>
        <v>0</v>
      </c>
      <c r="U289" s="39"/>
      <c r="V289" s="39"/>
      <c r="W289" s="39"/>
      <c r="X289" s="39"/>
      <c r="Y289" s="39"/>
      <c r="Z289" s="39"/>
      <c r="AA289" s="39"/>
      <c r="AB289" s="39"/>
      <c r="AC289" s="39"/>
      <c r="AD289" s="39"/>
      <c r="AE289" s="39"/>
      <c r="AR289" s="216" t="s">
        <v>338</v>
      </c>
      <c r="AT289" s="216" t="s">
        <v>288</v>
      </c>
      <c r="AU289" s="216" t="s">
        <v>82</v>
      </c>
      <c r="AY289" s="18" t="s">
        <v>138</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235</v>
      </c>
      <c r="BM289" s="216" t="s">
        <v>936</v>
      </c>
    </row>
    <row r="290" spans="1:47" s="2" customFormat="1" ht="12">
      <c r="A290" s="39"/>
      <c r="B290" s="40"/>
      <c r="C290" s="41"/>
      <c r="D290" s="218" t="s">
        <v>293</v>
      </c>
      <c r="E290" s="41"/>
      <c r="F290" s="219" t="s">
        <v>937</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293</v>
      </c>
      <c r="AU290" s="18" t="s">
        <v>82</v>
      </c>
    </row>
    <row r="291" spans="1:51" s="13" customFormat="1" ht="12">
      <c r="A291" s="13"/>
      <c r="B291" s="223"/>
      <c r="C291" s="224"/>
      <c r="D291" s="218" t="s">
        <v>157</v>
      </c>
      <c r="E291" s="225" t="s">
        <v>19</v>
      </c>
      <c r="F291" s="226" t="s">
        <v>1014</v>
      </c>
      <c r="G291" s="224"/>
      <c r="H291" s="227">
        <v>14.622</v>
      </c>
      <c r="I291" s="228"/>
      <c r="J291" s="224"/>
      <c r="K291" s="224"/>
      <c r="L291" s="229"/>
      <c r="M291" s="230"/>
      <c r="N291" s="231"/>
      <c r="O291" s="231"/>
      <c r="P291" s="231"/>
      <c r="Q291" s="231"/>
      <c r="R291" s="231"/>
      <c r="S291" s="231"/>
      <c r="T291" s="232"/>
      <c r="U291" s="13"/>
      <c r="V291" s="13"/>
      <c r="W291" s="13"/>
      <c r="X291" s="13"/>
      <c r="Y291" s="13"/>
      <c r="Z291" s="13"/>
      <c r="AA291" s="13"/>
      <c r="AB291" s="13"/>
      <c r="AC291" s="13"/>
      <c r="AD291" s="13"/>
      <c r="AE291" s="13"/>
      <c r="AT291" s="233" t="s">
        <v>157</v>
      </c>
      <c r="AU291" s="233" t="s">
        <v>82</v>
      </c>
      <c r="AV291" s="13" t="s">
        <v>82</v>
      </c>
      <c r="AW291" s="13" t="s">
        <v>33</v>
      </c>
      <c r="AX291" s="13" t="s">
        <v>72</v>
      </c>
      <c r="AY291" s="233" t="s">
        <v>138</v>
      </c>
    </row>
    <row r="292" spans="1:51" s="14" customFormat="1" ht="12">
      <c r="A292" s="14"/>
      <c r="B292" s="234"/>
      <c r="C292" s="235"/>
      <c r="D292" s="218" t="s">
        <v>157</v>
      </c>
      <c r="E292" s="236" t="s">
        <v>19</v>
      </c>
      <c r="F292" s="237" t="s">
        <v>194</v>
      </c>
      <c r="G292" s="235"/>
      <c r="H292" s="238">
        <v>14.622</v>
      </c>
      <c r="I292" s="239"/>
      <c r="J292" s="235"/>
      <c r="K292" s="235"/>
      <c r="L292" s="240"/>
      <c r="M292" s="241"/>
      <c r="N292" s="242"/>
      <c r="O292" s="242"/>
      <c r="P292" s="242"/>
      <c r="Q292" s="242"/>
      <c r="R292" s="242"/>
      <c r="S292" s="242"/>
      <c r="T292" s="243"/>
      <c r="U292" s="14"/>
      <c r="V292" s="14"/>
      <c r="W292" s="14"/>
      <c r="X292" s="14"/>
      <c r="Y292" s="14"/>
      <c r="Z292" s="14"/>
      <c r="AA292" s="14"/>
      <c r="AB292" s="14"/>
      <c r="AC292" s="14"/>
      <c r="AD292" s="14"/>
      <c r="AE292" s="14"/>
      <c r="AT292" s="244" t="s">
        <v>157</v>
      </c>
      <c r="AU292" s="244" t="s">
        <v>82</v>
      </c>
      <c r="AV292" s="14" t="s">
        <v>145</v>
      </c>
      <c r="AW292" s="14" t="s">
        <v>33</v>
      </c>
      <c r="AX292" s="14" t="s">
        <v>80</v>
      </c>
      <c r="AY292" s="244" t="s">
        <v>138</v>
      </c>
    </row>
    <row r="293" spans="1:51" s="13" customFormat="1" ht="12">
      <c r="A293" s="13"/>
      <c r="B293" s="223"/>
      <c r="C293" s="224"/>
      <c r="D293" s="218" t="s">
        <v>157</v>
      </c>
      <c r="E293" s="224"/>
      <c r="F293" s="226" t="s">
        <v>1015</v>
      </c>
      <c r="G293" s="224"/>
      <c r="H293" s="227">
        <v>0.005</v>
      </c>
      <c r="I293" s="228"/>
      <c r="J293" s="224"/>
      <c r="K293" s="224"/>
      <c r="L293" s="229"/>
      <c r="M293" s="230"/>
      <c r="N293" s="231"/>
      <c r="O293" s="231"/>
      <c r="P293" s="231"/>
      <c r="Q293" s="231"/>
      <c r="R293" s="231"/>
      <c r="S293" s="231"/>
      <c r="T293" s="232"/>
      <c r="U293" s="13"/>
      <c r="V293" s="13"/>
      <c r="W293" s="13"/>
      <c r="X293" s="13"/>
      <c r="Y293" s="13"/>
      <c r="Z293" s="13"/>
      <c r="AA293" s="13"/>
      <c r="AB293" s="13"/>
      <c r="AC293" s="13"/>
      <c r="AD293" s="13"/>
      <c r="AE293" s="13"/>
      <c r="AT293" s="233" t="s">
        <v>157</v>
      </c>
      <c r="AU293" s="233" t="s">
        <v>82</v>
      </c>
      <c r="AV293" s="13" t="s">
        <v>82</v>
      </c>
      <c r="AW293" s="13" t="s">
        <v>4</v>
      </c>
      <c r="AX293" s="13" t="s">
        <v>80</v>
      </c>
      <c r="AY293" s="233" t="s">
        <v>138</v>
      </c>
    </row>
    <row r="294" spans="1:65" s="2" customFormat="1" ht="21.75" customHeight="1">
      <c r="A294" s="39"/>
      <c r="B294" s="40"/>
      <c r="C294" s="205" t="s">
        <v>426</v>
      </c>
      <c r="D294" s="205" t="s">
        <v>140</v>
      </c>
      <c r="E294" s="206" t="s">
        <v>940</v>
      </c>
      <c r="F294" s="207" t="s">
        <v>941</v>
      </c>
      <c r="G294" s="208" t="s">
        <v>162</v>
      </c>
      <c r="H294" s="209">
        <v>29.244</v>
      </c>
      <c r="I294" s="210"/>
      <c r="J294" s="211">
        <f>ROUND(I294*H294,2)</f>
        <v>0</v>
      </c>
      <c r="K294" s="207" t="s">
        <v>144</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235</v>
      </c>
      <c r="AT294" s="216" t="s">
        <v>140</v>
      </c>
      <c r="AU294" s="216" t="s">
        <v>82</v>
      </c>
      <c r="AY294" s="18" t="s">
        <v>138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235</v>
      </c>
      <c r="BM294" s="216" t="s">
        <v>942</v>
      </c>
    </row>
    <row r="295" spans="1:47" s="2" customFormat="1" ht="12">
      <c r="A295" s="39"/>
      <c r="B295" s="40"/>
      <c r="C295" s="41"/>
      <c r="D295" s="218" t="s">
        <v>147</v>
      </c>
      <c r="E295" s="41"/>
      <c r="F295" s="219" t="s">
        <v>932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147</v>
      </c>
      <c r="AU295" s="18" t="s">
        <v>82</v>
      </c>
    </row>
    <row r="296" spans="1:51" s="13" customFormat="1" ht="12">
      <c r="A296" s="13"/>
      <c r="B296" s="223"/>
      <c r="C296" s="224"/>
      <c r="D296" s="218" t="s">
        <v>157</v>
      </c>
      <c r="E296" s="225" t="s">
        <v>19</v>
      </c>
      <c r="F296" s="226" t="s">
        <v>1016</v>
      </c>
      <c r="G296" s="224"/>
      <c r="H296" s="227">
        <v>29.244</v>
      </c>
      <c r="I296" s="228"/>
      <c r="J296" s="224"/>
      <c r="K296" s="224"/>
      <c r="L296" s="229"/>
      <c r="M296" s="230"/>
      <c r="N296" s="231"/>
      <c r="O296" s="231"/>
      <c r="P296" s="231"/>
      <c r="Q296" s="231"/>
      <c r="R296" s="231"/>
      <c r="S296" s="231"/>
      <c r="T296" s="232"/>
      <c r="U296" s="13"/>
      <c r="V296" s="13"/>
      <c r="W296" s="13"/>
      <c r="X296" s="13"/>
      <c r="Y296" s="13"/>
      <c r="Z296" s="13"/>
      <c r="AA296" s="13"/>
      <c r="AB296" s="13"/>
      <c r="AC296" s="13"/>
      <c r="AD296" s="13"/>
      <c r="AE296" s="13"/>
      <c r="AT296" s="233" t="s">
        <v>157</v>
      </c>
      <c r="AU296" s="233" t="s">
        <v>82</v>
      </c>
      <c r="AV296" s="13" t="s">
        <v>82</v>
      </c>
      <c r="AW296" s="13" t="s">
        <v>33</v>
      </c>
      <c r="AX296" s="13" t="s">
        <v>72</v>
      </c>
      <c r="AY296" s="233" t="s">
        <v>138</v>
      </c>
    </row>
    <row r="297" spans="1:51" s="14" customFormat="1" ht="12">
      <c r="A297" s="14"/>
      <c r="B297" s="234"/>
      <c r="C297" s="235"/>
      <c r="D297" s="218" t="s">
        <v>157</v>
      </c>
      <c r="E297" s="236" t="s">
        <v>19</v>
      </c>
      <c r="F297" s="237" t="s">
        <v>194</v>
      </c>
      <c r="G297" s="235"/>
      <c r="H297" s="238">
        <v>29.244</v>
      </c>
      <c r="I297" s="239"/>
      <c r="J297" s="235"/>
      <c r="K297" s="235"/>
      <c r="L297" s="240"/>
      <c r="M297" s="241"/>
      <c r="N297" s="242"/>
      <c r="O297" s="242"/>
      <c r="P297" s="242"/>
      <c r="Q297" s="242"/>
      <c r="R297" s="242"/>
      <c r="S297" s="242"/>
      <c r="T297" s="243"/>
      <c r="U297" s="14"/>
      <c r="V297" s="14"/>
      <c r="W297" s="14"/>
      <c r="X297" s="14"/>
      <c r="Y297" s="14"/>
      <c r="Z297" s="14"/>
      <c r="AA297" s="14"/>
      <c r="AB297" s="14"/>
      <c r="AC297" s="14"/>
      <c r="AD297" s="14"/>
      <c r="AE297" s="14"/>
      <c r="AT297" s="244" t="s">
        <v>157</v>
      </c>
      <c r="AU297" s="244" t="s">
        <v>82</v>
      </c>
      <c r="AV297" s="14" t="s">
        <v>145</v>
      </c>
      <c r="AW297" s="14" t="s">
        <v>33</v>
      </c>
      <c r="AX297" s="14" t="s">
        <v>80</v>
      </c>
      <c r="AY297" s="244" t="s">
        <v>138</v>
      </c>
    </row>
    <row r="298" spans="1:65" s="2" customFormat="1" ht="16.5" customHeight="1">
      <c r="A298" s="39"/>
      <c r="B298" s="40"/>
      <c r="C298" s="255" t="s">
        <v>431</v>
      </c>
      <c r="D298" s="255" t="s">
        <v>288</v>
      </c>
      <c r="E298" s="256" t="s">
        <v>944</v>
      </c>
      <c r="F298" s="257" t="s">
        <v>945</v>
      </c>
      <c r="G298" s="258" t="s">
        <v>291</v>
      </c>
      <c r="H298" s="259">
        <v>0.013</v>
      </c>
      <c r="I298" s="260"/>
      <c r="J298" s="261">
        <f>ROUND(I298*H298,2)</f>
        <v>0</v>
      </c>
      <c r="K298" s="257" t="s">
        <v>144</v>
      </c>
      <c r="L298" s="262"/>
      <c r="M298" s="263" t="s">
        <v>19</v>
      </c>
      <c r="N298" s="264" t="s">
        <v>43</v>
      </c>
      <c r="O298" s="85"/>
      <c r="P298" s="214">
        <f>O298*H298</f>
        <v>0</v>
      </c>
      <c r="Q298" s="214">
        <v>1</v>
      </c>
      <c r="R298" s="214">
        <f>Q298*H298</f>
        <v>0.013</v>
      </c>
      <c r="S298" s="214">
        <v>0</v>
      </c>
      <c r="T298" s="215">
        <f>S298*H298</f>
        <v>0</v>
      </c>
      <c r="U298" s="39"/>
      <c r="V298" s="39"/>
      <c r="W298" s="39"/>
      <c r="X298" s="39"/>
      <c r="Y298" s="39"/>
      <c r="Z298" s="39"/>
      <c r="AA298" s="39"/>
      <c r="AB298" s="39"/>
      <c r="AC298" s="39"/>
      <c r="AD298" s="39"/>
      <c r="AE298" s="39"/>
      <c r="AR298" s="216" t="s">
        <v>338</v>
      </c>
      <c r="AT298" s="216" t="s">
        <v>288</v>
      </c>
      <c r="AU298" s="216" t="s">
        <v>82</v>
      </c>
      <c r="AY298" s="18" t="s">
        <v>138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235</v>
      </c>
      <c r="BM298" s="216" t="s">
        <v>946</v>
      </c>
    </row>
    <row r="299" spans="1:47" s="2" customFormat="1" ht="12">
      <c r="A299" s="39"/>
      <c r="B299" s="40"/>
      <c r="C299" s="41"/>
      <c r="D299" s="218" t="s">
        <v>293</v>
      </c>
      <c r="E299" s="41"/>
      <c r="F299" s="219" t="s">
        <v>947</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293</v>
      </c>
      <c r="AU299" s="18" t="s">
        <v>82</v>
      </c>
    </row>
    <row r="300" spans="1:51" s="13" customFormat="1" ht="12">
      <c r="A300" s="13"/>
      <c r="B300" s="223"/>
      <c r="C300" s="224"/>
      <c r="D300" s="218" t="s">
        <v>157</v>
      </c>
      <c r="E300" s="225" t="s">
        <v>19</v>
      </c>
      <c r="F300" s="226" t="s">
        <v>1017</v>
      </c>
      <c r="G300" s="224"/>
      <c r="H300" s="227">
        <v>29.244</v>
      </c>
      <c r="I300" s="228"/>
      <c r="J300" s="224"/>
      <c r="K300" s="224"/>
      <c r="L300" s="229"/>
      <c r="M300" s="230"/>
      <c r="N300" s="231"/>
      <c r="O300" s="231"/>
      <c r="P300" s="231"/>
      <c r="Q300" s="231"/>
      <c r="R300" s="231"/>
      <c r="S300" s="231"/>
      <c r="T300" s="232"/>
      <c r="U300" s="13"/>
      <c r="V300" s="13"/>
      <c r="W300" s="13"/>
      <c r="X300" s="13"/>
      <c r="Y300" s="13"/>
      <c r="Z300" s="13"/>
      <c r="AA300" s="13"/>
      <c r="AB300" s="13"/>
      <c r="AC300" s="13"/>
      <c r="AD300" s="13"/>
      <c r="AE300" s="13"/>
      <c r="AT300" s="233" t="s">
        <v>157</v>
      </c>
      <c r="AU300" s="233" t="s">
        <v>82</v>
      </c>
      <c r="AV300" s="13" t="s">
        <v>82</v>
      </c>
      <c r="AW300" s="13" t="s">
        <v>33</v>
      </c>
      <c r="AX300" s="13" t="s">
        <v>72</v>
      </c>
      <c r="AY300" s="233" t="s">
        <v>138</v>
      </c>
    </row>
    <row r="301" spans="1:51" s="14" customFormat="1" ht="12">
      <c r="A301" s="14"/>
      <c r="B301" s="234"/>
      <c r="C301" s="235"/>
      <c r="D301" s="218" t="s">
        <v>157</v>
      </c>
      <c r="E301" s="236" t="s">
        <v>19</v>
      </c>
      <c r="F301" s="237" t="s">
        <v>194</v>
      </c>
      <c r="G301" s="235"/>
      <c r="H301" s="238">
        <v>29.244</v>
      </c>
      <c r="I301" s="239"/>
      <c r="J301" s="235"/>
      <c r="K301" s="235"/>
      <c r="L301" s="240"/>
      <c r="M301" s="241"/>
      <c r="N301" s="242"/>
      <c r="O301" s="242"/>
      <c r="P301" s="242"/>
      <c r="Q301" s="242"/>
      <c r="R301" s="242"/>
      <c r="S301" s="242"/>
      <c r="T301" s="243"/>
      <c r="U301" s="14"/>
      <c r="V301" s="14"/>
      <c r="W301" s="14"/>
      <c r="X301" s="14"/>
      <c r="Y301" s="14"/>
      <c r="Z301" s="14"/>
      <c r="AA301" s="14"/>
      <c r="AB301" s="14"/>
      <c r="AC301" s="14"/>
      <c r="AD301" s="14"/>
      <c r="AE301" s="14"/>
      <c r="AT301" s="244" t="s">
        <v>157</v>
      </c>
      <c r="AU301" s="244" t="s">
        <v>82</v>
      </c>
      <c r="AV301" s="14" t="s">
        <v>145</v>
      </c>
      <c r="AW301" s="14" t="s">
        <v>33</v>
      </c>
      <c r="AX301" s="14" t="s">
        <v>80</v>
      </c>
      <c r="AY301" s="244" t="s">
        <v>138</v>
      </c>
    </row>
    <row r="302" spans="1:51" s="13" customFormat="1" ht="12">
      <c r="A302" s="13"/>
      <c r="B302" s="223"/>
      <c r="C302" s="224"/>
      <c r="D302" s="218" t="s">
        <v>157</v>
      </c>
      <c r="E302" s="224"/>
      <c r="F302" s="226" t="s">
        <v>1018</v>
      </c>
      <c r="G302" s="224"/>
      <c r="H302" s="227">
        <v>0.013</v>
      </c>
      <c r="I302" s="228"/>
      <c r="J302" s="224"/>
      <c r="K302" s="224"/>
      <c r="L302" s="229"/>
      <c r="M302" s="230"/>
      <c r="N302" s="231"/>
      <c r="O302" s="231"/>
      <c r="P302" s="231"/>
      <c r="Q302" s="231"/>
      <c r="R302" s="231"/>
      <c r="S302" s="231"/>
      <c r="T302" s="232"/>
      <c r="U302" s="13"/>
      <c r="V302" s="13"/>
      <c r="W302" s="13"/>
      <c r="X302" s="13"/>
      <c r="Y302" s="13"/>
      <c r="Z302" s="13"/>
      <c r="AA302" s="13"/>
      <c r="AB302" s="13"/>
      <c r="AC302" s="13"/>
      <c r="AD302" s="13"/>
      <c r="AE302" s="13"/>
      <c r="AT302" s="233" t="s">
        <v>157</v>
      </c>
      <c r="AU302" s="233" t="s">
        <v>82</v>
      </c>
      <c r="AV302" s="13" t="s">
        <v>82</v>
      </c>
      <c r="AW302" s="13" t="s">
        <v>4</v>
      </c>
      <c r="AX302" s="13" t="s">
        <v>80</v>
      </c>
      <c r="AY302" s="233" t="s">
        <v>138</v>
      </c>
    </row>
    <row r="303" spans="1:65" s="2" customFormat="1" ht="24.15" customHeight="1">
      <c r="A303" s="39"/>
      <c r="B303" s="40"/>
      <c r="C303" s="205" t="s">
        <v>436</v>
      </c>
      <c r="D303" s="205" t="s">
        <v>140</v>
      </c>
      <c r="E303" s="206" t="s">
        <v>701</v>
      </c>
      <c r="F303" s="207" t="s">
        <v>702</v>
      </c>
      <c r="G303" s="208" t="s">
        <v>291</v>
      </c>
      <c r="H303" s="209">
        <v>0.018</v>
      </c>
      <c r="I303" s="210"/>
      <c r="J303" s="211">
        <f>ROUND(I303*H303,2)</f>
        <v>0</v>
      </c>
      <c r="K303" s="207" t="s">
        <v>144</v>
      </c>
      <c r="L303" s="45"/>
      <c r="M303" s="212" t="s">
        <v>19</v>
      </c>
      <c r="N303" s="213" t="s">
        <v>43</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235</v>
      </c>
      <c r="AT303" s="216" t="s">
        <v>140</v>
      </c>
      <c r="AU303" s="216" t="s">
        <v>82</v>
      </c>
      <c r="AY303" s="18" t="s">
        <v>138</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235</v>
      </c>
      <c r="BM303" s="216" t="s">
        <v>949</v>
      </c>
    </row>
    <row r="304" spans="1:47" s="2" customFormat="1" ht="12">
      <c r="A304" s="39"/>
      <c r="B304" s="40"/>
      <c r="C304" s="41"/>
      <c r="D304" s="218" t="s">
        <v>147</v>
      </c>
      <c r="E304" s="41"/>
      <c r="F304" s="219" t="s">
        <v>704</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147</v>
      </c>
      <c r="AU304" s="18" t="s">
        <v>82</v>
      </c>
    </row>
    <row r="305" spans="1:63" s="12" customFormat="1" ht="22.8" customHeight="1">
      <c r="A305" s="12"/>
      <c r="B305" s="189"/>
      <c r="C305" s="190"/>
      <c r="D305" s="191" t="s">
        <v>71</v>
      </c>
      <c r="E305" s="203" t="s">
        <v>715</v>
      </c>
      <c r="F305" s="203" t="s">
        <v>716</v>
      </c>
      <c r="G305" s="190"/>
      <c r="H305" s="190"/>
      <c r="I305" s="193"/>
      <c r="J305" s="204">
        <f>BK305</f>
        <v>0</v>
      </c>
      <c r="K305" s="190"/>
      <c r="L305" s="195"/>
      <c r="M305" s="196"/>
      <c r="N305" s="197"/>
      <c r="O305" s="197"/>
      <c r="P305" s="198">
        <f>SUM(P306:P312)</f>
        <v>0</v>
      </c>
      <c r="Q305" s="197"/>
      <c r="R305" s="198">
        <f>SUM(R306:R312)</f>
        <v>0.00396902</v>
      </c>
      <c r="S305" s="197"/>
      <c r="T305" s="199">
        <f>SUM(T306:T312)</f>
        <v>0</v>
      </c>
      <c r="U305" s="12"/>
      <c r="V305" s="12"/>
      <c r="W305" s="12"/>
      <c r="X305" s="12"/>
      <c r="Y305" s="12"/>
      <c r="Z305" s="12"/>
      <c r="AA305" s="12"/>
      <c r="AB305" s="12"/>
      <c r="AC305" s="12"/>
      <c r="AD305" s="12"/>
      <c r="AE305" s="12"/>
      <c r="AR305" s="200" t="s">
        <v>82</v>
      </c>
      <c r="AT305" s="201" t="s">
        <v>71</v>
      </c>
      <c r="AU305" s="201" t="s">
        <v>80</v>
      </c>
      <c r="AY305" s="200" t="s">
        <v>138</v>
      </c>
      <c r="BK305" s="202">
        <f>SUM(BK306:BK312)</f>
        <v>0</v>
      </c>
    </row>
    <row r="306" spans="1:65" s="2" customFormat="1" ht="16.5" customHeight="1">
      <c r="A306" s="39"/>
      <c r="B306" s="40"/>
      <c r="C306" s="205" t="s">
        <v>442</v>
      </c>
      <c r="D306" s="205" t="s">
        <v>140</v>
      </c>
      <c r="E306" s="206" t="s">
        <v>718</v>
      </c>
      <c r="F306" s="207" t="s">
        <v>719</v>
      </c>
      <c r="G306" s="208" t="s">
        <v>162</v>
      </c>
      <c r="H306" s="209">
        <v>18.041</v>
      </c>
      <c r="I306" s="210"/>
      <c r="J306" s="211">
        <f>ROUND(I306*H306,2)</f>
        <v>0</v>
      </c>
      <c r="K306" s="207" t="s">
        <v>144</v>
      </c>
      <c r="L306" s="45"/>
      <c r="M306" s="212" t="s">
        <v>19</v>
      </c>
      <c r="N306" s="213" t="s">
        <v>43</v>
      </c>
      <c r="O306" s="85"/>
      <c r="P306" s="214">
        <f>O306*H306</f>
        <v>0</v>
      </c>
      <c r="Q306" s="214">
        <v>0.00013</v>
      </c>
      <c r="R306" s="214">
        <f>Q306*H306</f>
        <v>0.0023453299999999996</v>
      </c>
      <c r="S306" s="214">
        <v>0</v>
      </c>
      <c r="T306" s="215">
        <f>S306*H306</f>
        <v>0</v>
      </c>
      <c r="U306" s="39"/>
      <c r="V306" s="39"/>
      <c r="W306" s="39"/>
      <c r="X306" s="39"/>
      <c r="Y306" s="39"/>
      <c r="Z306" s="39"/>
      <c r="AA306" s="39"/>
      <c r="AB306" s="39"/>
      <c r="AC306" s="39"/>
      <c r="AD306" s="39"/>
      <c r="AE306" s="39"/>
      <c r="AR306" s="216" t="s">
        <v>235</v>
      </c>
      <c r="AT306" s="216" t="s">
        <v>140</v>
      </c>
      <c r="AU306" s="216" t="s">
        <v>82</v>
      </c>
      <c r="AY306" s="18" t="s">
        <v>138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235</v>
      </c>
      <c r="BM306" s="216" t="s">
        <v>950</v>
      </c>
    </row>
    <row r="307" spans="1:51" s="13" customFormat="1" ht="12">
      <c r="A307" s="13"/>
      <c r="B307" s="223"/>
      <c r="C307" s="224"/>
      <c r="D307" s="218" t="s">
        <v>157</v>
      </c>
      <c r="E307" s="225" t="s">
        <v>19</v>
      </c>
      <c r="F307" s="226" t="s">
        <v>1019</v>
      </c>
      <c r="G307" s="224"/>
      <c r="H307" s="227">
        <v>18.041</v>
      </c>
      <c r="I307" s="228"/>
      <c r="J307" s="224"/>
      <c r="K307" s="224"/>
      <c r="L307" s="229"/>
      <c r="M307" s="230"/>
      <c r="N307" s="231"/>
      <c r="O307" s="231"/>
      <c r="P307" s="231"/>
      <c r="Q307" s="231"/>
      <c r="R307" s="231"/>
      <c r="S307" s="231"/>
      <c r="T307" s="232"/>
      <c r="U307" s="13"/>
      <c r="V307" s="13"/>
      <c r="W307" s="13"/>
      <c r="X307" s="13"/>
      <c r="Y307" s="13"/>
      <c r="Z307" s="13"/>
      <c r="AA307" s="13"/>
      <c r="AB307" s="13"/>
      <c r="AC307" s="13"/>
      <c r="AD307" s="13"/>
      <c r="AE307" s="13"/>
      <c r="AT307" s="233" t="s">
        <v>157</v>
      </c>
      <c r="AU307" s="233" t="s">
        <v>82</v>
      </c>
      <c r="AV307" s="13" t="s">
        <v>82</v>
      </c>
      <c r="AW307" s="13" t="s">
        <v>33</v>
      </c>
      <c r="AX307" s="13" t="s">
        <v>72</v>
      </c>
      <c r="AY307" s="233" t="s">
        <v>138</v>
      </c>
    </row>
    <row r="308" spans="1:51" s="14" customFormat="1" ht="12">
      <c r="A308" s="14"/>
      <c r="B308" s="234"/>
      <c r="C308" s="235"/>
      <c r="D308" s="218" t="s">
        <v>157</v>
      </c>
      <c r="E308" s="236" t="s">
        <v>19</v>
      </c>
      <c r="F308" s="237" t="s">
        <v>194</v>
      </c>
      <c r="G308" s="235"/>
      <c r="H308" s="238">
        <v>18.041</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157</v>
      </c>
      <c r="AU308" s="244" t="s">
        <v>82</v>
      </c>
      <c r="AV308" s="14" t="s">
        <v>145</v>
      </c>
      <c r="AW308" s="14" t="s">
        <v>33</v>
      </c>
      <c r="AX308" s="14" t="s">
        <v>80</v>
      </c>
      <c r="AY308" s="244" t="s">
        <v>138</v>
      </c>
    </row>
    <row r="309" spans="1:65" s="2" customFormat="1" ht="16.5" customHeight="1">
      <c r="A309" s="39"/>
      <c r="B309" s="40"/>
      <c r="C309" s="205" t="s">
        <v>446</v>
      </c>
      <c r="D309" s="205" t="s">
        <v>140</v>
      </c>
      <c r="E309" s="206" t="s">
        <v>726</v>
      </c>
      <c r="F309" s="207" t="s">
        <v>727</v>
      </c>
      <c r="G309" s="208" t="s">
        <v>162</v>
      </c>
      <c r="H309" s="209">
        <v>18.041</v>
      </c>
      <c r="I309" s="210"/>
      <c r="J309" s="211">
        <f>ROUND(I309*H309,2)</f>
        <v>0</v>
      </c>
      <c r="K309" s="207" t="s">
        <v>144</v>
      </c>
      <c r="L309" s="45"/>
      <c r="M309" s="212" t="s">
        <v>19</v>
      </c>
      <c r="N309" s="213" t="s">
        <v>43</v>
      </c>
      <c r="O309" s="85"/>
      <c r="P309" s="214">
        <f>O309*H309</f>
        <v>0</v>
      </c>
      <c r="Q309" s="214">
        <v>9E-05</v>
      </c>
      <c r="R309" s="214">
        <f>Q309*H309</f>
        <v>0.0016236900000000001</v>
      </c>
      <c r="S309" s="214">
        <v>0</v>
      </c>
      <c r="T309" s="215">
        <f>S309*H309</f>
        <v>0</v>
      </c>
      <c r="U309" s="39"/>
      <c r="V309" s="39"/>
      <c r="W309" s="39"/>
      <c r="X309" s="39"/>
      <c r="Y309" s="39"/>
      <c r="Z309" s="39"/>
      <c r="AA309" s="39"/>
      <c r="AB309" s="39"/>
      <c r="AC309" s="39"/>
      <c r="AD309" s="39"/>
      <c r="AE309" s="39"/>
      <c r="AR309" s="216" t="s">
        <v>235</v>
      </c>
      <c r="AT309" s="216" t="s">
        <v>140</v>
      </c>
      <c r="AU309" s="216" t="s">
        <v>82</v>
      </c>
      <c r="AY309" s="18" t="s">
        <v>138</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235</v>
      </c>
      <c r="BM309" s="216" t="s">
        <v>952</v>
      </c>
    </row>
    <row r="310" spans="1:51" s="15" customFormat="1" ht="12">
      <c r="A310" s="15"/>
      <c r="B310" s="245"/>
      <c r="C310" s="246"/>
      <c r="D310" s="218" t="s">
        <v>157</v>
      </c>
      <c r="E310" s="247" t="s">
        <v>19</v>
      </c>
      <c r="F310" s="248" t="s">
        <v>953</v>
      </c>
      <c r="G310" s="246"/>
      <c r="H310" s="247" t="s">
        <v>19</v>
      </c>
      <c r="I310" s="249"/>
      <c r="J310" s="246"/>
      <c r="K310" s="246"/>
      <c r="L310" s="250"/>
      <c r="M310" s="251"/>
      <c r="N310" s="252"/>
      <c r="O310" s="252"/>
      <c r="P310" s="252"/>
      <c r="Q310" s="252"/>
      <c r="R310" s="252"/>
      <c r="S310" s="252"/>
      <c r="T310" s="253"/>
      <c r="U310" s="15"/>
      <c r="V310" s="15"/>
      <c r="W310" s="15"/>
      <c r="X310" s="15"/>
      <c r="Y310" s="15"/>
      <c r="Z310" s="15"/>
      <c r="AA310" s="15"/>
      <c r="AB310" s="15"/>
      <c r="AC310" s="15"/>
      <c r="AD310" s="15"/>
      <c r="AE310" s="15"/>
      <c r="AT310" s="254" t="s">
        <v>157</v>
      </c>
      <c r="AU310" s="254" t="s">
        <v>82</v>
      </c>
      <c r="AV310" s="15" t="s">
        <v>80</v>
      </c>
      <c r="AW310" s="15" t="s">
        <v>33</v>
      </c>
      <c r="AX310" s="15" t="s">
        <v>72</v>
      </c>
      <c r="AY310" s="254" t="s">
        <v>138</v>
      </c>
    </row>
    <row r="311" spans="1:51" s="13" customFormat="1" ht="12">
      <c r="A311" s="13"/>
      <c r="B311" s="223"/>
      <c r="C311" s="224"/>
      <c r="D311" s="218" t="s">
        <v>157</v>
      </c>
      <c r="E311" s="225" t="s">
        <v>19</v>
      </c>
      <c r="F311" s="226" t="s">
        <v>1019</v>
      </c>
      <c r="G311" s="224"/>
      <c r="H311" s="227">
        <v>18.041</v>
      </c>
      <c r="I311" s="228"/>
      <c r="J311" s="224"/>
      <c r="K311" s="224"/>
      <c r="L311" s="229"/>
      <c r="M311" s="230"/>
      <c r="N311" s="231"/>
      <c r="O311" s="231"/>
      <c r="P311" s="231"/>
      <c r="Q311" s="231"/>
      <c r="R311" s="231"/>
      <c r="S311" s="231"/>
      <c r="T311" s="232"/>
      <c r="U311" s="13"/>
      <c r="V311" s="13"/>
      <c r="W311" s="13"/>
      <c r="X311" s="13"/>
      <c r="Y311" s="13"/>
      <c r="Z311" s="13"/>
      <c r="AA311" s="13"/>
      <c r="AB311" s="13"/>
      <c r="AC311" s="13"/>
      <c r="AD311" s="13"/>
      <c r="AE311" s="13"/>
      <c r="AT311" s="233" t="s">
        <v>157</v>
      </c>
      <c r="AU311" s="233" t="s">
        <v>82</v>
      </c>
      <c r="AV311" s="13" t="s">
        <v>82</v>
      </c>
      <c r="AW311" s="13" t="s">
        <v>33</v>
      </c>
      <c r="AX311" s="13" t="s">
        <v>72</v>
      </c>
      <c r="AY311" s="233" t="s">
        <v>138</v>
      </c>
    </row>
    <row r="312" spans="1:51" s="14" customFormat="1" ht="12">
      <c r="A312" s="14"/>
      <c r="B312" s="234"/>
      <c r="C312" s="235"/>
      <c r="D312" s="218" t="s">
        <v>157</v>
      </c>
      <c r="E312" s="236" t="s">
        <v>19</v>
      </c>
      <c r="F312" s="237" t="s">
        <v>194</v>
      </c>
      <c r="G312" s="235"/>
      <c r="H312" s="238">
        <v>18.041</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157</v>
      </c>
      <c r="AU312" s="244" t="s">
        <v>82</v>
      </c>
      <c r="AV312" s="14" t="s">
        <v>145</v>
      </c>
      <c r="AW312" s="14" t="s">
        <v>33</v>
      </c>
      <c r="AX312" s="14" t="s">
        <v>80</v>
      </c>
      <c r="AY312" s="244" t="s">
        <v>138</v>
      </c>
    </row>
    <row r="313" spans="1:63" s="12" customFormat="1" ht="22.8" customHeight="1">
      <c r="A313" s="12"/>
      <c r="B313" s="189"/>
      <c r="C313" s="190"/>
      <c r="D313" s="191" t="s">
        <v>71</v>
      </c>
      <c r="E313" s="203" t="s">
        <v>730</v>
      </c>
      <c r="F313" s="203" t="s">
        <v>731</v>
      </c>
      <c r="G313" s="190"/>
      <c r="H313" s="190"/>
      <c r="I313" s="193"/>
      <c r="J313" s="204">
        <f>BK313</f>
        <v>0</v>
      </c>
      <c r="K313" s="190"/>
      <c r="L313" s="195"/>
      <c r="M313" s="196"/>
      <c r="N313" s="197"/>
      <c r="O313" s="197"/>
      <c r="P313" s="198">
        <f>SUM(P314:P332)</f>
        <v>0</v>
      </c>
      <c r="Q313" s="197"/>
      <c r="R313" s="198">
        <f>SUM(R314:R332)</f>
        <v>0.28744234</v>
      </c>
      <c r="S313" s="197"/>
      <c r="T313" s="199">
        <f>SUM(T314:T332)</f>
        <v>0</v>
      </c>
      <c r="U313" s="12"/>
      <c r="V313" s="12"/>
      <c r="W313" s="12"/>
      <c r="X313" s="12"/>
      <c r="Y313" s="12"/>
      <c r="Z313" s="12"/>
      <c r="AA313" s="12"/>
      <c r="AB313" s="12"/>
      <c r="AC313" s="12"/>
      <c r="AD313" s="12"/>
      <c r="AE313" s="12"/>
      <c r="AR313" s="200" t="s">
        <v>82</v>
      </c>
      <c r="AT313" s="201" t="s">
        <v>71</v>
      </c>
      <c r="AU313" s="201" t="s">
        <v>80</v>
      </c>
      <c r="AY313" s="200" t="s">
        <v>138</v>
      </c>
      <c r="BK313" s="202">
        <f>SUM(BK314:BK332)</f>
        <v>0</v>
      </c>
    </row>
    <row r="314" spans="1:65" s="2" customFormat="1" ht="16.5" customHeight="1">
      <c r="A314" s="39"/>
      <c r="B314" s="40"/>
      <c r="C314" s="205" t="s">
        <v>451</v>
      </c>
      <c r="D314" s="205" t="s">
        <v>140</v>
      </c>
      <c r="E314" s="206" t="s">
        <v>733</v>
      </c>
      <c r="F314" s="207" t="s">
        <v>734</v>
      </c>
      <c r="G314" s="208" t="s">
        <v>162</v>
      </c>
      <c r="H314" s="209">
        <v>18.041</v>
      </c>
      <c r="I314" s="210"/>
      <c r="J314" s="211">
        <f>ROUND(I314*H314,2)</f>
        <v>0</v>
      </c>
      <c r="K314" s="207" t="s">
        <v>144</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235</v>
      </c>
      <c r="AT314" s="216" t="s">
        <v>140</v>
      </c>
      <c r="AU314" s="216" t="s">
        <v>82</v>
      </c>
      <c r="AY314" s="18" t="s">
        <v>138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235</v>
      </c>
      <c r="BM314" s="216" t="s">
        <v>954</v>
      </c>
    </row>
    <row r="315" spans="1:51" s="15" customFormat="1" ht="12">
      <c r="A315" s="15"/>
      <c r="B315" s="245"/>
      <c r="C315" s="246"/>
      <c r="D315" s="218" t="s">
        <v>157</v>
      </c>
      <c r="E315" s="247" t="s">
        <v>19</v>
      </c>
      <c r="F315" s="248" t="s">
        <v>1005</v>
      </c>
      <c r="G315" s="246"/>
      <c r="H315" s="247" t="s">
        <v>19</v>
      </c>
      <c r="I315" s="249"/>
      <c r="J315" s="246"/>
      <c r="K315" s="246"/>
      <c r="L315" s="250"/>
      <c r="M315" s="251"/>
      <c r="N315" s="252"/>
      <c r="O315" s="252"/>
      <c r="P315" s="252"/>
      <c r="Q315" s="252"/>
      <c r="R315" s="252"/>
      <c r="S315" s="252"/>
      <c r="T315" s="253"/>
      <c r="U315" s="15"/>
      <c r="V315" s="15"/>
      <c r="W315" s="15"/>
      <c r="X315" s="15"/>
      <c r="Y315" s="15"/>
      <c r="Z315" s="15"/>
      <c r="AA315" s="15"/>
      <c r="AB315" s="15"/>
      <c r="AC315" s="15"/>
      <c r="AD315" s="15"/>
      <c r="AE315" s="15"/>
      <c r="AT315" s="254" t="s">
        <v>157</v>
      </c>
      <c r="AU315" s="254" t="s">
        <v>82</v>
      </c>
      <c r="AV315" s="15" t="s">
        <v>80</v>
      </c>
      <c r="AW315" s="15" t="s">
        <v>33</v>
      </c>
      <c r="AX315" s="15" t="s">
        <v>72</v>
      </c>
      <c r="AY315" s="254" t="s">
        <v>138</v>
      </c>
    </row>
    <row r="316" spans="1:51" s="13" customFormat="1" ht="12">
      <c r="A316" s="13"/>
      <c r="B316" s="223"/>
      <c r="C316" s="224"/>
      <c r="D316" s="218" t="s">
        <v>157</v>
      </c>
      <c r="E316" s="225" t="s">
        <v>19</v>
      </c>
      <c r="F316" s="226" t="s">
        <v>1020</v>
      </c>
      <c r="G316" s="224"/>
      <c r="H316" s="227">
        <v>3.738</v>
      </c>
      <c r="I316" s="228"/>
      <c r="J316" s="224"/>
      <c r="K316" s="224"/>
      <c r="L316" s="229"/>
      <c r="M316" s="230"/>
      <c r="N316" s="231"/>
      <c r="O316" s="231"/>
      <c r="P316" s="231"/>
      <c r="Q316" s="231"/>
      <c r="R316" s="231"/>
      <c r="S316" s="231"/>
      <c r="T316" s="232"/>
      <c r="U316" s="13"/>
      <c r="V316" s="13"/>
      <c r="W316" s="13"/>
      <c r="X316" s="13"/>
      <c r="Y316" s="13"/>
      <c r="Z316" s="13"/>
      <c r="AA316" s="13"/>
      <c r="AB316" s="13"/>
      <c r="AC316" s="13"/>
      <c r="AD316" s="13"/>
      <c r="AE316" s="13"/>
      <c r="AT316" s="233" t="s">
        <v>157</v>
      </c>
      <c r="AU316" s="233" t="s">
        <v>82</v>
      </c>
      <c r="AV316" s="13" t="s">
        <v>82</v>
      </c>
      <c r="AW316" s="13" t="s">
        <v>33</v>
      </c>
      <c r="AX316" s="13" t="s">
        <v>72</v>
      </c>
      <c r="AY316" s="233" t="s">
        <v>138</v>
      </c>
    </row>
    <row r="317" spans="1:51" s="13" customFormat="1" ht="12">
      <c r="A317" s="13"/>
      <c r="B317" s="223"/>
      <c r="C317" s="224"/>
      <c r="D317" s="218" t="s">
        <v>157</v>
      </c>
      <c r="E317" s="225" t="s">
        <v>19</v>
      </c>
      <c r="F317" s="226" t="s">
        <v>1021</v>
      </c>
      <c r="G317" s="224"/>
      <c r="H317" s="227">
        <v>3.783</v>
      </c>
      <c r="I317" s="228"/>
      <c r="J317" s="224"/>
      <c r="K317" s="224"/>
      <c r="L317" s="229"/>
      <c r="M317" s="230"/>
      <c r="N317" s="231"/>
      <c r="O317" s="231"/>
      <c r="P317" s="231"/>
      <c r="Q317" s="231"/>
      <c r="R317" s="231"/>
      <c r="S317" s="231"/>
      <c r="T317" s="232"/>
      <c r="U317" s="13"/>
      <c r="V317" s="13"/>
      <c r="W317" s="13"/>
      <c r="X317" s="13"/>
      <c r="Y317" s="13"/>
      <c r="Z317" s="13"/>
      <c r="AA317" s="13"/>
      <c r="AB317" s="13"/>
      <c r="AC317" s="13"/>
      <c r="AD317" s="13"/>
      <c r="AE317" s="13"/>
      <c r="AT317" s="233" t="s">
        <v>157</v>
      </c>
      <c r="AU317" s="233" t="s">
        <v>82</v>
      </c>
      <c r="AV317" s="13" t="s">
        <v>82</v>
      </c>
      <c r="AW317" s="13" t="s">
        <v>33</v>
      </c>
      <c r="AX317" s="13" t="s">
        <v>72</v>
      </c>
      <c r="AY317" s="233" t="s">
        <v>138</v>
      </c>
    </row>
    <row r="318" spans="1:51" s="13" customFormat="1" ht="12">
      <c r="A318" s="13"/>
      <c r="B318" s="223"/>
      <c r="C318" s="224"/>
      <c r="D318" s="218" t="s">
        <v>157</v>
      </c>
      <c r="E318" s="225" t="s">
        <v>19</v>
      </c>
      <c r="F318" s="226" t="s">
        <v>1022</v>
      </c>
      <c r="G318" s="224"/>
      <c r="H318" s="227">
        <v>10.52</v>
      </c>
      <c r="I318" s="228"/>
      <c r="J318" s="224"/>
      <c r="K318" s="224"/>
      <c r="L318" s="229"/>
      <c r="M318" s="230"/>
      <c r="N318" s="231"/>
      <c r="O318" s="231"/>
      <c r="P318" s="231"/>
      <c r="Q318" s="231"/>
      <c r="R318" s="231"/>
      <c r="S318" s="231"/>
      <c r="T318" s="232"/>
      <c r="U318" s="13"/>
      <c r="V318" s="13"/>
      <c r="W318" s="13"/>
      <c r="X318" s="13"/>
      <c r="Y318" s="13"/>
      <c r="Z318" s="13"/>
      <c r="AA318" s="13"/>
      <c r="AB318" s="13"/>
      <c r="AC318" s="13"/>
      <c r="AD318" s="13"/>
      <c r="AE318" s="13"/>
      <c r="AT318" s="233" t="s">
        <v>157</v>
      </c>
      <c r="AU318" s="233" t="s">
        <v>82</v>
      </c>
      <c r="AV318" s="13" t="s">
        <v>82</v>
      </c>
      <c r="AW318" s="13" t="s">
        <v>33</v>
      </c>
      <c r="AX318" s="13" t="s">
        <v>72</v>
      </c>
      <c r="AY318" s="233" t="s">
        <v>138</v>
      </c>
    </row>
    <row r="319" spans="1:51" s="14" customFormat="1" ht="12">
      <c r="A319" s="14"/>
      <c r="B319" s="234"/>
      <c r="C319" s="235"/>
      <c r="D319" s="218" t="s">
        <v>157</v>
      </c>
      <c r="E319" s="236" t="s">
        <v>19</v>
      </c>
      <c r="F319" s="237" t="s">
        <v>194</v>
      </c>
      <c r="G319" s="235"/>
      <c r="H319" s="238">
        <v>18.041</v>
      </c>
      <c r="I319" s="239"/>
      <c r="J319" s="235"/>
      <c r="K319" s="235"/>
      <c r="L319" s="240"/>
      <c r="M319" s="241"/>
      <c r="N319" s="242"/>
      <c r="O319" s="242"/>
      <c r="P319" s="242"/>
      <c r="Q319" s="242"/>
      <c r="R319" s="242"/>
      <c r="S319" s="242"/>
      <c r="T319" s="243"/>
      <c r="U319" s="14"/>
      <c r="V319" s="14"/>
      <c r="W319" s="14"/>
      <c r="X319" s="14"/>
      <c r="Y319" s="14"/>
      <c r="Z319" s="14"/>
      <c r="AA319" s="14"/>
      <c r="AB319" s="14"/>
      <c r="AC319" s="14"/>
      <c r="AD319" s="14"/>
      <c r="AE319" s="14"/>
      <c r="AT319" s="244" t="s">
        <v>157</v>
      </c>
      <c r="AU319" s="244" t="s">
        <v>82</v>
      </c>
      <c r="AV319" s="14" t="s">
        <v>145</v>
      </c>
      <c r="AW319" s="14" t="s">
        <v>33</v>
      </c>
      <c r="AX319" s="14" t="s">
        <v>80</v>
      </c>
      <c r="AY319" s="244" t="s">
        <v>138</v>
      </c>
    </row>
    <row r="320" spans="1:65" s="2" customFormat="1" ht="16.5" customHeight="1">
      <c r="A320" s="39"/>
      <c r="B320" s="40"/>
      <c r="C320" s="255" t="s">
        <v>456</v>
      </c>
      <c r="D320" s="255" t="s">
        <v>288</v>
      </c>
      <c r="E320" s="256" t="s">
        <v>737</v>
      </c>
      <c r="F320" s="257" t="s">
        <v>738</v>
      </c>
      <c r="G320" s="258" t="s">
        <v>291</v>
      </c>
      <c r="H320" s="259">
        <v>0.216</v>
      </c>
      <c r="I320" s="260"/>
      <c r="J320" s="261">
        <f>ROUND(I320*H320,2)</f>
        <v>0</v>
      </c>
      <c r="K320" s="257" t="s">
        <v>144</v>
      </c>
      <c r="L320" s="262"/>
      <c r="M320" s="263" t="s">
        <v>19</v>
      </c>
      <c r="N320" s="264" t="s">
        <v>43</v>
      </c>
      <c r="O320" s="85"/>
      <c r="P320" s="214">
        <f>O320*H320</f>
        <v>0</v>
      </c>
      <c r="Q320" s="214">
        <v>1</v>
      </c>
      <c r="R320" s="214">
        <f>Q320*H320</f>
        <v>0.216</v>
      </c>
      <c r="S320" s="214">
        <v>0</v>
      </c>
      <c r="T320" s="215">
        <f>S320*H320</f>
        <v>0</v>
      </c>
      <c r="U320" s="39"/>
      <c r="V320" s="39"/>
      <c r="W320" s="39"/>
      <c r="X320" s="39"/>
      <c r="Y320" s="39"/>
      <c r="Z320" s="39"/>
      <c r="AA320" s="39"/>
      <c r="AB320" s="39"/>
      <c r="AC320" s="39"/>
      <c r="AD320" s="39"/>
      <c r="AE320" s="39"/>
      <c r="AR320" s="216" t="s">
        <v>338</v>
      </c>
      <c r="AT320" s="216" t="s">
        <v>288</v>
      </c>
      <c r="AU320" s="216" t="s">
        <v>82</v>
      </c>
      <c r="AY320" s="18" t="s">
        <v>138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235</v>
      </c>
      <c r="BM320" s="216" t="s">
        <v>958</v>
      </c>
    </row>
    <row r="321" spans="1:51" s="13" customFormat="1" ht="12">
      <c r="A321" s="13"/>
      <c r="B321" s="223"/>
      <c r="C321" s="224"/>
      <c r="D321" s="218" t="s">
        <v>157</v>
      </c>
      <c r="E321" s="225" t="s">
        <v>19</v>
      </c>
      <c r="F321" s="226" t="s">
        <v>1019</v>
      </c>
      <c r="G321" s="224"/>
      <c r="H321" s="227">
        <v>18.041</v>
      </c>
      <c r="I321" s="228"/>
      <c r="J321" s="224"/>
      <c r="K321" s="224"/>
      <c r="L321" s="229"/>
      <c r="M321" s="230"/>
      <c r="N321" s="231"/>
      <c r="O321" s="231"/>
      <c r="P321" s="231"/>
      <c r="Q321" s="231"/>
      <c r="R321" s="231"/>
      <c r="S321" s="231"/>
      <c r="T321" s="232"/>
      <c r="U321" s="13"/>
      <c r="V321" s="13"/>
      <c r="W321" s="13"/>
      <c r="X321" s="13"/>
      <c r="Y321" s="13"/>
      <c r="Z321" s="13"/>
      <c r="AA321" s="13"/>
      <c r="AB321" s="13"/>
      <c r="AC321" s="13"/>
      <c r="AD321" s="13"/>
      <c r="AE321" s="13"/>
      <c r="AT321" s="233" t="s">
        <v>157</v>
      </c>
      <c r="AU321" s="233" t="s">
        <v>82</v>
      </c>
      <c r="AV321" s="13" t="s">
        <v>82</v>
      </c>
      <c r="AW321" s="13" t="s">
        <v>33</v>
      </c>
      <c r="AX321" s="13" t="s">
        <v>72</v>
      </c>
      <c r="AY321" s="233" t="s">
        <v>138</v>
      </c>
    </row>
    <row r="322" spans="1:51" s="14" customFormat="1" ht="12">
      <c r="A322" s="14"/>
      <c r="B322" s="234"/>
      <c r="C322" s="235"/>
      <c r="D322" s="218" t="s">
        <v>157</v>
      </c>
      <c r="E322" s="236" t="s">
        <v>19</v>
      </c>
      <c r="F322" s="237" t="s">
        <v>194</v>
      </c>
      <c r="G322" s="235"/>
      <c r="H322" s="238">
        <v>18.041</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157</v>
      </c>
      <c r="AU322" s="244" t="s">
        <v>82</v>
      </c>
      <c r="AV322" s="14" t="s">
        <v>145</v>
      </c>
      <c r="AW322" s="14" t="s">
        <v>33</v>
      </c>
      <c r="AX322" s="14" t="s">
        <v>80</v>
      </c>
      <c r="AY322" s="244" t="s">
        <v>138</v>
      </c>
    </row>
    <row r="323" spans="1:51" s="13" customFormat="1" ht="12">
      <c r="A323" s="13"/>
      <c r="B323" s="223"/>
      <c r="C323" s="224"/>
      <c r="D323" s="218" t="s">
        <v>157</v>
      </c>
      <c r="E323" s="224"/>
      <c r="F323" s="226" t="s">
        <v>1023</v>
      </c>
      <c r="G323" s="224"/>
      <c r="H323" s="227">
        <v>0.216</v>
      </c>
      <c r="I323" s="228"/>
      <c r="J323" s="224"/>
      <c r="K323" s="224"/>
      <c r="L323" s="229"/>
      <c r="M323" s="230"/>
      <c r="N323" s="231"/>
      <c r="O323" s="231"/>
      <c r="P323" s="231"/>
      <c r="Q323" s="231"/>
      <c r="R323" s="231"/>
      <c r="S323" s="231"/>
      <c r="T323" s="232"/>
      <c r="U323" s="13"/>
      <c r="V323" s="13"/>
      <c r="W323" s="13"/>
      <c r="X323" s="13"/>
      <c r="Y323" s="13"/>
      <c r="Z323" s="13"/>
      <c r="AA323" s="13"/>
      <c r="AB323" s="13"/>
      <c r="AC323" s="13"/>
      <c r="AD323" s="13"/>
      <c r="AE323" s="13"/>
      <c r="AT323" s="233" t="s">
        <v>157</v>
      </c>
      <c r="AU323" s="233" t="s">
        <v>82</v>
      </c>
      <c r="AV323" s="13" t="s">
        <v>82</v>
      </c>
      <c r="AW323" s="13" t="s">
        <v>4</v>
      </c>
      <c r="AX323" s="13" t="s">
        <v>80</v>
      </c>
      <c r="AY323" s="233" t="s">
        <v>138</v>
      </c>
    </row>
    <row r="324" spans="1:65" s="2" customFormat="1" ht="21.75" customHeight="1">
      <c r="A324" s="39"/>
      <c r="B324" s="40"/>
      <c r="C324" s="205" t="s">
        <v>462</v>
      </c>
      <c r="D324" s="205" t="s">
        <v>140</v>
      </c>
      <c r="E324" s="206" t="s">
        <v>742</v>
      </c>
      <c r="F324" s="207" t="s">
        <v>743</v>
      </c>
      <c r="G324" s="208" t="s">
        <v>162</v>
      </c>
      <c r="H324" s="209">
        <v>18.041</v>
      </c>
      <c r="I324" s="210"/>
      <c r="J324" s="211">
        <f>ROUND(I324*H324,2)</f>
        <v>0</v>
      </c>
      <c r="K324" s="207" t="s">
        <v>19</v>
      </c>
      <c r="L324" s="45"/>
      <c r="M324" s="212" t="s">
        <v>19</v>
      </c>
      <c r="N324" s="213" t="s">
        <v>43</v>
      </c>
      <c r="O324" s="85"/>
      <c r="P324" s="214">
        <f>O324*H324</f>
        <v>0</v>
      </c>
      <c r="Q324" s="214">
        <v>0.00174</v>
      </c>
      <c r="R324" s="214">
        <f>Q324*H324</f>
        <v>0.031391340000000004</v>
      </c>
      <c r="S324" s="214">
        <v>0</v>
      </c>
      <c r="T324" s="215">
        <f>S324*H324</f>
        <v>0</v>
      </c>
      <c r="U324" s="39"/>
      <c r="V324" s="39"/>
      <c r="W324" s="39"/>
      <c r="X324" s="39"/>
      <c r="Y324" s="39"/>
      <c r="Z324" s="39"/>
      <c r="AA324" s="39"/>
      <c r="AB324" s="39"/>
      <c r="AC324" s="39"/>
      <c r="AD324" s="39"/>
      <c r="AE324" s="39"/>
      <c r="AR324" s="216" t="s">
        <v>235</v>
      </c>
      <c r="AT324" s="216" t="s">
        <v>140</v>
      </c>
      <c r="AU324" s="216" t="s">
        <v>82</v>
      </c>
      <c r="AY324" s="18" t="s">
        <v>138</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235</v>
      </c>
      <c r="BM324" s="216" t="s">
        <v>960</v>
      </c>
    </row>
    <row r="325" spans="1:51" s="15" customFormat="1" ht="12">
      <c r="A325" s="15"/>
      <c r="B325" s="245"/>
      <c r="C325" s="246"/>
      <c r="D325" s="218" t="s">
        <v>157</v>
      </c>
      <c r="E325" s="247" t="s">
        <v>19</v>
      </c>
      <c r="F325" s="248" t="s">
        <v>745</v>
      </c>
      <c r="G325" s="246"/>
      <c r="H325" s="247" t="s">
        <v>19</v>
      </c>
      <c r="I325" s="249"/>
      <c r="J325" s="246"/>
      <c r="K325" s="246"/>
      <c r="L325" s="250"/>
      <c r="M325" s="251"/>
      <c r="N325" s="252"/>
      <c r="O325" s="252"/>
      <c r="P325" s="252"/>
      <c r="Q325" s="252"/>
      <c r="R325" s="252"/>
      <c r="S325" s="252"/>
      <c r="T325" s="253"/>
      <c r="U325" s="15"/>
      <c r="V325" s="15"/>
      <c r="W325" s="15"/>
      <c r="X325" s="15"/>
      <c r="Y325" s="15"/>
      <c r="Z325" s="15"/>
      <c r="AA325" s="15"/>
      <c r="AB325" s="15"/>
      <c r="AC325" s="15"/>
      <c r="AD325" s="15"/>
      <c r="AE325" s="15"/>
      <c r="AT325" s="254" t="s">
        <v>157</v>
      </c>
      <c r="AU325" s="254" t="s">
        <v>82</v>
      </c>
      <c r="AV325" s="15" t="s">
        <v>80</v>
      </c>
      <c r="AW325" s="15" t="s">
        <v>33</v>
      </c>
      <c r="AX325" s="15" t="s">
        <v>72</v>
      </c>
      <c r="AY325" s="254" t="s">
        <v>138</v>
      </c>
    </row>
    <row r="326" spans="1:51" s="15" customFormat="1" ht="12">
      <c r="A326" s="15"/>
      <c r="B326" s="245"/>
      <c r="C326" s="246"/>
      <c r="D326" s="218" t="s">
        <v>157</v>
      </c>
      <c r="E326" s="247" t="s">
        <v>19</v>
      </c>
      <c r="F326" s="248" t="s">
        <v>969</v>
      </c>
      <c r="G326" s="246"/>
      <c r="H326" s="247" t="s">
        <v>19</v>
      </c>
      <c r="I326" s="249"/>
      <c r="J326" s="246"/>
      <c r="K326" s="246"/>
      <c r="L326" s="250"/>
      <c r="M326" s="251"/>
      <c r="N326" s="252"/>
      <c r="O326" s="252"/>
      <c r="P326" s="252"/>
      <c r="Q326" s="252"/>
      <c r="R326" s="252"/>
      <c r="S326" s="252"/>
      <c r="T326" s="253"/>
      <c r="U326" s="15"/>
      <c r="V326" s="15"/>
      <c r="W326" s="15"/>
      <c r="X326" s="15"/>
      <c r="Y326" s="15"/>
      <c r="Z326" s="15"/>
      <c r="AA326" s="15"/>
      <c r="AB326" s="15"/>
      <c r="AC326" s="15"/>
      <c r="AD326" s="15"/>
      <c r="AE326" s="15"/>
      <c r="AT326" s="254" t="s">
        <v>157</v>
      </c>
      <c r="AU326" s="254" t="s">
        <v>82</v>
      </c>
      <c r="AV326" s="15" t="s">
        <v>80</v>
      </c>
      <c r="AW326" s="15" t="s">
        <v>33</v>
      </c>
      <c r="AX326" s="15" t="s">
        <v>72</v>
      </c>
      <c r="AY326" s="254" t="s">
        <v>138</v>
      </c>
    </row>
    <row r="327" spans="1:51" s="13" customFormat="1" ht="12">
      <c r="A327" s="13"/>
      <c r="B327" s="223"/>
      <c r="C327" s="224"/>
      <c r="D327" s="218" t="s">
        <v>157</v>
      </c>
      <c r="E327" s="225" t="s">
        <v>19</v>
      </c>
      <c r="F327" s="226" t="s">
        <v>1020</v>
      </c>
      <c r="G327" s="224"/>
      <c r="H327" s="227">
        <v>3.738</v>
      </c>
      <c r="I327" s="228"/>
      <c r="J327" s="224"/>
      <c r="K327" s="224"/>
      <c r="L327" s="229"/>
      <c r="M327" s="230"/>
      <c r="N327" s="231"/>
      <c r="O327" s="231"/>
      <c r="P327" s="231"/>
      <c r="Q327" s="231"/>
      <c r="R327" s="231"/>
      <c r="S327" s="231"/>
      <c r="T327" s="232"/>
      <c r="U327" s="13"/>
      <c r="V327" s="13"/>
      <c r="W327" s="13"/>
      <c r="X327" s="13"/>
      <c r="Y327" s="13"/>
      <c r="Z327" s="13"/>
      <c r="AA327" s="13"/>
      <c r="AB327" s="13"/>
      <c r="AC327" s="13"/>
      <c r="AD327" s="13"/>
      <c r="AE327" s="13"/>
      <c r="AT327" s="233" t="s">
        <v>157</v>
      </c>
      <c r="AU327" s="233" t="s">
        <v>82</v>
      </c>
      <c r="AV327" s="13" t="s">
        <v>82</v>
      </c>
      <c r="AW327" s="13" t="s">
        <v>33</v>
      </c>
      <c r="AX327" s="13" t="s">
        <v>72</v>
      </c>
      <c r="AY327" s="233" t="s">
        <v>138</v>
      </c>
    </row>
    <row r="328" spans="1:51" s="13" customFormat="1" ht="12">
      <c r="A328" s="13"/>
      <c r="B328" s="223"/>
      <c r="C328" s="224"/>
      <c r="D328" s="218" t="s">
        <v>157</v>
      </c>
      <c r="E328" s="225" t="s">
        <v>19</v>
      </c>
      <c r="F328" s="226" t="s">
        <v>1021</v>
      </c>
      <c r="G328" s="224"/>
      <c r="H328" s="227">
        <v>3.783</v>
      </c>
      <c r="I328" s="228"/>
      <c r="J328" s="224"/>
      <c r="K328" s="224"/>
      <c r="L328" s="229"/>
      <c r="M328" s="230"/>
      <c r="N328" s="231"/>
      <c r="O328" s="231"/>
      <c r="P328" s="231"/>
      <c r="Q328" s="231"/>
      <c r="R328" s="231"/>
      <c r="S328" s="231"/>
      <c r="T328" s="232"/>
      <c r="U328" s="13"/>
      <c r="V328" s="13"/>
      <c r="W328" s="13"/>
      <c r="X328" s="13"/>
      <c r="Y328" s="13"/>
      <c r="Z328" s="13"/>
      <c r="AA328" s="13"/>
      <c r="AB328" s="13"/>
      <c r="AC328" s="13"/>
      <c r="AD328" s="13"/>
      <c r="AE328" s="13"/>
      <c r="AT328" s="233" t="s">
        <v>157</v>
      </c>
      <c r="AU328" s="233" t="s">
        <v>82</v>
      </c>
      <c r="AV328" s="13" t="s">
        <v>82</v>
      </c>
      <c r="AW328" s="13" t="s">
        <v>33</v>
      </c>
      <c r="AX328" s="13" t="s">
        <v>72</v>
      </c>
      <c r="AY328" s="233" t="s">
        <v>138</v>
      </c>
    </row>
    <row r="329" spans="1:51" s="13" customFormat="1" ht="12">
      <c r="A329" s="13"/>
      <c r="B329" s="223"/>
      <c r="C329" s="224"/>
      <c r="D329" s="218" t="s">
        <v>157</v>
      </c>
      <c r="E329" s="225" t="s">
        <v>19</v>
      </c>
      <c r="F329" s="226" t="s">
        <v>1022</v>
      </c>
      <c r="G329" s="224"/>
      <c r="H329" s="227">
        <v>10.52</v>
      </c>
      <c r="I329" s="228"/>
      <c r="J329" s="224"/>
      <c r="K329" s="224"/>
      <c r="L329" s="229"/>
      <c r="M329" s="230"/>
      <c r="N329" s="231"/>
      <c r="O329" s="231"/>
      <c r="P329" s="231"/>
      <c r="Q329" s="231"/>
      <c r="R329" s="231"/>
      <c r="S329" s="231"/>
      <c r="T329" s="232"/>
      <c r="U329" s="13"/>
      <c r="V329" s="13"/>
      <c r="W329" s="13"/>
      <c r="X329" s="13"/>
      <c r="Y329" s="13"/>
      <c r="Z329" s="13"/>
      <c r="AA329" s="13"/>
      <c r="AB329" s="13"/>
      <c r="AC329" s="13"/>
      <c r="AD329" s="13"/>
      <c r="AE329" s="13"/>
      <c r="AT329" s="233" t="s">
        <v>157</v>
      </c>
      <c r="AU329" s="233" t="s">
        <v>82</v>
      </c>
      <c r="AV329" s="13" t="s">
        <v>82</v>
      </c>
      <c r="AW329" s="13" t="s">
        <v>33</v>
      </c>
      <c r="AX329" s="13" t="s">
        <v>72</v>
      </c>
      <c r="AY329" s="233" t="s">
        <v>138</v>
      </c>
    </row>
    <row r="330" spans="1:51" s="14" customFormat="1" ht="12">
      <c r="A330" s="14"/>
      <c r="B330" s="234"/>
      <c r="C330" s="235"/>
      <c r="D330" s="218" t="s">
        <v>157</v>
      </c>
      <c r="E330" s="236" t="s">
        <v>19</v>
      </c>
      <c r="F330" s="237" t="s">
        <v>194</v>
      </c>
      <c r="G330" s="235"/>
      <c r="H330" s="238">
        <v>18.041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157</v>
      </c>
      <c r="AU330" s="244" t="s">
        <v>82</v>
      </c>
      <c r="AV330" s="14" t="s">
        <v>145</v>
      </c>
      <c r="AW330" s="14" t="s">
        <v>33</v>
      </c>
      <c r="AX330" s="14" t="s">
        <v>80</v>
      </c>
      <c r="AY330" s="244" t="s">
        <v>138</v>
      </c>
    </row>
    <row r="331" spans="1:65" s="2" customFormat="1" ht="16.5" customHeight="1">
      <c r="A331" s="39"/>
      <c r="B331" s="40"/>
      <c r="C331" s="255" t="s">
        <v>468</v>
      </c>
      <c r="D331" s="255" t="s">
        <v>288</v>
      </c>
      <c r="E331" s="256" t="s">
        <v>747</v>
      </c>
      <c r="F331" s="257" t="s">
        <v>748</v>
      </c>
      <c r="G331" s="258" t="s">
        <v>352</v>
      </c>
      <c r="H331" s="259">
        <v>40.051</v>
      </c>
      <c r="I331" s="260"/>
      <c r="J331" s="261">
        <f>ROUND(I331*H331,2)</f>
        <v>0</v>
      </c>
      <c r="K331" s="257" t="s">
        <v>19</v>
      </c>
      <c r="L331" s="262"/>
      <c r="M331" s="263" t="s">
        <v>19</v>
      </c>
      <c r="N331" s="264" t="s">
        <v>43</v>
      </c>
      <c r="O331" s="85"/>
      <c r="P331" s="214">
        <f>O331*H331</f>
        <v>0</v>
      </c>
      <c r="Q331" s="214">
        <v>0.001</v>
      </c>
      <c r="R331" s="214">
        <f>Q331*H331</f>
        <v>0.040051</v>
      </c>
      <c r="S331" s="214">
        <v>0</v>
      </c>
      <c r="T331" s="215">
        <f>S331*H331</f>
        <v>0</v>
      </c>
      <c r="U331" s="39"/>
      <c r="V331" s="39"/>
      <c r="W331" s="39"/>
      <c r="X331" s="39"/>
      <c r="Y331" s="39"/>
      <c r="Z331" s="39"/>
      <c r="AA331" s="39"/>
      <c r="AB331" s="39"/>
      <c r="AC331" s="39"/>
      <c r="AD331" s="39"/>
      <c r="AE331" s="39"/>
      <c r="AR331" s="216" t="s">
        <v>338</v>
      </c>
      <c r="AT331" s="216" t="s">
        <v>288</v>
      </c>
      <c r="AU331" s="216" t="s">
        <v>82</v>
      </c>
      <c r="AY331" s="18" t="s">
        <v>138</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235</v>
      </c>
      <c r="BM331" s="216" t="s">
        <v>961</v>
      </c>
    </row>
    <row r="332" spans="1:51" s="13" customFormat="1" ht="12">
      <c r="A332" s="13"/>
      <c r="B332" s="223"/>
      <c r="C332" s="224"/>
      <c r="D332" s="218" t="s">
        <v>157</v>
      </c>
      <c r="E332" s="225" t="s">
        <v>19</v>
      </c>
      <c r="F332" s="226" t="s">
        <v>1024</v>
      </c>
      <c r="G332" s="224"/>
      <c r="H332" s="227">
        <v>40.051</v>
      </c>
      <c r="I332" s="228"/>
      <c r="J332" s="224"/>
      <c r="K332" s="224"/>
      <c r="L332" s="229"/>
      <c r="M332" s="265"/>
      <c r="N332" s="266"/>
      <c r="O332" s="266"/>
      <c r="P332" s="266"/>
      <c r="Q332" s="266"/>
      <c r="R332" s="266"/>
      <c r="S332" s="266"/>
      <c r="T332" s="267"/>
      <c r="U332" s="13"/>
      <c r="V332" s="13"/>
      <c r="W332" s="13"/>
      <c r="X332" s="13"/>
      <c r="Y332" s="13"/>
      <c r="Z332" s="13"/>
      <c r="AA332" s="13"/>
      <c r="AB332" s="13"/>
      <c r="AC332" s="13"/>
      <c r="AD332" s="13"/>
      <c r="AE332" s="13"/>
      <c r="AT332" s="233" t="s">
        <v>157</v>
      </c>
      <c r="AU332" s="233" t="s">
        <v>82</v>
      </c>
      <c r="AV332" s="13" t="s">
        <v>82</v>
      </c>
      <c r="AW332" s="13" t="s">
        <v>33</v>
      </c>
      <c r="AX332" s="13" t="s">
        <v>80</v>
      </c>
      <c r="AY332" s="233" t="s">
        <v>138</v>
      </c>
    </row>
    <row r="333" spans="1:31" s="2" customFormat="1" ht="6.95" customHeight="1">
      <c r="A333" s="39"/>
      <c r="B333" s="60"/>
      <c r="C333" s="61"/>
      <c r="D333" s="61"/>
      <c r="E333" s="61"/>
      <c r="F333" s="61"/>
      <c r="G333" s="61"/>
      <c r="H333" s="61"/>
      <c r="I333" s="61"/>
      <c r="J333" s="61"/>
      <c r="K333" s="61"/>
      <c r="L333" s="45"/>
      <c r="M333" s="39"/>
      <c r="O333" s="39"/>
      <c r="P333" s="39"/>
      <c r="Q333" s="39"/>
      <c r="R333" s="39"/>
      <c r="S333" s="39"/>
      <c r="T333" s="39"/>
      <c r="U333" s="39"/>
      <c r="V333" s="39"/>
      <c r="W333" s="39"/>
      <c r="X333" s="39"/>
      <c r="Y333" s="39"/>
      <c r="Z333" s="39"/>
      <c r="AA333" s="39"/>
      <c r="AB333" s="39"/>
      <c r="AC333" s="39"/>
      <c r="AD333" s="39"/>
      <c r="AE333" s="39"/>
    </row>
  </sheetData>
  <sheetProtection password="CC35" sheet="1" objects="1" scenarios="1" formatColumns="0" formatRows="0" autoFilter="0"/>
  <autoFilter ref="C89:K3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1025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ROUND((SUM(BE94:BE371)),2)</f>
        <v>0</v>
      </c>
      <c r="G33" s="39"/>
      <c r="H33" s="39"/>
      <c r="I33" s="149">
        <v>0.21</v>
      </c>
      <c r="J33" s="148">
        <f>ROUND(((SUM(BE94:BE371))*I33),2)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ROUND((SUM(BF94:BF371)),2)</f>
        <v>0</v>
      </c>
      <c r="G34" s="39"/>
      <c r="H34" s="39"/>
      <c r="I34" s="149">
        <v>0.15</v>
      </c>
      <c r="J34" s="148">
        <f>ROUND(((SUM(BF94:BF371))*I34),2)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ROUND((SUM(BG94:BG371)),2)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ROUND((SUM(BH94:BH371)),2)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ROUND((SUM(BI94:BI371)),2)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201.C - TYP C - km 0,449 - 0,522</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J94</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J95</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v>
      </c>
      <c r="E61" s="175"/>
      <c r="F61" s="175"/>
      <c r="G61" s="175"/>
      <c r="H61" s="175"/>
      <c r="I61" s="175"/>
      <c r="J61" s="176">
        <f>J96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v>
      </c>
      <c r="E62" s="175"/>
      <c r="F62" s="175"/>
      <c r="G62" s="175"/>
      <c r="H62" s="175"/>
      <c r="I62" s="175"/>
      <c r="J62" s="176">
        <f>J166</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1026</v>
      </c>
      <c r="E63" s="175"/>
      <c r="F63" s="175"/>
      <c r="G63" s="175"/>
      <c r="H63" s="175"/>
      <c r="I63" s="175"/>
      <c r="J63" s="176">
        <f>J211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112</v>
      </c>
      <c r="E64" s="175"/>
      <c r="F64" s="175"/>
      <c r="G64" s="175"/>
      <c r="H64" s="175"/>
      <c r="I64" s="175"/>
      <c r="J64" s="176">
        <f>J234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114</v>
      </c>
      <c r="E65" s="175"/>
      <c r="F65" s="175"/>
      <c r="G65" s="175"/>
      <c r="H65" s="175"/>
      <c r="I65" s="175"/>
      <c r="J65" s="176">
        <f>J257</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115</v>
      </c>
      <c r="E66" s="175"/>
      <c r="F66" s="175"/>
      <c r="G66" s="175"/>
      <c r="H66" s="175"/>
      <c r="I66" s="175"/>
      <c r="J66" s="176">
        <f>J295</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117</v>
      </c>
      <c r="E67" s="175"/>
      <c r="F67" s="175"/>
      <c r="G67" s="175"/>
      <c r="H67" s="175"/>
      <c r="I67" s="175"/>
      <c r="J67" s="176">
        <f>J323</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118</v>
      </c>
      <c r="E68" s="169"/>
      <c r="F68" s="169"/>
      <c r="G68" s="169"/>
      <c r="H68" s="169"/>
      <c r="I68" s="169"/>
      <c r="J68" s="170">
        <f>J325</f>
        <v>0</v>
      </c>
      <c r="K68" s="167"/>
      <c r="L68" s="171"/>
      <c r="S68" s="9"/>
      <c r="T68" s="9"/>
      <c r="U68" s="9"/>
      <c r="V68" s="9"/>
      <c r="W68" s="9"/>
      <c r="X68" s="9"/>
      <c r="Y68" s="9"/>
      <c r="Z68" s="9"/>
      <c r="AA68" s="9"/>
      <c r="AB68" s="9"/>
      <c r="AC68" s="9"/>
      <c r="AD68" s="9"/>
      <c r="AE68" s="9"/>
    </row>
    <row r="69" spans="1:31" s="10" customFormat="1" ht="19.9" customHeight="1">
      <c r="A69" s="10"/>
      <c r="B69" s="172"/>
      <c r="C69" s="173"/>
      <c r="D69" s="174" t="s">
        <v>119</v>
      </c>
      <c r="E69" s="175"/>
      <c r="F69" s="175"/>
      <c r="G69" s="175"/>
      <c r="H69" s="175"/>
      <c r="I69" s="175"/>
      <c r="J69" s="176">
        <f>J326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121</v>
      </c>
      <c r="E70" s="175"/>
      <c r="F70" s="175"/>
      <c r="G70" s="175"/>
      <c r="H70" s="175"/>
      <c r="I70" s="175"/>
      <c r="J70" s="176">
        <f>J343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122</v>
      </c>
      <c r="E71" s="175"/>
      <c r="F71" s="175"/>
      <c r="G71" s="175"/>
      <c r="H71" s="175"/>
      <c r="I71" s="175"/>
      <c r="J71" s="176">
        <f>J352</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1027</v>
      </c>
      <c r="E72" s="169"/>
      <c r="F72" s="169"/>
      <c r="G72" s="169"/>
      <c r="H72" s="169"/>
      <c r="I72" s="169"/>
      <c r="J72" s="170">
        <f>J366</f>
        <v>0</v>
      </c>
      <c r="K72" s="167"/>
      <c r="L72" s="171"/>
      <c r="S72" s="9"/>
      <c r="T72" s="9"/>
      <c r="U72" s="9"/>
      <c r="V72" s="9"/>
      <c r="W72" s="9"/>
      <c r="X72" s="9"/>
      <c r="Y72" s="9"/>
      <c r="Z72" s="9"/>
      <c r="AA72" s="9"/>
      <c r="AB72" s="9"/>
      <c r="AC72" s="9"/>
      <c r="AD72" s="9"/>
      <c r="AE72" s="9"/>
    </row>
    <row r="73" spans="1:31" s="10" customFormat="1" ht="19.9" customHeight="1">
      <c r="A73" s="10"/>
      <c r="B73" s="172"/>
      <c r="C73" s="173"/>
      <c r="D73" s="174" t="s">
        <v>1028</v>
      </c>
      <c r="E73" s="175"/>
      <c r="F73" s="175"/>
      <c r="G73" s="175"/>
      <c r="H73" s="175"/>
      <c r="I73" s="175"/>
      <c r="J73" s="176">
        <f>J367</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1029</v>
      </c>
      <c r="E74" s="175"/>
      <c r="F74" s="175"/>
      <c r="G74" s="175"/>
      <c r="H74" s="175"/>
      <c r="I74" s="175"/>
      <c r="J74" s="176">
        <f>J369</f>
        <v>0</v>
      </c>
      <c r="K74" s="173"/>
      <c r="L74" s="177"/>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3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35"/>
      <c r="S80" s="39"/>
      <c r="T80" s="39"/>
      <c r="U80" s="39"/>
      <c r="V80" s="39"/>
      <c r="W80" s="39"/>
      <c r="X80" s="39"/>
      <c r="Y80" s="39"/>
      <c r="Z80" s="39"/>
      <c r="AA80" s="39"/>
      <c r="AB80" s="39"/>
      <c r="AC80" s="39"/>
      <c r="AD80" s="39"/>
      <c r="AE80" s="39"/>
    </row>
    <row r="81" spans="1:31" s="2" customFormat="1" ht="24.95" customHeight="1">
      <c r="A81" s="39"/>
      <c r="B81" s="40"/>
      <c r="C81" s="24" t="s">
        <v>123</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6.5" customHeight="1">
      <c r="A84" s="39"/>
      <c r="B84" s="40"/>
      <c r="C84" s="41"/>
      <c r="D84" s="41"/>
      <c r="E84" s="161" t="str">
        <f>E7</f>
        <v>Jáchymov - Rekonstrukce ulice Palackého - Etapa č.III</v>
      </c>
      <c r="F84" s="33"/>
      <c r="G84" s="33"/>
      <c r="H84" s="33"/>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103</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70" t="str">
        <f>E9</f>
        <v>SO 201.C - TYP C - km 0,449 - 0,522</v>
      </c>
      <c r="F86" s="41"/>
      <c r="G86" s="41"/>
      <c r="H86" s="41"/>
      <c r="I86" s="41"/>
      <c r="J86" s="41"/>
      <c r="K86" s="41"/>
      <c r="L86" s="13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2" customHeight="1">
      <c r="A88" s="39"/>
      <c r="B88" s="40"/>
      <c r="C88" s="33" t="s">
        <v>21</v>
      </c>
      <c r="D88" s="41"/>
      <c r="E88" s="41"/>
      <c r="F88" s="28" t="str">
        <f>F12</f>
        <v>Jáchymov</v>
      </c>
      <c r="G88" s="41"/>
      <c r="H88" s="41"/>
      <c r="I88" s="33" t="s">
        <v>23</v>
      </c>
      <c r="J88" s="73" t="str">
        <f>IF(J12="","",J12)</f>
        <v>23. 10. 2019</v>
      </c>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25.65" customHeight="1">
      <c r="A90" s="39"/>
      <c r="B90" s="40"/>
      <c r="C90" s="33" t="s">
        <v>25</v>
      </c>
      <c r="D90" s="41"/>
      <c r="E90" s="41"/>
      <c r="F90" s="28" t="str">
        <f>E15</f>
        <v>Město Jáchymov</v>
      </c>
      <c r="G90" s="41"/>
      <c r="H90" s="41"/>
      <c r="I90" s="33" t="s">
        <v>31</v>
      </c>
      <c r="J90" s="37" t="str">
        <f>E21</f>
        <v>AZ Consult spol. s r.o.</v>
      </c>
      <c r="K90" s="41"/>
      <c r="L90" s="135"/>
      <c r="S90" s="39"/>
      <c r="T90" s="39"/>
      <c r="U90" s="39"/>
      <c r="V90" s="39"/>
      <c r="W90" s="39"/>
      <c r="X90" s="39"/>
      <c r="Y90" s="39"/>
      <c r="Z90" s="39"/>
      <c r="AA90" s="39"/>
      <c r="AB90" s="39"/>
      <c r="AC90" s="39"/>
      <c r="AD90" s="39"/>
      <c r="AE90" s="39"/>
    </row>
    <row r="91" spans="1:31" s="2" customFormat="1" ht="15.15" customHeight="1">
      <c r="A91" s="39"/>
      <c r="B91" s="40"/>
      <c r="C91" s="33" t="s">
        <v>29</v>
      </c>
      <c r="D91" s="41"/>
      <c r="E91" s="41"/>
      <c r="F91" s="28" t="str">
        <f>IF(E18="","",E18)</f>
        <v>Vyplň údaj</v>
      </c>
      <c r="G91" s="41"/>
      <c r="H91" s="41"/>
      <c r="I91" s="33" t="s">
        <v>34</v>
      </c>
      <c r="J91" s="37" t="str">
        <f>E24</f>
        <v>Lucie Wojčiková</v>
      </c>
      <c r="K91" s="41"/>
      <c r="L91" s="135"/>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11" customFormat="1" ht="29.25" customHeight="1">
      <c r="A93" s="178"/>
      <c r="B93" s="179"/>
      <c r="C93" s="180" t="s">
        <v>124</v>
      </c>
      <c r="D93" s="181" t="s">
        <v>57</v>
      </c>
      <c r="E93" s="181" t="s">
        <v>53</v>
      </c>
      <c r="F93" s="181" t="s">
        <v>54</v>
      </c>
      <c r="G93" s="181" t="s">
        <v>125</v>
      </c>
      <c r="H93" s="181" t="s">
        <v>126</v>
      </c>
      <c r="I93" s="181" t="s">
        <v>127</v>
      </c>
      <c r="J93" s="181" t="s">
        <v>107</v>
      </c>
      <c r="K93" s="182" t="s">
        <v>128</v>
      </c>
      <c r="L93" s="183"/>
      <c r="M93" s="93" t="s">
        <v>19</v>
      </c>
      <c r="N93" s="94" t="s">
        <v>42</v>
      </c>
      <c r="O93" s="94" t="s">
        <v>129</v>
      </c>
      <c r="P93" s="94" t="s">
        <v>130</v>
      </c>
      <c r="Q93" s="94" t="s">
        <v>131</v>
      </c>
      <c r="R93" s="94" t="s">
        <v>132</v>
      </c>
      <c r="S93" s="94" t="s">
        <v>133</v>
      </c>
      <c r="T93" s="95" t="s">
        <v>134</v>
      </c>
      <c r="U93" s="178"/>
      <c r="V93" s="178"/>
      <c r="W93" s="178"/>
      <c r="X93" s="178"/>
      <c r="Y93" s="178"/>
      <c r="Z93" s="178"/>
      <c r="AA93" s="178"/>
      <c r="AB93" s="178"/>
      <c r="AC93" s="178"/>
      <c r="AD93" s="178"/>
      <c r="AE93" s="178"/>
    </row>
    <row r="94" spans="1:63" s="2" customFormat="1" ht="22.8" customHeight="1">
      <c r="A94" s="39"/>
      <c r="B94" s="40"/>
      <c r="C94" s="100" t="s">
        <v>135</v>
      </c>
      <c r="D94" s="41"/>
      <c r="E94" s="41"/>
      <c r="F94" s="41"/>
      <c r="G94" s="41"/>
      <c r="H94" s="41"/>
      <c r="I94" s="41"/>
      <c r="J94" s="184">
        <f>BK94</f>
        <v>0</v>
      </c>
      <c r="K94" s="41"/>
      <c r="L94" s="45"/>
      <c r="M94" s="96"/>
      <c r="N94" s="185"/>
      <c r="O94" s="97"/>
      <c r="P94" s="186">
        <f>P95+P325+P366</f>
        <v>0</v>
      </c>
      <c r="Q94" s="97"/>
      <c r="R94" s="186">
        <f>R95+R325+R366</f>
        <v>1014.3087597199999</v>
      </c>
      <c r="S94" s="97"/>
      <c r="T94" s="187">
        <f>T95+T325+T366</f>
        <v>0</v>
      </c>
      <c r="U94" s="39"/>
      <c r="V94" s="39"/>
      <c r="W94" s="39"/>
      <c r="X94" s="39"/>
      <c r="Y94" s="39"/>
      <c r="Z94" s="39"/>
      <c r="AA94" s="39"/>
      <c r="AB94" s="39"/>
      <c r="AC94" s="39"/>
      <c r="AD94" s="39"/>
      <c r="AE94" s="39"/>
      <c r="AT94" s="18" t="s">
        <v>71</v>
      </c>
      <c r="AU94" s="18" t="s">
        <v>108</v>
      </c>
      <c r="BK94" s="188">
        <f>BK95+BK325+BK366</f>
        <v>0</v>
      </c>
    </row>
    <row r="95" spans="1:63" s="12" customFormat="1" ht="25.9" customHeight="1">
      <c r="A95" s="12"/>
      <c r="B95" s="189"/>
      <c r="C95" s="190"/>
      <c r="D95" s="191" t="s">
        <v>71</v>
      </c>
      <c r="E95" s="192" t="s">
        <v>136</v>
      </c>
      <c r="F95" s="192" t="s">
        <v>137</v>
      </c>
      <c r="G95" s="190"/>
      <c r="H95" s="190"/>
      <c r="I95" s="193"/>
      <c r="J95" s="194">
        <f>BK95</f>
        <v>0</v>
      </c>
      <c r="K95" s="190"/>
      <c r="L95" s="195"/>
      <c r="M95" s="196"/>
      <c r="N95" s="197"/>
      <c r="O95" s="197"/>
      <c r="P95" s="198">
        <f>P96+P166+P211+P234+P257+P295+P323</f>
        <v>0</v>
      </c>
      <c r="Q95" s="197"/>
      <c r="R95" s="198">
        <f>R96+R166+R211+R234+R257+R295+R323</f>
        <v>1012.8220370799999</v>
      </c>
      <c r="S95" s="197"/>
      <c r="T95" s="199">
        <f>T96+T166+T211+T234+T257+T295+T323</f>
        <v>0</v>
      </c>
      <c r="U95" s="12"/>
      <c r="V95" s="12"/>
      <c r="W95" s="12"/>
      <c r="X95" s="12"/>
      <c r="Y95" s="12"/>
      <c r="Z95" s="12"/>
      <c r="AA95" s="12"/>
      <c r="AB95" s="12"/>
      <c r="AC95" s="12"/>
      <c r="AD95" s="12"/>
      <c r="AE95" s="12"/>
      <c r="AR95" s="200" t="s">
        <v>80</v>
      </c>
      <c r="AT95" s="201" t="s">
        <v>71</v>
      </c>
      <c r="AU95" s="201" t="s">
        <v>72</v>
      </c>
      <c r="AY95" s="200" t="s">
        <v>138</v>
      </c>
      <c r="BK95" s="202">
        <f>BK96+BK166+BK211+BK234+BK257+BK295+BK323</f>
        <v>0</v>
      </c>
    </row>
    <row r="96" spans="1:63" s="12" customFormat="1" ht="22.8" customHeight="1">
      <c r="A96" s="12"/>
      <c r="B96" s="189"/>
      <c r="C96" s="190"/>
      <c r="D96" s="191" t="s">
        <v>71</v>
      </c>
      <c r="E96" s="203" t="s">
        <v>80</v>
      </c>
      <c r="F96" s="203" t="s">
        <v>139</v>
      </c>
      <c r="G96" s="190"/>
      <c r="H96" s="190"/>
      <c r="I96" s="193"/>
      <c r="J96" s="204">
        <f>BK96</f>
        <v>0</v>
      </c>
      <c r="K96" s="190"/>
      <c r="L96" s="195"/>
      <c r="M96" s="196"/>
      <c r="N96" s="197"/>
      <c r="O96" s="197"/>
      <c r="P96" s="198">
        <f>SUM(P97:P165)</f>
        <v>0</v>
      </c>
      <c r="Q96" s="197"/>
      <c r="R96" s="198">
        <f>SUM(R97:R165)</f>
        <v>467.386908</v>
      </c>
      <c r="S96" s="197"/>
      <c r="T96" s="199">
        <f>SUM(T97:T165)</f>
        <v>0</v>
      </c>
      <c r="U96" s="12"/>
      <c r="V96" s="12"/>
      <c r="W96" s="12"/>
      <c r="X96" s="12"/>
      <c r="Y96" s="12"/>
      <c r="Z96" s="12"/>
      <c r="AA96" s="12"/>
      <c r="AB96" s="12"/>
      <c r="AC96" s="12"/>
      <c r="AD96" s="12"/>
      <c r="AE96" s="12"/>
      <c r="AR96" s="200" t="s">
        <v>80</v>
      </c>
      <c r="AT96" s="201" t="s">
        <v>71</v>
      </c>
      <c r="AU96" s="201" t="s">
        <v>80</v>
      </c>
      <c r="AY96" s="200" t="s">
        <v>138</v>
      </c>
      <c r="BK96" s="202">
        <f>SUM(BK97:BK165)</f>
        <v>0</v>
      </c>
    </row>
    <row r="97" spans="1:65" s="2" customFormat="1" ht="24.15" customHeight="1">
      <c r="A97" s="39"/>
      <c r="B97" s="40"/>
      <c r="C97" s="205" t="s">
        <v>80</v>
      </c>
      <c r="D97" s="205" t="s">
        <v>140</v>
      </c>
      <c r="E97" s="206" t="s">
        <v>752</v>
      </c>
      <c r="F97" s="207" t="s">
        <v>753</v>
      </c>
      <c r="G97" s="208" t="s">
        <v>182</v>
      </c>
      <c r="H97" s="209">
        <v>97.808</v>
      </c>
      <c r="I97" s="210"/>
      <c r="J97" s="211">
        <f>ROUND(I97*H97,2)</f>
        <v>0</v>
      </c>
      <c r="K97" s="207" t="s">
        <v>144</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145</v>
      </c>
      <c r="AT97" s="216" t="s">
        <v>140</v>
      </c>
      <c r="AU97" s="216" t="s">
        <v>82</v>
      </c>
      <c r="AY97" s="18" t="s">
        <v>138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145</v>
      </c>
      <c r="BM97" s="216" t="s">
        <v>1030</v>
      </c>
    </row>
    <row r="98" spans="1:47" s="2" customFormat="1" ht="12">
      <c r="A98" s="39"/>
      <c r="B98" s="40"/>
      <c r="C98" s="41"/>
      <c r="D98" s="218" t="s">
        <v>147</v>
      </c>
      <c r="E98" s="41"/>
      <c r="F98" s="219" t="s">
        <v>184</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147</v>
      </c>
      <c r="AU98" s="18" t="s">
        <v>82</v>
      </c>
    </row>
    <row r="99" spans="1:51" s="13" customFormat="1" ht="12">
      <c r="A99" s="13"/>
      <c r="B99" s="223"/>
      <c r="C99" s="224"/>
      <c r="D99" s="218" t="s">
        <v>157</v>
      </c>
      <c r="E99" s="225" t="s">
        <v>19</v>
      </c>
      <c r="F99" s="226" t="s">
        <v>1031</v>
      </c>
      <c r="G99" s="224"/>
      <c r="H99" s="227">
        <v>97.808</v>
      </c>
      <c r="I99" s="228"/>
      <c r="J99" s="224"/>
      <c r="K99" s="224"/>
      <c r="L99" s="229"/>
      <c r="M99" s="230"/>
      <c r="N99" s="231"/>
      <c r="O99" s="231"/>
      <c r="P99" s="231"/>
      <c r="Q99" s="231"/>
      <c r="R99" s="231"/>
      <c r="S99" s="231"/>
      <c r="T99" s="232"/>
      <c r="U99" s="13"/>
      <c r="V99" s="13"/>
      <c r="W99" s="13"/>
      <c r="X99" s="13"/>
      <c r="Y99" s="13"/>
      <c r="Z99" s="13"/>
      <c r="AA99" s="13"/>
      <c r="AB99" s="13"/>
      <c r="AC99" s="13"/>
      <c r="AD99" s="13"/>
      <c r="AE99" s="13"/>
      <c r="AT99" s="233" t="s">
        <v>157</v>
      </c>
      <c r="AU99" s="233" t="s">
        <v>82</v>
      </c>
      <c r="AV99" s="13" t="s">
        <v>82</v>
      </c>
      <c r="AW99" s="13" t="s">
        <v>33</v>
      </c>
      <c r="AX99" s="13" t="s">
        <v>80</v>
      </c>
      <c r="AY99" s="233" t="s">
        <v>138</v>
      </c>
    </row>
    <row r="100" spans="1:65" s="2" customFormat="1" ht="24.15" customHeight="1">
      <c r="A100" s="39"/>
      <c r="B100" s="40"/>
      <c r="C100" s="205" t="s">
        <v>82</v>
      </c>
      <c r="D100" s="205" t="s">
        <v>140</v>
      </c>
      <c r="E100" s="206" t="s">
        <v>1032</v>
      </c>
      <c r="F100" s="207" t="s">
        <v>1033</v>
      </c>
      <c r="G100" s="208" t="s">
        <v>182</v>
      </c>
      <c r="H100" s="209">
        <v>390.833</v>
      </c>
      <c r="I100" s="210"/>
      <c r="J100" s="211">
        <f>ROUND(I100*H100,2)</f>
        <v>0</v>
      </c>
      <c r="K100" s="207" t="s">
        <v>144</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145</v>
      </c>
      <c r="AT100" s="216" t="s">
        <v>140</v>
      </c>
      <c r="AU100" s="216" t="s">
        <v>82</v>
      </c>
      <c r="AY100" s="18" t="s">
        <v>138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145</v>
      </c>
      <c r="BM100" s="216" t="s">
        <v>1034</v>
      </c>
    </row>
    <row r="101" spans="1:47" s="2" customFormat="1" ht="12">
      <c r="A101" s="39"/>
      <c r="B101" s="40"/>
      <c r="C101" s="41"/>
      <c r="D101" s="218" t="s">
        <v>147</v>
      </c>
      <c r="E101" s="41"/>
      <c r="F101" s="219" t="s">
        <v>1035</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147</v>
      </c>
      <c r="AU101" s="18" t="s">
        <v>82</v>
      </c>
    </row>
    <row r="102" spans="1:51" s="15" customFormat="1" ht="12">
      <c r="A102" s="15"/>
      <c r="B102" s="245"/>
      <c r="C102" s="246"/>
      <c r="D102" s="218" t="s">
        <v>157</v>
      </c>
      <c r="E102" s="247" t="s">
        <v>19</v>
      </c>
      <c r="F102" s="248" t="s">
        <v>1036</v>
      </c>
      <c r="G102" s="246"/>
      <c r="H102" s="247" t="s">
        <v>19</v>
      </c>
      <c r="I102" s="249"/>
      <c r="J102" s="246"/>
      <c r="K102" s="246"/>
      <c r="L102" s="250"/>
      <c r="M102" s="251"/>
      <c r="N102" s="252"/>
      <c r="O102" s="252"/>
      <c r="P102" s="252"/>
      <c r="Q102" s="252"/>
      <c r="R102" s="252"/>
      <c r="S102" s="252"/>
      <c r="T102" s="253"/>
      <c r="U102" s="15"/>
      <c r="V102" s="15"/>
      <c r="W102" s="15"/>
      <c r="X102" s="15"/>
      <c r="Y102" s="15"/>
      <c r="Z102" s="15"/>
      <c r="AA102" s="15"/>
      <c r="AB102" s="15"/>
      <c r="AC102" s="15"/>
      <c r="AD102" s="15"/>
      <c r="AE102" s="15"/>
      <c r="AT102" s="254" t="s">
        <v>157</v>
      </c>
      <c r="AU102" s="254" t="s">
        <v>82</v>
      </c>
      <c r="AV102" s="15" t="s">
        <v>80</v>
      </c>
      <c r="AW102" s="15" t="s">
        <v>33</v>
      </c>
      <c r="AX102" s="15" t="s">
        <v>72</v>
      </c>
      <c r="AY102" s="254" t="s">
        <v>138</v>
      </c>
    </row>
    <row r="103" spans="1:51" s="13" customFormat="1" ht="12">
      <c r="A103" s="13"/>
      <c r="B103" s="223"/>
      <c r="C103" s="224"/>
      <c r="D103" s="218" t="s">
        <v>157</v>
      </c>
      <c r="E103" s="225" t="s">
        <v>19</v>
      </c>
      <c r="F103" s="226" t="s">
        <v>1037</v>
      </c>
      <c r="G103" s="224"/>
      <c r="H103" s="227">
        <v>390.833</v>
      </c>
      <c r="I103" s="228"/>
      <c r="J103" s="224"/>
      <c r="K103" s="224"/>
      <c r="L103" s="229"/>
      <c r="M103" s="230"/>
      <c r="N103" s="231"/>
      <c r="O103" s="231"/>
      <c r="P103" s="231"/>
      <c r="Q103" s="231"/>
      <c r="R103" s="231"/>
      <c r="S103" s="231"/>
      <c r="T103" s="232"/>
      <c r="U103" s="13"/>
      <c r="V103" s="13"/>
      <c r="W103" s="13"/>
      <c r="X103" s="13"/>
      <c r="Y103" s="13"/>
      <c r="Z103" s="13"/>
      <c r="AA103" s="13"/>
      <c r="AB103" s="13"/>
      <c r="AC103" s="13"/>
      <c r="AD103" s="13"/>
      <c r="AE103" s="13"/>
      <c r="AT103" s="233" t="s">
        <v>157</v>
      </c>
      <c r="AU103" s="233" t="s">
        <v>82</v>
      </c>
      <c r="AV103" s="13" t="s">
        <v>82</v>
      </c>
      <c r="AW103" s="13" t="s">
        <v>33</v>
      </c>
      <c r="AX103" s="13" t="s">
        <v>80</v>
      </c>
      <c r="AY103" s="233" t="s">
        <v>138</v>
      </c>
    </row>
    <row r="104" spans="1:65" s="2" customFormat="1" ht="24.15" customHeight="1">
      <c r="A104" s="39"/>
      <c r="B104" s="40"/>
      <c r="C104" s="205" t="s">
        <v>159</v>
      </c>
      <c r="D104" s="205" t="s">
        <v>140</v>
      </c>
      <c r="E104" s="206" t="s">
        <v>1038</v>
      </c>
      <c r="F104" s="207" t="s">
        <v>1039</v>
      </c>
      <c r="G104" s="208" t="s">
        <v>182</v>
      </c>
      <c r="H104" s="209">
        <v>39.083</v>
      </c>
      <c r="I104" s="210"/>
      <c r="J104" s="211">
        <f>ROUND(I104*H104,2)</f>
        <v>0</v>
      </c>
      <c r="K104" s="207" t="s">
        <v>144</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145</v>
      </c>
      <c r="AT104" s="216" t="s">
        <v>140</v>
      </c>
      <c r="AU104" s="216" t="s">
        <v>82</v>
      </c>
      <c r="AY104" s="18" t="s">
        <v>138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145</v>
      </c>
      <c r="BM104" s="216" t="s">
        <v>1040</v>
      </c>
    </row>
    <row r="105" spans="1:47" s="2" customFormat="1" ht="12">
      <c r="A105" s="39"/>
      <c r="B105" s="40"/>
      <c r="C105" s="41"/>
      <c r="D105" s="218" t="s">
        <v>147</v>
      </c>
      <c r="E105" s="41"/>
      <c r="F105" s="219" t="s">
        <v>1035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147</v>
      </c>
      <c r="AU105" s="18" t="s">
        <v>82</v>
      </c>
    </row>
    <row r="106" spans="1:51" s="13" customFormat="1" ht="12">
      <c r="A106" s="13"/>
      <c r="B106" s="223"/>
      <c r="C106" s="224"/>
      <c r="D106" s="218" t="s">
        <v>157</v>
      </c>
      <c r="E106" s="225" t="s">
        <v>19</v>
      </c>
      <c r="F106" s="226" t="s">
        <v>1041</v>
      </c>
      <c r="G106" s="224"/>
      <c r="H106" s="227">
        <v>39.083</v>
      </c>
      <c r="I106" s="228"/>
      <c r="J106" s="224"/>
      <c r="K106" s="224"/>
      <c r="L106" s="229"/>
      <c r="M106" s="230"/>
      <c r="N106" s="231"/>
      <c r="O106" s="231"/>
      <c r="P106" s="231"/>
      <c r="Q106" s="231"/>
      <c r="R106" s="231"/>
      <c r="S106" s="231"/>
      <c r="T106" s="232"/>
      <c r="U106" s="13"/>
      <c r="V106" s="13"/>
      <c r="W106" s="13"/>
      <c r="X106" s="13"/>
      <c r="Y106" s="13"/>
      <c r="Z106" s="13"/>
      <c r="AA106" s="13"/>
      <c r="AB106" s="13"/>
      <c r="AC106" s="13"/>
      <c r="AD106" s="13"/>
      <c r="AE106" s="13"/>
      <c r="AT106" s="233" t="s">
        <v>157</v>
      </c>
      <c r="AU106" s="233" t="s">
        <v>82</v>
      </c>
      <c r="AV106" s="13" t="s">
        <v>82</v>
      </c>
      <c r="AW106" s="13" t="s">
        <v>33</v>
      </c>
      <c r="AX106" s="13" t="s">
        <v>80</v>
      </c>
      <c r="AY106" s="233" t="s">
        <v>138</v>
      </c>
    </row>
    <row r="107" spans="1:65" s="2" customFormat="1" ht="24.15" customHeight="1">
      <c r="A107" s="39"/>
      <c r="B107" s="40"/>
      <c r="C107" s="205" t="s">
        <v>145</v>
      </c>
      <c r="D107" s="205" t="s">
        <v>140</v>
      </c>
      <c r="E107" s="206" t="s">
        <v>1042</v>
      </c>
      <c r="F107" s="207" t="s">
        <v>1043</v>
      </c>
      <c r="G107" s="208" t="s">
        <v>182</v>
      </c>
      <c r="H107" s="209">
        <v>390.833</v>
      </c>
      <c r="I107" s="210"/>
      <c r="J107" s="211">
        <f>ROUND(I107*H107,2)</f>
        <v>0</v>
      </c>
      <c r="K107" s="207" t="s">
        <v>144</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145</v>
      </c>
      <c r="AT107" s="216" t="s">
        <v>140</v>
      </c>
      <c r="AU107" s="216" t="s">
        <v>82</v>
      </c>
      <c r="AY107" s="18" t="s">
        <v>138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145</v>
      </c>
      <c r="BM107" s="216" t="s">
        <v>1044</v>
      </c>
    </row>
    <row r="108" spans="1:47" s="2" customFormat="1" ht="12">
      <c r="A108" s="39"/>
      <c r="B108" s="40"/>
      <c r="C108" s="41"/>
      <c r="D108" s="218" t="s">
        <v>147</v>
      </c>
      <c r="E108" s="41"/>
      <c r="F108" s="219" t="s">
        <v>1035</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147</v>
      </c>
      <c r="AU108" s="18" t="s">
        <v>82</v>
      </c>
    </row>
    <row r="109" spans="1:51" s="15" customFormat="1" ht="12">
      <c r="A109" s="15"/>
      <c r="B109" s="245"/>
      <c r="C109" s="246"/>
      <c r="D109" s="218" t="s">
        <v>157</v>
      </c>
      <c r="E109" s="247" t="s">
        <v>19</v>
      </c>
      <c r="F109" s="248" t="s">
        <v>1036</v>
      </c>
      <c r="G109" s="246"/>
      <c r="H109" s="247" t="s">
        <v>19</v>
      </c>
      <c r="I109" s="249"/>
      <c r="J109" s="246"/>
      <c r="K109" s="246"/>
      <c r="L109" s="250"/>
      <c r="M109" s="251"/>
      <c r="N109" s="252"/>
      <c r="O109" s="252"/>
      <c r="P109" s="252"/>
      <c r="Q109" s="252"/>
      <c r="R109" s="252"/>
      <c r="S109" s="252"/>
      <c r="T109" s="253"/>
      <c r="U109" s="15"/>
      <c r="V109" s="15"/>
      <c r="W109" s="15"/>
      <c r="X109" s="15"/>
      <c r="Y109" s="15"/>
      <c r="Z109" s="15"/>
      <c r="AA109" s="15"/>
      <c r="AB109" s="15"/>
      <c r="AC109" s="15"/>
      <c r="AD109" s="15"/>
      <c r="AE109" s="15"/>
      <c r="AT109" s="254" t="s">
        <v>157</v>
      </c>
      <c r="AU109" s="254" t="s">
        <v>82</v>
      </c>
      <c r="AV109" s="15" t="s">
        <v>80</v>
      </c>
      <c r="AW109" s="15" t="s">
        <v>33</v>
      </c>
      <c r="AX109" s="15" t="s">
        <v>72</v>
      </c>
      <c r="AY109" s="254" t="s">
        <v>138</v>
      </c>
    </row>
    <row r="110" spans="1:51" s="13" customFormat="1" ht="12">
      <c r="A110" s="13"/>
      <c r="B110" s="223"/>
      <c r="C110" s="224"/>
      <c r="D110" s="218" t="s">
        <v>157</v>
      </c>
      <c r="E110" s="225" t="s">
        <v>19</v>
      </c>
      <c r="F110" s="226" t="s">
        <v>1045</v>
      </c>
      <c r="G110" s="224"/>
      <c r="H110" s="227">
        <v>390.833</v>
      </c>
      <c r="I110" s="228"/>
      <c r="J110" s="224"/>
      <c r="K110" s="224"/>
      <c r="L110" s="229"/>
      <c r="M110" s="230"/>
      <c r="N110" s="231"/>
      <c r="O110" s="231"/>
      <c r="P110" s="231"/>
      <c r="Q110" s="231"/>
      <c r="R110" s="231"/>
      <c r="S110" s="231"/>
      <c r="T110" s="232"/>
      <c r="U110" s="13"/>
      <c r="V110" s="13"/>
      <c r="W110" s="13"/>
      <c r="X110" s="13"/>
      <c r="Y110" s="13"/>
      <c r="Z110" s="13"/>
      <c r="AA110" s="13"/>
      <c r="AB110" s="13"/>
      <c r="AC110" s="13"/>
      <c r="AD110" s="13"/>
      <c r="AE110" s="13"/>
      <c r="AT110" s="233" t="s">
        <v>157</v>
      </c>
      <c r="AU110" s="233" t="s">
        <v>82</v>
      </c>
      <c r="AV110" s="13" t="s">
        <v>82</v>
      </c>
      <c r="AW110" s="13" t="s">
        <v>33</v>
      </c>
      <c r="AX110" s="13" t="s">
        <v>80</v>
      </c>
      <c r="AY110" s="233" t="s">
        <v>138</v>
      </c>
    </row>
    <row r="111" spans="1:65" s="2" customFormat="1" ht="24.15" customHeight="1">
      <c r="A111" s="39"/>
      <c r="B111" s="40"/>
      <c r="C111" s="205" t="s">
        <v>170</v>
      </c>
      <c r="D111" s="205" t="s">
        <v>140</v>
      </c>
      <c r="E111" s="206" t="s">
        <v>1046</v>
      </c>
      <c r="F111" s="207" t="s">
        <v>1047</v>
      </c>
      <c r="G111" s="208" t="s">
        <v>182</v>
      </c>
      <c r="H111" s="209">
        <v>39.083</v>
      </c>
      <c r="I111" s="210"/>
      <c r="J111" s="211">
        <f>ROUND(I111*H111,2)</f>
        <v>0</v>
      </c>
      <c r="K111" s="207" t="s">
        <v>144</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145</v>
      </c>
      <c r="AT111" s="216" t="s">
        <v>140</v>
      </c>
      <c r="AU111" s="216" t="s">
        <v>82</v>
      </c>
      <c r="AY111" s="18" t="s">
        <v>138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145</v>
      </c>
      <c r="BM111" s="216" t="s">
        <v>1048</v>
      </c>
    </row>
    <row r="112" spans="1:47" s="2" customFormat="1" ht="12">
      <c r="A112" s="39"/>
      <c r="B112" s="40"/>
      <c r="C112" s="41"/>
      <c r="D112" s="218" t="s">
        <v>147</v>
      </c>
      <c r="E112" s="41"/>
      <c r="F112" s="219" t="s">
        <v>1035</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147</v>
      </c>
      <c r="AU112" s="18" t="s">
        <v>82</v>
      </c>
    </row>
    <row r="113" spans="1:51" s="13" customFormat="1" ht="12">
      <c r="A113" s="13"/>
      <c r="B113" s="223"/>
      <c r="C113" s="224"/>
      <c r="D113" s="218" t="s">
        <v>157</v>
      </c>
      <c r="E113" s="225" t="s">
        <v>19</v>
      </c>
      <c r="F113" s="226" t="s">
        <v>1049</v>
      </c>
      <c r="G113" s="224"/>
      <c r="H113" s="227">
        <v>39.083</v>
      </c>
      <c r="I113" s="228"/>
      <c r="J113" s="224"/>
      <c r="K113" s="224"/>
      <c r="L113" s="229"/>
      <c r="M113" s="230"/>
      <c r="N113" s="231"/>
      <c r="O113" s="231"/>
      <c r="P113" s="231"/>
      <c r="Q113" s="231"/>
      <c r="R113" s="231"/>
      <c r="S113" s="231"/>
      <c r="T113" s="232"/>
      <c r="U113" s="13"/>
      <c r="V113" s="13"/>
      <c r="W113" s="13"/>
      <c r="X113" s="13"/>
      <c r="Y113" s="13"/>
      <c r="Z113" s="13"/>
      <c r="AA113" s="13"/>
      <c r="AB113" s="13"/>
      <c r="AC113" s="13"/>
      <c r="AD113" s="13"/>
      <c r="AE113" s="13"/>
      <c r="AT113" s="233" t="s">
        <v>157</v>
      </c>
      <c r="AU113" s="233" t="s">
        <v>82</v>
      </c>
      <c r="AV113" s="13" t="s">
        <v>82</v>
      </c>
      <c r="AW113" s="13" t="s">
        <v>33</v>
      </c>
      <c r="AX113" s="13" t="s">
        <v>80</v>
      </c>
      <c r="AY113" s="233" t="s">
        <v>138</v>
      </c>
    </row>
    <row r="114" spans="1:65" s="2" customFormat="1" ht="37.8" customHeight="1">
      <c r="A114" s="39"/>
      <c r="B114" s="40"/>
      <c r="C114" s="205" t="s">
        <v>174</v>
      </c>
      <c r="D114" s="205" t="s">
        <v>140</v>
      </c>
      <c r="E114" s="206" t="s">
        <v>1050</v>
      </c>
      <c r="F114" s="207" t="s">
        <v>1051</v>
      </c>
      <c r="G114" s="208" t="s">
        <v>182</v>
      </c>
      <c r="H114" s="209">
        <v>145.263</v>
      </c>
      <c r="I114" s="210"/>
      <c r="J114" s="211">
        <f>ROUND(I114*H114,2)</f>
        <v>0</v>
      </c>
      <c r="K114" s="207" t="s">
        <v>144</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145</v>
      </c>
      <c r="AT114" s="216" t="s">
        <v>140</v>
      </c>
      <c r="AU114" s="216" t="s">
        <v>82</v>
      </c>
      <c r="AY114" s="18" t="s">
        <v>138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145</v>
      </c>
      <c r="BM114" s="216" t="s">
        <v>1052</v>
      </c>
    </row>
    <row r="115" spans="1:47" s="2" customFormat="1" ht="12">
      <c r="A115" s="39"/>
      <c r="B115" s="40"/>
      <c r="C115" s="41"/>
      <c r="D115" s="218" t="s">
        <v>147</v>
      </c>
      <c r="E115" s="41"/>
      <c r="F115" s="219" t="s">
        <v>1053</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147</v>
      </c>
      <c r="AU115" s="18" t="s">
        <v>82</v>
      </c>
    </row>
    <row r="116" spans="1:51" s="15" customFormat="1" ht="12">
      <c r="A116" s="15"/>
      <c r="B116" s="245"/>
      <c r="C116" s="246"/>
      <c r="D116" s="218" t="s">
        <v>157</v>
      </c>
      <c r="E116" s="247" t="s">
        <v>19</v>
      </c>
      <c r="F116" s="248" t="s">
        <v>1054</v>
      </c>
      <c r="G116" s="246"/>
      <c r="H116" s="247" t="s">
        <v>19</v>
      </c>
      <c r="I116" s="249"/>
      <c r="J116" s="246"/>
      <c r="K116" s="246"/>
      <c r="L116" s="250"/>
      <c r="M116" s="251"/>
      <c r="N116" s="252"/>
      <c r="O116" s="252"/>
      <c r="P116" s="252"/>
      <c r="Q116" s="252"/>
      <c r="R116" s="252"/>
      <c r="S116" s="252"/>
      <c r="T116" s="253"/>
      <c r="U116" s="15"/>
      <c r="V116" s="15"/>
      <c r="W116" s="15"/>
      <c r="X116" s="15"/>
      <c r="Y116" s="15"/>
      <c r="Z116" s="15"/>
      <c r="AA116" s="15"/>
      <c r="AB116" s="15"/>
      <c r="AC116" s="15"/>
      <c r="AD116" s="15"/>
      <c r="AE116" s="15"/>
      <c r="AT116" s="254" t="s">
        <v>157</v>
      </c>
      <c r="AU116" s="254" t="s">
        <v>82</v>
      </c>
      <c r="AV116" s="15" t="s">
        <v>80</v>
      </c>
      <c r="AW116" s="15" t="s">
        <v>33</v>
      </c>
      <c r="AX116" s="15" t="s">
        <v>72</v>
      </c>
      <c r="AY116" s="254" t="s">
        <v>138</v>
      </c>
    </row>
    <row r="117" spans="1:51" s="13" customFormat="1" ht="12">
      <c r="A117" s="13"/>
      <c r="B117" s="223"/>
      <c r="C117" s="224"/>
      <c r="D117" s="218" t="s">
        <v>157</v>
      </c>
      <c r="E117" s="225" t="s">
        <v>19</v>
      </c>
      <c r="F117" s="226" t="s">
        <v>1055</v>
      </c>
      <c r="G117" s="224"/>
      <c r="H117" s="227">
        <v>145.263</v>
      </c>
      <c r="I117" s="228"/>
      <c r="J117" s="224"/>
      <c r="K117" s="224"/>
      <c r="L117" s="229"/>
      <c r="M117" s="230"/>
      <c r="N117" s="231"/>
      <c r="O117" s="231"/>
      <c r="P117" s="231"/>
      <c r="Q117" s="231"/>
      <c r="R117" s="231"/>
      <c r="S117" s="231"/>
      <c r="T117" s="232"/>
      <c r="U117" s="13"/>
      <c r="V117" s="13"/>
      <c r="W117" s="13"/>
      <c r="X117" s="13"/>
      <c r="Y117" s="13"/>
      <c r="Z117" s="13"/>
      <c r="AA117" s="13"/>
      <c r="AB117" s="13"/>
      <c r="AC117" s="13"/>
      <c r="AD117" s="13"/>
      <c r="AE117" s="13"/>
      <c r="AT117" s="233" t="s">
        <v>157</v>
      </c>
      <c r="AU117" s="233" t="s">
        <v>82</v>
      </c>
      <c r="AV117" s="13" t="s">
        <v>82</v>
      </c>
      <c r="AW117" s="13" t="s">
        <v>33</v>
      </c>
      <c r="AX117" s="13" t="s">
        <v>80</v>
      </c>
      <c r="AY117" s="233" t="s">
        <v>138</v>
      </c>
    </row>
    <row r="118" spans="1:65" s="2" customFormat="1" ht="33" customHeight="1">
      <c r="A118" s="39"/>
      <c r="B118" s="40"/>
      <c r="C118" s="205" t="s">
        <v>179</v>
      </c>
      <c r="D118" s="205" t="s">
        <v>140</v>
      </c>
      <c r="E118" s="206" t="s">
        <v>774</v>
      </c>
      <c r="F118" s="207" t="s">
        <v>775</v>
      </c>
      <c r="G118" s="208" t="s">
        <v>182</v>
      </c>
      <c r="H118" s="209">
        <v>199.517</v>
      </c>
      <c r="I118" s="210"/>
      <c r="J118" s="211">
        <f>ROUND(I118*H118,2)</f>
        <v>0</v>
      </c>
      <c r="K118" s="207" t="s">
        <v>144</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145</v>
      </c>
      <c r="AT118" s="216" t="s">
        <v>140</v>
      </c>
      <c r="AU118" s="216" t="s">
        <v>82</v>
      </c>
      <c r="AY118" s="18" t="s">
        <v>138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145</v>
      </c>
      <c r="BM118" s="216" t="s">
        <v>1056</v>
      </c>
    </row>
    <row r="119" spans="1:47" s="2" customFormat="1" ht="12">
      <c r="A119" s="39"/>
      <c r="B119" s="40"/>
      <c r="C119" s="41"/>
      <c r="D119" s="218" t="s">
        <v>147</v>
      </c>
      <c r="E119" s="41"/>
      <c r="F119" s="219" t="s">
        <v>256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147</v>
      </c>
      <c r="AU119" s="18" t="s">
        <v>82</v>
      </c>
    </row>
    <row r="120" spans="1:51" s="15" customFormat="1" ht="12">
      <c r="A120" s="15"/>
      <c r="B120" s="245"/>
      <c r="C120" s="246"/>
      <c r="D120" s="218" t="s">
        <v>157</v>
      </c>
      <c r="E120" s="247" t="s">
        <v>19</v>
      </c>
      <c r="F120" s="248" t="s">
        <v>777</v>
      </c>
      <c r="G120" s="246"/>
      <c r="H120" s="247" t="s">
        <v>19</v>
      </c>
      <c r="I120" s="249"/>
      <c r="J120" s="246"/>
      <c r="K120" s="246"/>
      <c r="L120" s="250"/>
      <c r="M120" s="251"/>
      <c r="N120" s="252"/>
      <c r="O120" s="252"/>
      <c r="P120" s="252"/>
      <c r="Q120" s="252"/>
      <c r="R120" s="252"/>
      <c r="S120" s="252"/>
      <c r="T120" s="253"/>
      <c r="U120" s="15"/>
      <c r="V120" s="15"/>
      <c r="W120" s="15"/>
      <c r="X120" s="15"/>
      <c r="Y120" s="15"/>
      <c r="Z120" s="15"/>
      <c r="AA120" s="15"/>
      <c r="AB120" s="15"/>
      <c r="AC120" s="15"/>
      <c r="AD120" s="15"/>
      <c r="AE120" s="15"/>
      <c r="AT120" s="254" t="s">
        <v>157</v>
      </c>
      <c r="AU120" s="254" t="s">
        <v>82</v>
      </c>
      <c r="AV120" s="15" t="s">
        <v>80</v>
      </c>
      <c r="AW120" s="15" t="s">
        <v>33</v>
      </c>
      <c r="AX120" s="15" t="s">
        <v>72</v>
      </c>
      <c r="AY120" s="254" t="s">
        <v>138</v>
      </c>
    </row>
    <row r="121" spans="1:51" s="15" customFormat="1" ht="12">
      <c r="A121" s="15"/>
      <c r="B121" s="245"/>
      <c r="C121" s="246"/>
      <c r="D121" s="218" t="s">
        <v>157</v>
      </c>
      <c r="E121" s="247" t="s">
        <v>19</v>
      </c>
      <c r="F121" s="248" t="s">
        <v>1036</v>
      </c>
      <c r="G121" s="246"/>
      <c r="H121" s="247" t="s">
        <v>19</v>
      </c>
      <c r="I121" s="249"/>
      <c r="J121" s="246"/>
      <c r="K121" s="246"/>
      <c r="L121" s="250"/>
      <c r="M121" s="251"/>
      <c r="N121" s="252"/>
      <c r="O121" s="252"/>
      <c r="P121" s="252"/>
      <c r="Q121" s="252"/>
      <c r="R121" s="252"/>
      <c r="S121" s="252"/>
      <c r="T121" s="253"/>
      <c r="U121" s="15"/>
      <c r="V121" s="15"/>
      <c r="W121" s="15"/>
      <c r="X121" s="15"/>
      <c r="Y121" s="15"/>
      <c r="Z121" s="15"/>
      <c r="AA121" s="15"/>
      <c r="AB121" s="15"/>
      <c r="AC121" s="15"/>
      <c r="AD121" s="15"/>
      <c r="AE121" s="15"/>
      <c r="AT121" s="254" t="s">
        <v>157</v>
      </c>
      <c r="AU121" s="254" t="s">
        <v>82</v>
      </c>
      <c r="AV121" s="15" t="s">
        <v>80</v>
      </c>
      <c r="AW121" s="15" t="s">
        <v>33</v>
      </c>
      <c r="AX121" s="15" t="s">
        <v>72</v>
      </c>
      <c r="AY121" s="254" t="s">
        <v>138</v>
      </c>
    </row>
    <row r="122" spans="1:51" s="13" customFormat="1" ht="12">
      <c r="A122" s="13"/>
      <c r="B122" s="223"/>
      <c r="C122" s="224"/>
      <c r="D122" s="218" t="s">
        <v>157</v>
      </c>
      <c r="E122" s="225" t="s">
        <v>19</v>
      </c>
      <c r="F122" s="226" t="s">
        <v>1057</v>
      </c>
      <c r="G122" s="224"/>
      <c r="H122" s="227">
        <v>138.159</v>
      </c>
      <c r="I122" s="228"/>
      <c r="J122" s="224"/>
      <c r="K122" s="224"/>
      <c r="L122" s="229"/>
      <c r="M122" s="230"/>
      <c r="N122" s="231"/>
      <c r="O122" s="231"/>
      <c r="P122" s="231"/>
      <c r="Q122" s="231"/>
      <c r="R122" s="231"/>
      <c r="S122" s="231"/>
      <c r="T122" s="232"/>
      <c r="U122" s="13"/>
      <c r="V122" s="13"/>
      <c r="W122" s="13"/>
      <c r="X122" s="13"/>
      <c r="Y122" s="13"/>
      <c r="Z122" s="13"/>
      <c r="AA122" s="13"/>
      <c r="AB122" s="13"/>
      <c r="AC122" s="13"/>
      <c r="AD122" s="13"/>
      <c r="AE122" s="13"/>
      <c r="AT122" s="233" t="s">
        <v>157</v>
      </c>
      <c r="AU122" s="233" t="s">
        <v>82</v>
      </c>
      <c r="AV122" s="13" t="s">
        <v>82</v>
      </c>
      <c r="AW122" s="13" t="s">
        <v>33</v>
      </c>
      <c r="AX122" s="13" t="s">
        <v>72</v>
      </c>
      <c r="AY122" s="233" t="s">
        <v>138</v>
      </c>
    </row>
    <row r="123" spans="1:51" s="13" customFormat="1" ht="12">
      <c r="A123" s="13"/>
      <c r="B123" s="223"/>
      <c r="C123" s="224"/>
      <c r="D123" s="218" t="s">
        <v>157</v>
      </c>
      <c r="E123" s="225" t="s">
        <v>19</v>
      </c>
      <c r="F123" s="226" t="s">
        <v>1058</v>
      </c>
      <c r="G123" s="224"/>
      <c r="H123" s="227">
        <v>61.358</v>
      </c>
      <c r="I123" s="228"/>
      <c r="J123" s="224"/>
      <c r="K123" s="224"/>
      <c r="L123" s="229"/>
      <c r="M123" s="230"/>
      <c r="N123" s="231"/>
      <c r="O123" s="231"/>
      <c r="P123" s="231"/>
      <c r="Q123" s="231"/>
      <c r="R123" s="231"/>
      <c r="S123" s="231"/>
      <c r="T123" s="232"/>
      <c r="U123" s="13"/>
      <c r="V123" s="13"/>
      <c r="W123" s="13"/>
      <c r="X123" s="13"/>
      <c r="Y123" s="13"/>
      <c r="Z123" s="13"/>
      <c r="AA123" s="13"/>
      <c r="AB123" s="13"/>
      <c r="AC123" s="13"/>
      <c r="AD123" s="13"/>
      <c r="AE123" s="13"/>
      <c r="AT123" s="233" t="s">
        <v>157</v>
      </c>
      <c r="AU123" s="233" t="s">
        <v>82</v>
      </c>
      <c r="AV123" s="13" t="s">
        <v>82</v>
      </c>
      <c r="AW123" s="13" t="s">
        <v>33</v>
      </c>
      <c r="AX123" s="13" t="s">
        <v>72</v>
      </c>
      <c r="AY123" s="233" t="s">
        <v>138</v>
      </c>
    </row>
    <row r="124" spans="1:51" s="14" customFormat="1" ht="12">
      <c r="A124" s="14"/>
      <c r="B124" s="234"/>
      <c r="C124" s="235"/>
      <c r="D124" s="218" t="s">
        <v>157</v>
      </c>
      <c r="E124" s="236" t="s">
        <v>19</v>
      </c>
      <c r="F124" s="237" t="s">
        <v>194</v>
      </c>
      <c r="G124" s="235"/>
      <c r="H124" s="238">
        <v>199.517</v>
      </c>
      <c r="I124" s="239"/>
      <c r="J124" s="235"/>
      <c r="K124" s="235"/>
      <c r="L124" s="240"/>
      <c r="M124" s="241"/>
      <c r="N124" s="242"/>
      <c r="O124" s="242"/>
      <c r="P124" s="242"/>
      <c r="Q124" s="242"/>
      <c r="R124" s="242"/>
      <c r="S124" s="242"/>
      <c r="T124" s="243"/>
      <c r="U124" s="14"/>
      <c r="V124" s="14"/>
      <c r="W124" s="14"/>
      <c r="X124" s="14"/>
      <c r="Y124" s="14"/>
      <c r="Z124" s="14"/>
      <c r="AA124" s="14"/>
      <c r="AB124" s="14"/>
      <c r="AC124" s="14"/>
      <c r="AD124" s="14"/>
      <c r="AE124" s="14"/>
      <c r="AT124" s="244" t="s">
        <v>157</v>
      </c>
      <c r="AU124" s="244" t="s">
        <v>82</v>
      </c>
      <c r="AV124" s="14" t="s">
        <v>145</v>
      </c>
      <c r="AW124" s="14" t="s">
        <v>33</v>
      </c>
      <c r="AX124" s="14" t="s">
        <v>80</v>
      </c>
      <c r="AY124" s="244" t="s">
        <v>138</v>
      </c>
    </row>
    <row r="125" spans="1:65" s="2" customFormat="1" ht="33" customHeight="1">
      <c r="A125" s="39"/>
      <c r="B125" s="40"/>
      <c r="C125" s="205" t="s">
        <v>186</v>
      </c>
      <c r="D125" s="205" t="s">
        <v>140</v>
      </c>
      <c r="E125" s="206" t="s">
        <v>266</v>
      </c>
      <c r="F125" s="207" t="s">
        <v>267</v>
      </c>
      <c r="G125" s="208" t="s">
        <v>182</v>
      </c>
      <c r="H125" s="209">
        <v>779.716</v>
      </c>
      <c r="I125" s="210"/>
      <c r="J125" s="211">
        <f>ROUND(I125*H125,2)</f>
        <v>0</v>
      </c>
      <c r="K125" s="207" t="s">
        <v>144</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145</v>
      </c>
      <c r="AT125" s="216" t="s">
        <v>140</v>
      </c>
      <c r="AU125" s="216" t="s">
        <v>82</v>
      </c>
      <c r="AY125" s="18" t="s">
        <v>138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145</v>
      </c>
      <c r="BM125" s="216" t="s">
        <v>1059</v>
      </c>
    </row>
    <row r="126" spans="1:47" s="2" customFormat="1" ht="12">
      <c r="A126" s="39"/>
      <c r="B126" s="40"/>
      <c r="C126" s="41"/>
      <c r="D126" s="218" t="s">
        <v>147</v>
      </c>
      <c r="E126" s="41"/>
      <c r="F126" s="219" t="s">
        <v>256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147</v>
      </c>
      <c r="AU126" s="18" t="s">
        <v>82</v>
      </c>
    </row>
    <row r="127" spans="1:51" s="13" customFormat="1" ht="12">
      <c r="A127" s="13"/>
      <c r="B127" s="223"/>
      <c r="C127" s="224"/>
      <c r="D127" s="218" t="s">
        <v>157</v>
      </c>
      <c r="E127" s="225" t="s">
        <v>19</v>
      </c>
      <c r="F127" s="226" t="s">
        <v>1060</v>
      </c>
      <c r="G127" s="224"/>
      <c r="H127" s="227">
        <v>779.716</v>
      </c>
      <c r="I127" s="228"/>
      <c r="J127" s="224"/>
      <c r="K127" s="224"/>
      <c r="L127" s="229"/>
      <c r="M127" s="230"/>
      <c r="N127" s="231"/>
      <c r="O127" s="231"/>
      <c r="P127" s="231"/>
      <c r="Q127" s="231"/>
      <c r="R127" s="231"/>
      <c r="S127" s="231"/>
      <c r="T127" s="232"/>
      <c r="U127" s="13"/>
      <c r="V127" s="13"/>
      <c r="W127" s="13"/>
      <c r="X127" s="13"/>
      <c r="Y127" s="13"/>
      <c r="Z127" s="13"/>
      <c r="AA127" s="13"/>
      <c r="AB127" s="13"/>
      <c r="AC127" s="13"/>
      <c r="AD127" s="13"/>
      <c r="AE127" s="13"/>
      <c r="AT127" s="233" t="s">
        <v>157</v>
      </c>
      <c r="AU127" s="233" t="s">
        <v>82</v>
      </c>
      <c r="AV127" s="13" t="s">
        <v>82</v>
      </c>
      <c r="AW127" s="13" t="s">
        <v>33</v>
      </c>
      <c r="AX127" s="13" t="s">
        <v>80</v>
      </c>
      <c r="AY127" s="233" t="s">
        <v>138</v>
      </c>
    </row>
    <row r="128" spans="1:65" s="2" customFormat="1" ht="37.8" customHeight="1">
      <c r="A128" s="39"/>
      <c r="B128" s="40"/>
      <c r="C128" s="205" t="s">
        <v>195</v>
      </c>
      <c r="D128" s="205" t="s">
        <v>140</v>
      </c>
      <c r="E128" s="206" t="s">
        <v>277</v>
      </c>
      <c r="F128" s="207" t="s">
        <v>278</v>
      </c>
      <c r="G128" s="208" t="s">
        <v>182</v>
      </c>
      <c r="H128" s="209">
        <v>7797.16</v>
      </c>
      <c r="I128" s="210"/>
      <c r="J128" s="211">
        <f>ROUND(I128*H128,2)</f>
        <v>0</v>
      </c>
      <c r="K128" s="207" t="s">
        <v>144</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145</v>
      </c>
      <c r="AT128" s="216" t="s">
        <v>140</v>
      </c>
      <c r="AU128" s="216" t="s">
        <v>82</v>
      </c>
      <c r="AY128" s="18" t="s">
        <v>138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145</v>
      </c>
      <c r="BM128" s="216" t="s">
        <v>1061</v>
      </c>
    </row>
    <row r="129" spans="1:47" s="2" customFormat="1" ht="12">
      <c r="A129" s="39"/>
      <c r="B129" s="40"/>
      <c r="C129" s="41"/>
      <c r="D129" s="218" t="s">
        <v>147</v>
      </c>
      <c r="E129" s="41"/>
      <c r="F129" s="219" t="s">
        <v>256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147</v>
      </c>
      <c r="AU129" s="18" t="s">
        <v>82</v>
      </c>
    </row>
    <row r="130" spans="1:51" s="13" customFormat="1" ht="12">
      <c r="A130" s="13"/>
      <c r="B130" s="223"/>
      <c r="C130" s="224"/>
      <c r="D130" s="218" t="s">
        <v>157</v>
      </c>
      <c r="E130" s="225" t="s">
        <v>19</v>
      </c>
      <c r="F130" s="226" t="s">
        <v>1062</v>
      </c>
      <c r="G130" s="224"/>
      <c r="H130" s="227">
        <v>779.716</v>
      </c>
      <c r="I130" s="228"/>
      <c r="J130" s="224"/>
      <c r="K130" s="224"/>
      <c r="L130" s="229"/>
      <c r="M130" s="230"/>
      <c r="N130" s="231"/>
      <c r="O130" s="231"/>
      <c r="P130" s="231"/>
      <c r="Q130" s="231"/>
      <c r="R130" s="231"/>
      <c r="S130" s="231"/>
      <c r="T130" s="232"/>
      <c r="U130" s="13"/>
      <c r="V130" s="13"/>
      <c r="W130" s="13"/>
      <c r="X130" s="13"/>
      <c r="Y130" s="13"/>
      <c r="Z130" s="13"/>
      <c r="AA130" s="13"/>
      <c r="AB130" s="13"/>
      <c r="AC130" s="13"/>
      <c r="AD130" s="13"/>
      <c r="AE130" s="13"/>
      <c r="AT130" s="233" t="s">
        <v>157</v>
      </c>
      <c r="AU130" s="233" t="s">
        <v>82</v>
      </c>
      <c r="AV130" s="13" t="s">
        <v>82</v>
      </c>
      <c r="AW130" s="13" t="s">
        <v>33</v>
      </c>
      <c r="AX130" s="13" t="s">
        <v>80</v>
      </c>
      <c r="AY130" s="233" t="s">
        <v>138</v>
      </c>
    </row>
    <row r="131" spans="1:51" s="13" customFormat="1" ht="12">
      <c r="A131" s="13"/>
      <c r="B131" s="223"/>
      <c r="C131" s="224"/>
      <c r="D131" s="218" t="s">
        <v>157</v>
      </c>
      <c r="E131" s="224"/>
      <c r="F131" s="226" t="s">
        <v>1063</v>
      </c>
      <c r="G131" s="224"/>
      <c r="H131" s="227">
        <v>7797.16</v>
      </c>
      <c r="I131" s="228"/>
      <c r="J131" s="224"/>
      <c r="K131" s="224"/>
      <c r="L131" s="229"/>
      <c r="M131" s="230"/>
      <c r="N131" s="231"/>
      <c r="O131" s="231"/>
      <c r="P131" s="231"/>
      <c r="Q131" s="231"/>
      <c r="R131" s="231"/>
      <c r="S131" s="231"/>
      <c r="T131" s="232"/>
      <c r="U131" s="13"/>
      <c r="V131" s="13"/>
      <c r="W131" s="13"/>
      <c r="X131" s="13"/>
      <c r="Y131" s="13"/>
      <c r="Z131" s="13"/>
      <c r="AA131" s="13"/>
      <c r="AB131" s="13"/>
      <c r="AC131" s="13"/>
      <c r="AD131" s="13"/>
      <c r="AE131" s="13"/>
      <c r="AT131" s="233" t="s">
        <v>157</v>
      </c>
      <c r="AU131" s="233" t="s">
        <v>82</v>
      </c>
      <c r="AV131" s="13" t="s">
        <v>82</v>
      </c>
      <c r="AW131" s="13" t="s">
        <v>4</v>
      </c>
      <c r="AX131" s="13" t="s">
        <v>80</v>
      </c>
      <c r="AY131" s="233" t="s">
        <v>138</v>
      </c>
    </row>
    <row r="132" spans="1:65" s="2" customFormat="1" ht="33" customHeight="1">
      <c r="A132" s="39"/>
      <c r="B132" s="40"/>
      <c r="C132" s="205" t="s">
        <v>202</v>
      </c>
      <c r="D132" s="205" t="s">
        <v>140</v>
      </c>
      <c r="E132" s="206" t="s">
        <v>1064</v>
      </c>
      <c r="F132" s="207" t="s">
        <v>1065</v>
      </c>
      <c r="G132" s="208" t="s">
        <v>182</v>
      </c>
      <c r="H132" s="209">
        <v>145.263</v>
      </c>
      <c r="I132" s="210"/>
      <c r="J132" s="211">
        <f>ROUND(I132*H132,2)</f>
        <v>0</v>
      </c>
      <c r="K132" s="207" t="s">
        <v>144</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145</v>
      </c>
      <c r="AT132" s="216" t="s">
        <v>140</v>
      </c>
      <c r="AU132" s="216" t="s">
        <v>82</v>
      </c>
      <c r="AY132" s="18" t="s">
        <v>138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145</v>
      </c>
      <c r="BM132" s="216" t="s">
        <v>1066</v>
      </c>
    </row>
    <row r="133" spans="1:47" s="2" customFormat="1" ht="12">
      <c r="A133" s="39"/>
      <c r="B133" s="40"/>
      <c r="C133" s="41"/>
      <c r="D133" s="218" t="s">
        <v>147</v>
      </c>
      <c r="E133" s="41"/>
      <c r="F133" s="219" t="s">
        <v>256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147</v>
      </c>
      <c r="AU133" s="18" t="s">
        <v>82</v>
      </c>
    </row>
    <row r="134" spans="1:51" s="13" customFormat="1" ht="12">
      <c r="A134" s="13"/>
      <c r="B134" s="223"/>
      <c r="C134" s="224"/>
      <c r="D134" s="218" t="s">
        <v>157</v>
      </c>
      <c r="E134" s="225" t="s">
        <v>19</v>
      </c>
      <c r="F134" s="226" t="s">
        <v>1067</v>
      </c>
      <c r="G134" s="224"/>
      <c r="H134" s="227">
        <v>145.263</v>
      </c>
      <c r="I134" s="228"/>
      <c r="J134" s="224"/>
      <c r="K134" s="224"/>
      <c r="L134" s="229"/>
      <c r="M134" s="230"/>
      <c r="N134" s="231"/>
      <c r="O134" s="231"/>
      <c r="P134" s="231"/>
      <c r="Q134" s="231"/>
      <c r="R134" s="231"/>
      <c r="S134" s="231"/>
      <c r="T134" s="232"/>
      <c r="U134" s="13"/>
      <c r="V134" s="13"/>
      <c r="W134" s="13"/>
      <c r="X134" s="13"/>
      <c r="Y134" s="13"/>
      <c r="Z134" s="13"/>
      <c r="AA134" s="13"/>
      <c r="AB134" s="13"/>
      <c r="AC134" s="13"/>
      <c r="AD134" s="13"/>
      <c r="AE134" s="13"/>
      <c r="AT134" s="233" t="s">
        <v>157</v>
      </c>
      <c r="AU134" s="233" t="s">
        <v>82</v>
      </c>
      <c r="AV134" s="13" t="s">
        <v>82</v>
      </c>
      <c r="AW134" s="13" t="s">
        <v>33</v>
      </c>
      <c r="AX134" s="13" t="s">
        <v>80</v>
      </c>
      <c r="AY134" s="233" t="s">
        <v>138</v>
      </c>
    </row>
    <row r="135" spans="1:65" s="2" customFormat="1" ht="37.8" customHeight="1">
      <c r="A135" s="39"/>
      <c r="B135" s="40"/>
      <c r="C135" s="205" t="s">
        <v>207</v>
      </c>
      <c r="D135" s="205" t="s">
        <v>140</v>
      </c>
      <c r="E135" s="206" t="s">
        <v>1068</v>
      </c>
      <c r="F135" s="207" t="s">
        <v>1069</v>
      </c>
      <c r="G135" s="208" t="s">
        <v>182</v>
      </c>
      <c r="H135" s="209">
        <v>1452.63</v>
      </c>
      <c r="I135" s="210"/>
      <c r="J135" s="211">
        <f>ROUND(I135*H135,2)</f>
        <v>0</v>
      </c>
      <c r="K135" s="207" t="s">
        <v>144</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145</v>
      </c>
      <c r="AT135" s="216" t="s">
        <v>140</v>
      </c>
      <c r="AU135" s="216" t="s">
        <v>82</v>
      </c>
      <c r="AY135" s="18" t="s">
        <v>138</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145</v>
      </c>
      <c r="BM135" s="216" t="s">
        <v>1070</v>
      </c>
    </row>
    <row r="136" spans="1:47" s="2" customFormat="1" ht="12">
      <c r="A136" s="39"/>
      <c r="B136" s="40"/>
      <c r="C136" s="41"/>
      <c r="D136" s="218" t="s">
        <v>147</v>
      </c>
      <c r="E136" s="41"/>
      <c r="F136" s="219" t="s">
        <v>256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147</v>
      </c>
      <c r="AU136" s="18" t="s">
        <v>82</v>
      </c>
    </row>
    <row r="137" spans="1:51" s="13" customFormat="1" ht="12">
      <c r="A137" s="13"/>
      <c r="B137" s="223"/>
      <c r="C137" s="224"/>
      <c r="D137" s="218" t="s">
        <v>157</v>
      </c>
      <c r="E137" s="224"/>
      <c r="F137" s="226" t="s">
        <v>1071</v>
      </c>
      <c r="G137" s="224"/>
      <c r="H137" s="227">
        <v>1452.63</v>
      </c>
      <c r="I137" s="228"/>
      <c r="J137" s="224"/>
      <c r="K137" s="224"/>
      <c r="L137" s="229"/>
      <c r="M137" s="230"/>
      <c r="N137" s="231"/>
      <c r="O137" s="231"/>
      <c r="P137" s="231"/>
      <c r="Q137" s="231"/>
      <c r="R137" s="231"/>
      <c r="S137" s="231"/>
      <c r="T137" s="232"/>
      <c r="U137" s="13"/>
      <c r="V137" s="13"/>
      <c r="W137" s="13"/>
      <c r="X137" s="13"/>
      <c r="Y137" s="13"/>
      <c r="Z137" s="13"/>
      <c r="AA137" s="13"/>
      <c r="AB137" s="13"/>
      <c r="AC137" s="13"/>
      <c r="AD137" s="13"/>
      <c r="AE137" s="13"/>
      <c r="AT137" s="233" t="s">
        <v>157</v>
      </c>
      <c r="AU137" s="233" t="s">
        <v>82</v>
      </c>
      <c r="AV137" s="13" t="s">
        <v>82</v>
      </c>
      <c r="AW137" s="13" t="s">
        <v>4</v>
      </c>
      <c r="AX137" s="13" t="s">
        <v>80</v>
      </c>
      <c r="AY137" s="233" t="s">
        <v>138</v>
      </c>
    </row>
    <row r="138" spans="1:65" s="2" customFormat="1" ht="24.15" customHeight="1">
      <c r="A138" s="39"/>
      <c r="B138" s="40"/>
      <c r="C138" s="205" t="s">
        <v>213</v>
      </c>
      <c r="D138" s="205" t="s">
        <v>140</v>
      </c>
      <c r="E138" s="206" t="s">
        <v>307</v>
      </c>
      <c r="F138" s="207" t="s">
        <v>308</v>
      </c>
      <c r="G138" s="208" t="s">
        <v>291</v>
      </c>
      <c r="H138" s="209">
        <v>1664.962</v>
      </c>
      <c r="I138" s="210"/>
      <c r="J138" s="211">
        <f>ROUND(I138*H138,2)</f>
        <v>0</v>
      </c>
      <c r="K138" s="207" t="s">
        <v>144</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145</v>
      </c>
      <c r="AT138" s="216" t="s">
        <v>140</v>
      </c>
      <c r="AU138" s="216" t="s">
        <v>82</v>
      </c>
      <c r="AY138" s="18" t="s">
        <v>138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145</v>
      </c>
      <c r="BM138" s="216" t="s">
        <v>1072</v>
      </c>
    </row>
    <row r="139" spans="1:47" s="2" customFormat="1" ht="12">
      <c r="A139" s="39"/>
      <c r="B139" s="40"/>
      <c r="C139" s="41"/>
      <c r="D139" s="218" t="s">
        <v>147</v>
      </c>
      <c r="E139" s="41"/>
      <c r="F139" s="219" t="s">
        <v>310</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147</v>
      </c>
      <c r="AU139" s="18" t="s">
        <v>82</v>
      </c>
    </row>
    <row r="140" spans="1:51" s="13" customFormat="1" ht="12">
      <c r="A140" s="13"/>
      <c r="B140" s="223"/>
      <c r="C140" s="224"/>
      <c r="D140" s="218" t="s">
        <v>157</v>
      </c>
      <c r="E140" s="225" t="s">
        <v>19</v>
      </c>
      <c r="F140" s="226" t="s">
        <v>1073</v>
      </c>
      <c r="G140" s="224"/>
      <c r="H140" s="227">
        <v>924.979</v>
      </c>
      <c r="I140" s="228"/>
      <c r="J140" s="224"/>
      <c r="K140" s="224"/>
      <c r="L140" s="229"/>
      <c r="M140" s="230"/>
      <c r="N140" s="231"/>
      <c r="O140" s="231"/>
      <c r="P140" s="231"/>
      <c r="Q140" s="231"/>
      <c r="R140" s="231"/>
      <c r="S140" s="231"/>
      <c r="T140" s="232"/>
      <c r="U140" s="13"/>
      <c r="V140" s="13"/>
      <c r="W140" s="13"/>
      <c r="X140" s="13"/>
      <c r="Y140" s="13"/>
      <c r="Z140" s="13"/>
      <c r="AA140" s="13"/>
      <c r="AB140" s="13"/>
      <c r="AC140" s="13"/>
      <c r="AD140" s="13"/>
      <c r="AE140" s="13"/>
      <c r="AT140" s="233" t="s">
        <v>157</v>
      </c>
      <c r="AU140" s="233" t="s">
        <v>82</v>
      </c>
      <c r="AV140" s="13" t="s">
        <v>82</v>
      </c>
      <c r="AW140" s="13" t="s">
        <v>33</v>
      </c>
      <c r="AX140" s="13" t="s">
        <v>80</v>
      </c>
      <c r="AY140" s="233" t="s">
        <v>138</v>
      </c>
    </row>
    <row r="141" spans="1:51" s="13" customFormat="1" ht="12">
      <c r="A141" s="13"/>
      <c r="B141" s="223"/>
      <c r="C141" s="224"/>
      <c r="D141" s="218" t="s">
        <v>157</v>
      </c>
      <c r="E141" s="224"/>
      <c r="F141" s="226" t="s">
        <v>1074</v>
      </c>
      <c r="G141" s="224"/>
      <c r="H141" s="227">
        <v>1664.962</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157</v>
      </c>
      <c r="AU141" s="233" t="s">
        <v>82</v>
      </c>
      <c r="AV141" s="13" t="s">
        <v>82</v>
      </c>
      <c r="AW141" s="13" t="s">
        <v>4</v>
      </c>
      <c r="AX141" s="13" t="s">
        <v>80</v>
      </c>
      <c r="AY141" s="233" t="s">
        <v>138</v>
      </c>
    </row>
    <row r="142" spans="1:65" s="2" customFormat="1" ht="24.15" customHeight="1">
      <c r="A142" s="39"/>
      <c r="B142" s="40"/>
      <c r="C142" s="205" t="s">
        <v>218</v>
      </c>
      <c r="D142" s="205" t="s">
        <v>140</v>
      </c>
      <c r="E142" s="206" t="s">
        <v>313</v>
      </c>
      <c r="F142" s="207" t="s">
        <v>314</v>
      </c>
      <c r="G142" s="208" t="s">
        <v>182</v>
      </c>
      <c r="H142" s="209">
        <v>288.722</v>
      </c>
      <c r="I142" s="210"/>
      <c r="J142" s="211">
        <f>ROUND(I142*H142,2)</f>
        <v>0</v>
      </c>
      <c r="K142" s="207" t="s">
        <v>144</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145</v>
      </c>
      <c r="AT142" s="216" t="s">
        <v>140</v>
      </c>
      <c r="AU142" s="216" t="s">
        <v>82</v>
      </c>
      <c r="AY142" s="18" t="s">
        <v>138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145</v>
      </c>
      <c r="BM142" s="216" t="s">
        <v>1075</v>
      </c>
    </row>
    <row r="143" spans="1:47" s="2" customFormat="1" ht="12">
      <c r="A143" s="39"/>
      <c r="B143" s="40"/>
      <c r="C143" s="41"/>
      <c r="D143" s="218" t="s">
        <v>147</v>
      </c>
      <c r="E143" s="41"/>
      <c r="F143" s="219" t="s">
        <v>316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147</v>
      </c>
      <c r="AU143" s="18" t="s">
        <v>82</v>
      </c>
    </row>
    <row r="144" spans="1:51" s="15" customFormat="1" ht="12">
      <c r="A144" s="15"/>
      <c r="B144" s="245"/>
      <c r="C144" s="246"/>
      <c r="D144" s="218" t="s">
        <v>157</v>
      </c>
      <c r="E144" s="247" t="s">
        <v>19</v>
      </c>
      <c r="F144" s="248" t="s">
        <v>1036</v>
      </c>
      <c r="G144" s="246"/>
      <c r="H144" s="247" t="s">
        <v>19</v>
      </c>
      <c r="I144" s="249"/>
      <c r="J144" s="246"/>
      <c r="K144" s="246"/>
      <c r="L144" s="250"/>
      <c r="M144" s="251"/>
      <c r="N144" s="252"/>
      <c r="O144" s="252"/>
      <c r="P144" s="252"/>
      <c r="Q144" s="252"/>
      <c r="R144" s="252"/>
      <c r="S144" s="252"/>
      <c r="T144" s="253"/>
      <c r="U144" s="15"/>
      <c r="V144" s="15"/>
      <c r="W144" s="15"/>
      <c r="X144" s="15"/>
      <c r="Y144" s="15"/>
      <c r="Z144" s="15"/>
      <c r="AA144" s="15"/>
      <c r="AB144" s="15"/>
      <c r="AC144" s="15"/>
      <c r="AD144" s="15"/>
      <c r="AE144" s="15"/>
      <c r="AT144" s="254" t="s">
        <v>157</v>
      </c>
      <c r="AU144" s="254" t="s">
        <v>82</v>
      </c>
      <c r="AV144" s="15" t="s">
        <v>80</v>
      </c>
      <c r="AW144" s="15" t="s">
        <v>33</v>
      </c>
      <c r="AX144" s="15" t="s">
        <v>72</v>
      </c>
      <c r="AY144" s="254" t="s">
        <v>138</v>
      </c>
    </row>
    <row r="145" spans="1:51" s="13" customFormat="1" ht="12">
      <c r="A145" s="13"/>
      <c r="B145" s="223"/>
      <c r="C145" s="224"/>
      <c r="D145" s="218" t="s">
        <v>157</v>
      </c>
      <c r="E145" s="225" t="s">
        <v>19</v>
      </c>
      <c r="F145" s="226" t="s">
        <v>1076</v>
      </c>
      <c r="G145" s="224"/>
      <c r="H145" s="227">
        <v>30.679</v>
      </c>
      <c r="I145" s="228"/>
      <c r="J145" s="224"/>
      <c r="K145" s="224"/>
      <c r="L145" s="229"/>
      <c r="M145" s="230"/>
      <c r="N145" s="231"/>
      <c r="O145" s="231"/>
      <c r="P145" s="231"/>
      <c r="Q145" s="231"/>
      <c r="R145" s="231"/>
      <c r="S145" s="231"/>
      <c r="T145" s="232"/>
      <c r="U145" s="13"/>
      <c r="V145" s="13"/>
      <c r="W145" s="13"/>
      <c r="X145" s="13"/>
      <c r="Y145" s="13"/>
      <c r="Z145" s="13"/>
      <c r="AA145" s="13"/>
      <c r="AB145" s="13"/>
      <c r="AC145" s="13"/>
      <c r="AD145" s="13"/>
      <c r="AE145" s="13"/>
      <c r="AT145" s="233" t="s">
        <v>157</v>
      </c>
      <c r="AU145" s="233" t="s">
        <v>82</v>
      </c>
      <c r="AV145" s="13" t="s">
        <v>82</v>
      </c>
      <c r="AW145" s="13" t="s">
        <v>33</v>
      </c>
      <c r="AX145" s="13" t="s">
        <v>72</v>
      </c>
      <c r="AY145" s="233" t="s">
        <v>138</v>
      </c>
    </row>
    <row r="146" spans="1:51" s="13" customFormat="1" ht="12">
      <c r="A146" s="13"/>
      <c r="B146" s="223"/>
      <c r="C146" s="224"/>
      <c r="D146" s="218" t="s">
        <v>157</v>
      </c>
      <c r="E146" s="225" t="s">
        <v>19</v>
      </c>
      <c r="F146" s="226" t="s">
        <v>1077</v>
      </c>
      <c r="G146" s="224"/>
      <c r="H146" s="227">
        <v>258.043</v>
      </c>
      <c r="I146" s="228"/>
      <c r="J146" s="224"/>
      <c r="K146" s="224"/>
      <c r="L146" s="229"/>
      <c r="M146" s="230"/>
      <c r="N146" s="231"/>
      <c r="O146" s="231"/>
      <c r="P146" s="231"/>
      <c r="Q146" s="231"/>
      <c r="R146" s="231"/>
      <c r="S146" s="231"/>
      <c r="T146" s="232"/>
      <c r="U146" s="13"/>
      <c r="V146" s="13"/>
      <c r="W146" s="13"/>
      <c r="X146" s="13"/>
      <c r="Y146" s="13"/>
      <c r="Z146" s="13"/>
      <c r="AA146" s="13"/>
      <c r="AB146" s="13"/>
      <c r="AC146" s="13"/>
      <c r="AD146" s="13"/>
      <c r="AE146" s="13"/>
      <c r="AT146" s="233" t="s">
        <v>157</v>
      </c>
      <c r="AU146" s="233" t="s">
        <v>82</v>
      </c>
      <c r="AV146" s="13" t="s">
        <v>82</v>
      </c>
      <c r="AW146" s="13" t="s">
        <v>33</v>
      </c>
      <c r="AX146" s="13" t="s">
        <v>72</v>
      </c>
      <c r="AY146" s="233" t="s">
        <v>138</v>
      </c>
    </row>
    <row r="147" spans="1:51" s="14" customFormat="1" ht="12">
      <c r="A147" s="14"/>
      <c r="B147" s="234"/>
      <c r="C147" s="235"/>
      <c r="D147" s="218" t="s">
        <v>157</v>
      </c>
      <c r="E147" s="236" t="s">
        <v>19</v>
      </c>
      <c r="F147" s="237" t="s">
        <v>194</v>
      </c>
      <c r="G147" s="235"/>
      <c r="H147" s="238">
        <v>288.722</v>
      </c>
      <c r="I147" s="239"/>
      <c r="J147" s="235"/>
      <c r="K147" s="235"/>
      <c r="L147" s="240"/>
      <c r="M147" s="241"/>
      <c r="N147" s="242"/>
      <c r="O147" s="242"/>
      <c r="P147" s="242"/>
      <c r="Q147" s="242"/>
      <c r="R147" s="242"/>
      <c r="S147" s="242"/>
      <c r="T147" s="243"/>
      <c r="U147" s="14"/>
      <c r="V147" s="14"/>
      <c r="W147" s="14"/>
      <c r="X147" s="14"/>
      <c r="Y147" s="14"/>
      <c r="Z147" s="14"/>
      <c r="AA147" s="14"/>
      <c r="AB147" s="14"/>
      <c r="AC147" s="14"/>
      <c r="AD147" s="14"/>
      <c r="AE147" s="14"/>
      <c r="AT147" s="244" t="s">
        <v>157</v>
      </c>
      <c r="AU147" s="244" t="s">
        <v>82</v>
      </c>
      <c r="AV147" s="14" t="s">
        <v>145</v>
      </c>
      <c r="AW147" s="14" t="s">
        <v>33</v>
      </c>
      <c r="AX147" s="14" t="s">
        <v>80</v>
      </c>
      <c r="AY147" s="244" t="s">
        <v>138</v>
      </c>
    </row>
    <row r="148" spans="1:65" s="2" customFormat="1" ht="16.5" customHeight="1">
      <c r="A148" s="39"/>
      <c r="B148" s="40"/>
      <c r="C148" s="255" t="s">
        <v>225</v>
      </c>
      <c r="D148" s="255" t="s">
        <v>288</v>
      </c>
      <c r="E148" s="256" t="s">
        <v>797</v>
      </c>
      <c r="F148" s="257" t="s">
        <v>798</v>
      </c>
      <c r="G148" s="258" t="s">
        <v>291</v>
      </c>
      <c r="H148" s="259">
        <v>464.477</v>
      </c>
      <c r="I148" s="260"/>
      <c r="J148" s="261">
        <f>ROUND(I148*H148,2)</f>
        <v>0</v>
      </c>
      <c r="K148" s="257" t="s">
        <v>19</v>
      </c>
      <c r="L148" s="262"/>
      <c r="M148" s="263" t="s">
        <v>19</v>
      </c>
      <c r="N148" s="264" t="s">
        <v>43</v>
      </c>
      <c r="O148" s="85"/>
      <c r="P148" s="214">
        <f>O148*H148</f>
        <v>0</v>
      </c>
      <c r="Q148" s="214">
        <v>1</v>
      </c>
      <c r="R148" s="214">
        <f>Q148*H148</f>
        <v>464.477</v>
      </c>
      <c r="S148" s="214">
        <v>0</v>
      </c>
      <c r="T148" s="215">
        <f>S148*H148</f>
        <v>0</v>
      </c>
      <c r="U148" s="39"/>
      <c r="V148" s="39"/>
      <c r="W148" s="39"/>
      <c r="X148" s="39"/>
      <c r="Y148" s="39"/>
      <c r="Z148" s="39"/>
      <c r="AA148" s="39"/>
      <c r="AB148" s="39"/>
      <c r="AC148" s="39"/>
      <c r="AD148" s="39"/>
      <c r="AE148" s="39"/>
      <c r="AR148" s="216" t="s">
        <v>186</v>
      </c>
      <c r="AT148" s="216" t="s">
        <v>288</v>
      </c>
      <c r="AU148" s="216" t="s">
        <v>82</v>
      </c>
      <c r="AY148" s="18" t="s">
        <v>138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145</v>
      </c>
      <c r="BM148" s="216" t="s">
        <v>1078</v>
      </c>
    </row>
    <row r="149" spans="1:51" s="13" customFormat="1" ht="12">
      <c r="A149" s="13"/>
      <c r="B149" s="223"/>
      <c r="C149" s="224"/>
      <c r="D149" s="218" t="s">
        <v>157</v>
      </c>
      <c r="E149" s="225" t="s">
        <v>19</v>
      </c>
      <c r="F149" s="226" t="s">
        <v>1079</v>
      </c>
      <c r="G149" s="224"/>
      <c r="H149" s="227">
        <v>258.043</v>
      </c>
      <c r="I149" s="228"/>
      <c r="J149" s="224"/>
      <c r="K149" s="224"/>
      <c r="L149" s="229"/>
      <c r="M149" s="230"/>
      <c r="N149" s="231"/>
      <c r="O149" s="231"/>
      <c r="P149" s="231"/>
      <c r="Q149" s="231"/>
      <c r="R149" s="231"/>
      <c r="S149" s="231"/>
      <c r="T149" s="232"/>
      <c r="U149" s="13"/>
      <c r="V149" s="13"/>
      <c r="W149" s="13"/>
      <c r="X149" s="13"/>
      <c r="Y149" s="13"/>
      <c r="Z149" s="13"/>
      <c r="AA149" s="13"/>
      <c r="AB149" s="13"/>
      <c r="AC149" s="13"/>
      <c r="AD149" s="13"/>
      <c r="AE149" s="13"/>
      <c r="AT149" s="233" t="s">
        <v>157</v>
      </c>
      <c r="AU149" s="233" t="s">
        <v>82</v>
      </c>
      <c r="AV149" s="13" t="s">
        <v>82</v>
      </c>
      <c r="AW149" s="13" t="s">
        <v>33</v>
      </c>
      <c r="AX149" s="13" t="s">
        <v>80</v>
      </c>
      <c r="AY149" s="233" t="s">
        <v>138</v>
      </c>
    </row>
    <row r="150" spans="1:51" s="13" customFormat="1" ht="12">
      <c r="A150" s="13"/>
      <c r="B150" s="223"/>
      <c r="C150" s="224"/>
      <c r="D150" s="218" t="s">
        <v>157</v>
      </c>
      <c r="E150" s="224"/>
      <c r="F150" s="226" t="s">
        <v>1080</v>
      </c>
      <c r="G150" s="224"/>
      <c r="H150" s="227">
        <v>464.477</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157</v>
      </c>
      <c r="AU150" s="233" t="s">
        <v>82</v>
      </c>
      <c r="AV150" s="13" t="s">
        <v>82</v>
      </c>
      <c r="AW150" s="13" t="s">
        <v>4</v>
      </c>
      <c r="AX150" s="13" t="s">
        <v>80</v>
      </c>
      <c r="AY150" s="233" t="s">
        <v>138</v>
      </c>
    </row>
    <row r="151" spans="1:65" s="2" customFormat="1" ht="33" customHeight="1">
      <c r="A151" s="39"/>
      <c r="B151" s="40"/>
      <c r="C151" s="205" t="s">
        <v>8</v>
      </c>
      <c r="D151" s="205" t="s">
        <v>140</v>
      </c>
      <c r="E151" s="206" t="s">
        <v>326</v>
      </c>
      <c r="F151" s="207" t="s">
        <v>327</v>
      </c>
      <c r="G151" s="208" t="s">
        <v>182</v>
      </c>
      <c r="H151" s="209">
        <v>1.613</v>
      </c>
      <c r="I151" s="210"/>
      <c r="J151" s="211">
        <f>ROUND(I151*H151,2)</f>
        <v>0</v>
      </c>
      <c r="K151" s="207" t="s">
        <v>144</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145</v>
      </c>
      <c r="AT151" s="216" t="s">
        <v>140</v>
      </c>
      <c r="AU151" s="216" t="s">
        <v>82</v>
      </c>
      <c r="AY151" s="18" t="s">
        <v>138</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145</v>
      </c>
      <c r="BM151" s="216" t="s">
        <v>1081</v>
      </c>
    </row>
    <row r="152" spans="1:47" s="2" customFormat="1" ht="12">
      <c r="A152" s="39"/>
      <c r="B152" s="40"/>
      <c r="C152" s="41"/>
      <c r="D152" s="218" t="s">
        <v>147</v>
      </c>
      <c r="E152" s="41"/>
      <c r="F152" s="219" t="s">
        <v>329</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147</v>
      </c>
      <c r="AU152" s="18" t="s">
        <v>82</v>
      </c>
    </row>
    <row r="153" spans="1:51" s="15" customFormat="1" ht="12">
      <c r="A153" s="15"/>
      <c r="B153" s="245"/>
      <c r="C153" s="246"/>
      <c r="D153" s="218" t="s">
        <v>157</v>
      </c>
      <c r="E153" s="247" t="s">
        <v>19</v>
      </c>
      <c r="F153" s="248" t="s">
        <v>1036</v>
      </c>
      <c r="G153" s="246"/>
      <c r="H153" s="247" t="s">
        <v>19</v>
      </c>
      <c r="I153" s="249"/>
      <c r="J153" s="246"/>
      <c r="K153" s="246"/>
      <c r="L153" s="250"/>
      <c r="M153" s="251"/>
      <c r="N153" s="252"/>
      <c r="O153" s="252"/>
      <c r="P153" s="252"/>
      <c r="Q153" s="252"/>
      <c r="R153" s="252"/>
      <c r="S153" s="252"/>
      <c r="T153" s="253"/>
      <c r="U153" s="15"/>
      <c r="V153" s="15"/>
      <c r="W153" s="15"/>
      <c r="X153" s="15"/>
      <c r="Y153" s="15"/>
      <c r="Z153" s="15"/>
      <c r="AA153" s="15"/>
      <c r="AB153" s="15"/>
      <c r="AC153" s="15"/>
      <c r="AD153" s="15"/>
      <c r="AE153" s="15"/>
      <c r="AT153" s="254" t="s">
        <v>157</v>
      </c>
      <c r="AU153" s="254" t="s">
        <v>82</v>
      </c>
      <c r="AV153" s="15" t="s">
        <v>80</v>
      </c>
      <c r="AW153" s="15" t="s">
        <v>33</v>
      </c>
      <c r="AX153" s="15" t="s">
        <v>72</v>
      </c>
      <c r="AY153" s="254" t="s">
        <v>138</v>
      </c>
    </row>
    <row r="154" spans="1:51" s="13" customFormat="1" ht="12">
      <c r="A154" s="13"/>
      <c r="B154" s="223"/>
      <c r="C154" s="224"/>
      <c r="D154" s="218" t="s">
        <v>157</v>
      </c>
      <c r="E154" s="225" t="s">
        <v>19</v>
      </c>
      <c r="F154" s="226" t="s">
        <v>1082</v>
      </c>
      <c r="G154" s="224"/>
      <c r="H154" s="227">
        <v>1.613</v>
      </c>
      <c r="I154" s="228"/>
      <c r="J154" s="224"/>
      <c r="K154" s="224"/>
      <c r="L154" s="229"/>
      <c r="M154" s="230"/>
      <c r="N154" s="231"/>
      <c r="O154" s="231"/>
      <c r="P154" s="231"/>
      <c r="Q154" s="231"/>
      <c r="R154" s="231"/>
      <c r="S154" s="231"/>
      <c r="T154" s="232"/>
      <c r="U154" s="13"/>
      <c r="V154" s="13"/>
      <c r="W154" s="13"/>
      <c r="X154" s="13"/>
      <c r="Y154" s="13"/>
      <c r="Z154" s="13"/>
      <c r="AA154" s="13"/>
      <c r="AB154" s="13"/>
      <c r="AC154" s="13"/>
      <c r="AD154" s="13"/>
      <c r="AE154" s="13"/>
      <c r="AT154" s="233" t="s">
        <v>157</v>
      </c>
      <c r="AU154" s="233" t="s">
        <v>82</v>
      </c>
      <c r="AV154" s="13" t="s">
        <v>82</v>
      </c>
      <c r="AW154" s="13" t="s">
        <v>33</v>
      </c>
      <c r="AX154" s="13" t="s">
        <v>80</v>
      </c>
      <c r="AY154" s="233" t="s">
        <v>138</v>
      </c>
    </row>
    <row r="155" spans="1:65" s="2" customFormat="1" ht="16.5" customHeight="1">
      <c r="A155" s="39"/>
      <c r="B155" s="40"/>
      <c r="C155" s="255" t="s">
        <v>235</v>
      </c>
      <c r="D155" s="255" t="s">
        <v>288</v>
      </c>
      <c r="E155" s="256" t="s">
        <v>1083</v>
      </c>
      <c r="F155" s="257" t="s">
        <v>1084</v>
      </c>
      <c r="G155" s="258" t="s">
        <v>291</v>
      </c>
      <c r="H155" s="259">
        <v>2.903</v>
      </c>
      <c r="I155" s="260"/>
      <c r="J155" s="261">
        <f>ROUND(I155*H155,2)</f>
        <v>0</v>
      </c>
      <c r="K155" s="257" t="s">
        <v>144</v>
      </c>
      <c r="L155" s="262"/>
      <c r="M155" s="263" t="s">
        <v>19</v>
      </c>
      <c r="N155" s="264" t="s">
        <v>43</v>
      </c>
      <c r="O155" s="85"/>
      <c r="P155" s="214">
        <f>O155*H155</f>
        <v>0</v>
      </c>
      <c r="Q155" s="214">
        <v>1</v>
      </c>
      <c r="R155" s="214">
        <f>Q155*H155</f>
        <v>2.903</v>
      </c>
      <c r="S155" s="214">
        <v>0</v>
      </c>
      <c r="T155" s="215">
        <f>S155*H155</f>
        <v>0</v>
      </c>
      <c r="U155" s="39"/>
      <c r="V155" s="39"/>
      <c r="W155" s="39"/>
      <c r="X155" s="39"/>
      <c r="Y155" s="39"/>
      <c r="Z155" s="39"/>
      <c r="AA155" s="39"/>
      <c r="AB155" s="39"/>
      <c r="AC155" s="39"/>
      <c r="AD155" s="39"/>
      <c r="AE155" s="39"/>
      <c r="AR155" s="216" t="s">
        <v>186</v>
      </c>
      <c r="AT155" s="216" t="s">
        <v>288</v>
      </c>
      <c r="AU155" s="216" t="s">
        <v>82</v>
      </c>
      <c r="AY155" s="18" t="s">
        <v>138</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145</v>
      </c>
      <c r="BM155" s="216" t="s">
        <v>1085</v>
      </c>
    </row>
    <row r="156" spans="1:51" s="13" customFormat="1" ht="12">
      <c r="A156" s="13"/>
      <c r="B156" s="223"/>
      <c r="C156" s="224"/>
      <c r="D156" s="218" t="s">
        <v>157</v>
      </c>
      <c r="E156" s="224"/>
      <c r="F156" s="226" t="s">
        <v>1086</v>
      </c>
      <c r="G156" s="224"/>
      <c r="H156" s="227">
        <v>2.903</v>
      </c>
      <c r="I156" s="228"/>
      <c r="J156" s="224"/>
      <c r="K156" s="224"/>
      <c r="L156" s="229"/>
      <c r="M156" s="230"/>
      <c r="N156" s="231"/>
      <c r="O156" s="231"/>
      <c r="P156" s="231"/>
      <c r="Q156" s="231"/>
      <c r="R156" s="231"/>
      <c r="S156" s="231"/>
      <c r="T156" s="232"/>
      <c r="U156" s="13"/>
      <c r="V156" s="13"/>
      <c r="W156" s="13"/>
      <c r="X156" s="13"/>
      <c r="Y156" s="13"/>
      <c r="Z156" s="13"/>
      <c r="AA156" s="13"/>
      <c r="AB156" s="13"/>
      <c r="AC156" s="13"/>
      <c r="AD156" s="13"/>
      <c r="AE156" s="13"/>
      <c r="AT156" s="233" t="s">
        <v>157</v>
      </c>
      <c r="AU156" s="233" t="s">
        <v>82</v>
      </c>
      <c r="AV156" s="13" t="s">
        <v>82</v>
      </c>
      <c r="AW156" s="13" t="s">
        <v>4</v>
      </c>
      <c r="AX156" s="13" t="s">
        <v>80</v>
      </c>
      <c r="AY156" s="233" t="s">
        <v>138</v>
      </c>
    </row>
    <row r="157" spans="1:65" s="2" customFormat="1" ht="24.15" customHeight="1">
      <c r="A157" s="39"/>
      <c r="B157" s="40"/>
      <c r="C157" s="205" t="s">
        <v>240</v>
      </c>
      <c r="D157" s="205" t="s">
        <v>140</v>
      </c>
      <c r="E157" s="206" t="s">
        <v>1087</v>
      </c>
      <c r="F157" s="207" t="s">
        <v>1088</v>
      </c>
      <c r="G157" s="208" t="s">
        <v>162</v>
      </c>
      <c r="H157" s="209">
        <v>460.53</v>
      </c>
      <c r="I157" s="210"/>
      <c r="J157" s="211">
        <f>ROUND(I157*H157,2)</f>
        <v>0</v>
      </c>
      <c r="K157" s="207" t="s">
        <v>144</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145</v>
      </c>
      <c r="AT157" s="216" t="s">
        <v>140</v>
      </c>
      <c r="AU157" s="216" t="s">
        <v>82</v>
      </c>
      <c r="AY157" s="18" t="s">
        <v>138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145</v>
      </c>
      <c r="BM157" s="216" t="s">
        <v>1089</v>
      </c>
    </row>
    <row r="158" spans="1:47" s="2" customFormat="1" ht="12">
      <c r="A158" s="39"/>
      <c r="B158" s="40"/>
      <c r="C158" s="41"/>
      <c r="D158" s="218" t="s">
        <v>147</v>
      </c>
      <c r="E158" s="41"/>
      <c r="F158" s="219" t="s">
        <v>1090</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147</v>
      </c>
      <c r="AU158" s="18" t="s">
        <v>82</v>
      </c>
    </row>
    <row r="159" spans="1:51" s="13" customFormat="1" ht="12">
      <c r="A159" s="13"/>
      <c r="B159" s="223"/>
      <c r="C159" s="224"/>
      <c r="D159" s="218" t="s">
        <v>157</v>
      </c>
      <c r="E159" s="225" t="s">
        <v>19</v>
      </c>
      <c r="F159" s="226" t="s">
        <v>1091</v>
      </c>
      <c r="G159" s="224"/>
      <c r="H159" s="227">
        <v>460.53</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157</v>
      </c>
      <c r="AU159" s="233" t="s">
        <v>82</v>
      </c>
      <c r="AV159" s="13" t="s">
        <v>82</v>
      </c>
      <c r="AW159" s="13" t="s">
        <v>33</v>
      </c>
      <c r="AX159" s="13" t="s">
        <v>80</v>
      </c>
      <c r="AY159" s="233" t="s">
        <v>138</v>
      </c>
    </row>
    <row r="160" spans="1:65" s="2" customFormat="1" ht="24.15" customHeight="1">
      <c r="A160" s="39"/>
      <c r="B160" s="40"/>
      <c r="C160" s="205" t="s">
        <v>244</v>
      </c>
      <c r="D160" s="205" t="s">
        <v>140</v>
      </c>
      <c r="E160" s="206" t="s">
        <v>1092</v>
      </c>
      <c r="F160" s="207" t="s">
        <v>1093</v>
      </c>
      <c r="G160" s="208" t="s">
        <v>162</v>
      </c>
      <c r="H160" s="209">
        <v>460.53</v>
      </c>
      <c r="I160" s="210"/>
      <c r="J160" s="211">
        <f>ROUND(I160*H160,2)</f>
        <v>0</v>
      </c>
      <c r="K160" s="207" t="s">
        <v>144</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145</v>
      </c>
      <c r="AT160" s="216" t="s">
        <v>140</v>
      </c>
      <c r="AU160" s="216" t="s">
        <v>82</v>
      </c>
      <c r="AY160" s="18" t="s">
        <v>138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145</v>
      </c>
      <c r="BM160" s="216" t="s">
        <v>1094</v>
      </c>
    </row>
    <row r="161" spans="1:47" s="2" customFormat="1" ht="12">
      <c r="A161" s="39"/>
      <c r="B161" s="40"/>
      <c r="C161" s="41"/>
      <c r="D161" s="218" t="s">
        <v>147</v>
      </c>
      <c r="E161" s="41"/>
      <c r="F161" s="219" t="s">
        <v>348</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147</v>
      </c>
      <c r="AU161" s="18" t="s">
        <v>82</v>
      </c>
    </row>
    <row r="162" spans="1:51" s="13" customFormat="1" ht="12">
      <c r="A162" s="13"/>
      <c r="B162" s="223"/>
      <c r="C162" s="224"/>
      <c r="D162" s="218" t="s">
        <v>157</v>
      </c>
      <c r="E162" s="225" t="s">
        <v>19</v>
      </c>
      <c r="F162" s="226" t="s">
        <v>1091</v>
      </c>
      <c r="G162" s="224"/>
      <c r="H162" s="227">
        <v>460.53</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157</v>
      </c>
      <c r="AU162" s="233" t="s">
        <v>82</v>
      </c>
      <c r="AV162" s="13" t="s">
        <v>82</v>
      </c>
      <c r="AW162" s="13" t="s">
        <v>33</v>
      </c>
      <c r="AX162" s="13" t="s">
        <v>80</v>
      </c>
      <c r="AY162" s="233" t="s">
        <v>138</v>
      </c>
    </row>
    <row r="163" spans="1:65" s="2" customFormat="1" ht="16.5" customHeight="1">
      <c r="A163" s="39"/>
      <c r="B163" s="40"/>
      <c r="C163" s="255" t="s">
        <v>252</v>
      </c>
      <c r="D163" s="255" t="s">
        <v>288</v>
      </c>
      <c r="E163" s="256" t="s">
        <v>1095</v>
      </c>
      <c r="F163" s="257" t="s">
        <v>1096</v>
      </c>
      <c r="G163" s="258" t="s">
        <v>352</v>
      </c>
      <c r="H163" s="259">
        <v>6.908</v>
      </c>
      <c r="I163" s="260"/>
      <c r="J163" s="261">
        <f>ROUND(I163*H163,2)</f>
        <v>0</v>
      </c>
      <c r="K163" s="257" t="s">
        <v>144</v>
      </c>
      <c r="L163" s="262"/>
      <c r="M163" s="263" t="s">
        <v>19</v>
      </c>
      <c r="N163" s="264" t="s">
        <v>43</v>
      </c>
      <c r="O163" s="85"/>
      <c r="P163" s="214">
        <f>O163*H163</f>
        <v>0</v>
      </c>
      <c r="Q163" s="214">
        <v>0.001</v>
      </c>
      <c r="R163" s="214">
        <f>Q163*H163</f>
        <v>0.006908</v>
      </c>
      <c r="S163" s="214">
        <v>0</v>
      </c>
      <c r="T163" s="215">
        <f>S163*H163</f>
        <v>0</v>
      </c>
      <c r="U163" s="39"/>
      <c r="V163" s="39"/>
      <c r="W163" s="39"/>
      <c r="X163" s="39"/>
      <c r="Y163" s="39"/>
      <c r="Z163" s="39"/>
      <c r="AA163" s="39"/>
      <c r="AB163" s="39"/>
      <c r="AC163" s="39"/>
      <c r="AD163" s="39"/>
      <c r="AE163" s="39"/>
      <c r="AR163" s="216" t="s">
        <v>186</v>
      </c>
      <c r="AT163" s="216" t="s">
        <v>288</v>
      </c>
      <c r="AU163" s="216" t="s">
        <v>82</v>
      </c>
      <c r="AY163" s="18" t="s">
        <v>138</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145</v>
      </c>
      <c r="BM163" s="216" t="s">
        <v>1097</v>
      </c>
    </row>
    <row r="164" spans="1:51" s="13" customFormat="1" ht="12">
      <c r="A164" s="13"/>
      <c r="B164" s="223"/>
      <c r="C164" s="224"/>
      <c r="D164" s="218" t="s">
        <v>157</v>
      </c>
      <c r="E164" s="225" t="s">
        <v>19</v>
      </c>
      <c r="F164" s="226" t="s">
        <v>1091</v>
      </c>
      <c r="G164" s="224"/>
      <c r="H164" s="227">
        <v>460.53</v>
      </c>
      <c r="I164" s="228"/>
      <c r="J164" s="224"/>
      <c r="K164" s="224"/>
      <c r="L164" s="229"/>
      <c r="M164" s="230"/>
      <c r="N164" s="231"/>
      <c r="O164" s="231"/>
      <c r="P164" s="231"/>
      <c r="Q164" s="231"/>
      <c r="R164" s="231"/>
      <c r="S164" s="231"/>
      <c r="T164" s="232"/>
      <c r="U164" s="13"/>
      <c r="V164" s="13"/>
      <c r="W164" s="13"/>
      <c r="X164" s="13"/>
      <c r="Y164" s="13"/>
      <c r="Z164" s="13"/>
      <c r="AA164" s="13"/>
      <c r="AB164" s="13"/>
      <c r="AC164" s="13"/>
      <c r="AD164" s="13"/>
      <c r="AE164" s="13"/>
      <c r="AT164" s="233" t="s">
        <v>157</v>
      </c>
      <c r="AU164" s="233" t="s">
        <v>82</v>
      </c>
      <c r="AV164" s="13" t="s">
        <v>82</v>
      </c>
      <c r="AW164" s="13" t="s">
        <v>33</v>
      </c>
      <c r="AX164" s="13" t="s">
        <v>80</v>
      </c>
      <c r="AY164" s="233" t="s">
        <v>138</v>
      </c>
    </row>
    <row r="165" spans="1:51" s="13" customFormat="1" ht="12">
      <c r="A165" s="13"/>
      <c r="B165" s="223"/>
      <c r="C165" s="224"/>
      <c r="D165" s="218" t="s">
        <v>157</v>
      </c>
      <c r="E165" s="224"/>
      <c r="F165" s="226" t="s">
        <v>1098</v>
      </c>
      <c r="G165" s="224"/>
      <c r="H165" s="227">
        <v>6.908</v>
      </c>
      <c r="I165" s="228"/>
      <c r="J165" s="224"/>
      <c r="K165" s="224"/>
      <c r="L165" s="229"/>
      <c r="M165" s="230"/>
      <c r="N165" s="231"/>
      <c r="O165" s="231"/>
      <c r="P165" s="231"/>
      <c r="Q165" s="231"/>
      <c r="R165" s="231"/>
      <c r="S165" s="231"/>
      <c r="T165" s="232"/>
      <c r="U165" s="13"/>
      <c r="V165" s="13"/>
      <c r="W165" s="13"/>
      <c r="X165" s="13"/>
      <c r="Y165" s="13"/>
      <c r="Z165" s="13"/>
      <c r="AA165" s="13"/>
      <c r="AB165" s="13"/>
      <c r="AC165" s="13"/>
      <c r="AD165" s="13"/>
      <c r="AE165" s="13"/>
      <c r="AT165" s="233" t="s">
        <v>157</v>
      </c>
      <c r="AU165" s="233" t="s">
        <v>82</v>
      </c>
      <c r="AV165" s="13" t="s">
        <v>82</v>
      </c>
      <c r="AW165" s="13" t="s">
        <v>4</v>
      </c>
      <c r="AX165" s="13" t="s">
        <v>80</v>
      </c>
      <c r="AY165" s="233" t="s">
        <v>138</v>
      </c>
    </row>
    <row r="166" spans="1:63" s="12" customFormat="1" ht="22.8" customHeight="1">
      <c r="A166" s="12"/>
      <c r="B166" s="189"/>
      <c r="C166" s="190"/>
      <c r="D166" s="191" t="s">
        <v>71</v>
      </c>
      <c r="E166" s="203" t="s">
        <v>82</v>
      </c>
      <c r="F166" s="203" t="s">
        <v>360</v>
      </c>
      <c r="G166" s="190"/>
      <c r="H166" s="190"/>
      <c r="I166" s="193"/>
      <c r="J166" s="204">
        <f>BK166</f>
        <v>0</v>
      </c>
      <c r="K166" s="190"/>
      <c r="L166" s="195"/>
      <c r="M166" s="196"/>
      <c r="N166" s="197"/>
      <c r="O166" s="197"/>
      <c r="P166" s="198">
        <f>SUM(P167:P210)</f>
        <v>0</v>
      </c>
      <c r="Q166" s="197"/>
      <c r="R166" s="198">
        <f>SUM(R167:R210)</f>
        <v>15.899068960000001</v>
      </c>
      <c r="S166" s="197"/>
      <c r="T166" s="199">
        <f>SUM(T167:T210)</f>
        <v>0</v>
      </c>
      <c r="U166" s="12"/>
      <c r="V166" s="12"/>
      <c r="W166" s="12"/>
      <c r="X166" s="12"/>
      <c r="Y166" s="12"/>
      <c r="Z166" s="12"/>
      <c r="AA166" s="12"/>
      <c r="AB166" s="12"/>
      <c r="AC166" s="12"/>
      <c r="AD166" s="12"/>
      <c r="AE166" s="12"/>
      <c r="AR166" s="200" t="s">
        <v>80</v>
      </c>
      <c r="AT166" s="201" t="s">
        <v>71</v>
      </c>
      <c r="AU166" s="201" t="s">
        <v>80</v>
      </c>
      <c r="AY166" s="200" t="s">
        <v>138</v>
      </c>
      <c r="BK166" s="202">
        <f>SUM(BK167:BK210)</f>
        <v>0</v>
      </c>
    </row>
    <row r="167" spans="1:65" s="2" customFormat="1" ht="24.15" customHeight="1">
      <c r="A167" s="39"/>
      <c r="B167" s="40"/>
      <c r="C167" s="205" t="s">
        <v>259</v>
      </c>
      <c r="D167" s="205" t="s">
        <v>140</v>
      </c>
      <c r="E167" s="206" t="s">
        <v>362</v>
      </c>
      <c r="F167" s="207" t="s">
        <v>1099</v>
      </c>
      <c r="G167" s="208" t="s">
        <v>182</v>
      </c>
      <c r="H167" s="209">
        <v>21.93</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145</v>
      </c>
      <c r="AT167" s="216" t="s">
        <v>140</v>
      </c>
      <c r="AU167" s="216" t="s">
        <v>82</v>
      </c>
      <c r="AY167" s="18" t="s">
        <v>138</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145</v>
      </c>
      <c r="BM167" s="216" t="s">
        <v>1100</v>
      </c>
    </row>
    <row r="168" spans="1:51" s="13" customFormat="1" ht="12">
      <c r="A168" s="13"/>
      <c r="B168" s="223"/>
      <c r="C168" s="224"/>
      <c r="D168" s="218" t="s">
        <v>157</v>
      </c>
      <c r="E168" s="225" t="s">
        <v>19</v>
      </c>
      <c r="F168" s="226" t="s">
        <v>1101</v>
      </c>
      <c r="G168" s="224"/>
      <c r="H168" s="227">
        <v>21.93</v>
      </c>
      <c r="I168" s="228"/>
      <c r="J168" s="224"/>
      <c r="K168" s="224"/>
      <c r="L168" s="229"/>
      <c r="M168" s="230"/>
      <c r="N168" s="231"/>
      <c r="O168" s="231"/>
      <c r="P168" s="231"/>
      <c r="Q168" s="231"/>
      <c r="R168" s="231"/>
      <c r="S168" s="231"/>
      <c r="T168" s="232"/>
      <c r="U168" s="13"/>
      <c r="V168" s="13"/>
      <c r="W168" s="13"/>
      <c r="X168" s="13"/>
      <c r="Y168" s="13"/>
      <c r="Z168" s="13"/>
      <c r="AA168" s="13"/>
      <c r="AB168" s="13"/>
      <c r="AC168" s="13"/>
      <c r="AD168" s="13"/>
      <c r="AE168" s="13"/>
      <c r="AT168" s="233" t="s">
        <v>157</v>
      </c>
      <c r="AU168" s="233" t="s">
        <v>82</v>
      </c>
      <c r="AV168" s="13" t="s">
        <v>82</v>
      </c>
      <c r="AW168" s="13" t="s">
        <v>33</v>
      </c>
      <c r="AX168" s="13" t="s">
        <v>80</v>
      </c>
      <c r="AY168" s="233" t="s">
        <v>138</v>
      </c>
    </row>
    <row r="169" spans="1:65" s="2" customFormat="1" ht="24.15" customHeight="1">
      <c r="A169" s="39"/>
      <c r="B169" s="40"/>
      <c r="C169" s="205" t="s">
        <v>7</v>
      </c>
      <c r="D169" s="205" t="s">
        <v>140</v>
      </c>
      <c r="E169" s="206" t="s">
        <v>1102</v>
      </c>
      <c r="F169" s="207" t="s">
        <v>1103</v>
      </c>
      <c r="G169" s="208" t="s">
        <v>162</v>
      </c>
      <c r="H169" s="209">
        <v>219.3</v>
      </c>
      <c r="I169" s="210"/>
      <c r="J169" s="211">
        <f>ROUND(I169*H169,2)</f>
        <v>0</v>
      </c>
      <c r="K169" s="207" t="s">
        <v>144</v>
      </c>
      <c r="L169" s="45"/>
      <c r="M169" s="212" t="s">
        <v>19</v>
      </c>
      <c r="N169" s="213" t="s">
        <v>43</v>
      </c>
      <c r="O169" s="85"/>
      <c r="P169" s="214">
        <f>O169*H169</f>
        <v>0</v>
      </c>
      <c r="Q169" s="214">
        <v>0.00031</v>
      </c>
      <c r="R169" s="214">
        <f>Q169*H169</f>
        <v>0.067983</v>
      </c>
      <c r="S169" s="214">
        <v>0</v>
      </c>
      <c r="T169" s="215">
        <f>S169*H169</f>
        <v>0</v>
      </c>
      <c r="U169" s="39"/>
      <c r="V169" s="39"/>
      <c r="W169" s="39"/>
      <c r="X169" s="39"/>
      <c r="Y169" s="39"/>
      <c r="Z169" s="39"/>
      <c r="AA169" s="39"/>
      <c r="AB169" s="39"/>
      <c r="AC169" s="39"/>
      <c r="AD169" s="39"/>
      <c r="AE169" s="39"/>
      <c r="AR169" s="216" t="s">
        <v>145</v>
      </c>
      <c r="AT169" s="216" t="s">
        <v>140</v>
      </c>
      <c r="AU169" s="216" t="s">
        <v>82</v>
      </c>
      <c r="AY169" s="18" t="s">
        <v>138</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145</v>
      </c>
      <c r="BM169" s="216" t="s">
        <v>1104</v>
      </c>
    </row>
    <row r="170" spans="1:47" s="2" customFormat="1" ht="12">
      <c r="A170" s="39"/>
      <c r="B170" s="40"/>
      <c r="C170" s="41"/>
      <c r="D170" s="218" t="s">
        <v>147</v>
      </c>
      <c r="E170" s="41"/>
      <c r="F170" s="219" t="s">
        <v>1105</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147</v>
      </c>
      <c r="AU170" s="18" t="s">
        <v>82</v>
      </c>
    </row>
    <row r="171" spans="1:51" s="13" customFormat="1" ht="12">
      <c r="A171" s="13"/>
      <c r="B171" s="223"/>
      <c r="C171" s="224"/>
      <c r="D171" s="218" t="s">
        <v>157</v>
      </c>
      <c r="E171" s="225" t="s">
        <v>19</v>
      </c>
      <c r="F171" s="226" t="s">
        <v>1106</v>
      </c>
      <c r="G171" s="224"/>
      <c r="H171" s="227">
        <v>219.3</v>
      </c>
      <c r="I171" s="228"/>
      <c r="J171" s="224"/>
      <c r="K171" s="224"/>
      <c r="L171" s="229"/>
      <c r="M171" s="230"/>
      <c r="N171" s="231"/>
      <c r="O171" s="231"/>
      <c r="P171" s="231"/>
      <c r="Q171" s="231"/>
      <c r="R171" s="231"/>
      <c r="S171" s="231"/>
      <c r="T171" s="232"/>
      <c r="U171" s="13"/>
      <c r="V171" s="13"/>
      <c r="W171" s="13"/>
      <c r="X171" s="13"/>
      <c r="Y171" s="13"/>
      <c r="Z171" s="13"/>
      <c r="AA171" s="13"/>
      <c r="AB171" s="13"/>
      <c r="AC171" s="13"/>
      <c r="AD171" s="13"/>
      <c r="AE171" s="13"/>
      <c r="AT171" s="233" t="s">
        <v>157</v>
      </c>
      <c r="AU171" s="233" t="s">
        <v>82</v>
      </c>
      <c r="AV171" s="13" t="s">
        <v>82</v>
      </c>
      <c r="AW171" s="13" t="s">
        <v>33</v>
      </c>
      <c r="AX171" s="13" t="s">
        <v>80</v>
      </c>
      <c r="AY171" s="233" t="s">
        <v>138</v>
      </c>
    </row>
    <row r="172" spans="1:65" s="2" customFormat="1" ht="16.5" customHeight="1">
      <c r="A172" s="39"/>
      <c r="B172" s="40"/>
      <c r="C172" s="255" t="s">
        <v>276</v>
      </c>
      <c r="D172" s="255" t="s">
        <v>288</v>
      </c>
      <c r="E172" s="256" t="s">
        <v>1107</v>
      </c>
      <c r="F172" s="257" t="s">
        <v>1108</v>
      </c>
      <c r="G172" s="258" t="s">
        <v>162</v>
      </c>
      <c r="H172" s="259">
        <v>252.195</v>
      </c>
      <c r="I172" s="260"/>
      <c r="J172" s="261">
        <f>ROUND(I172*H172,2)</f>
        <v>0</v>
      </c>
      <c r="K172" s="257" t="s">
        <v>19</v>
      </c>
      <c r="L172" s="262"/>
      <c r="M172" s="263" t="s">
        <v>19</v>
      </c>
      <c r="N172" s="264" t="s">
        <v>43</v>
      </c>
      <c r="O172" s="85"/>
      <c r="P172" s="214">
        <f>O172*H172</f>
        <v>0</v>
      </c>
      <c r="Q172" s="214">
        <v>0.0002</v>
      </c>
      <c r="R172" s="214">
        <f>Q172*H172</f>
        <v>0.050439</v>
      </c>
      <c r="S172" s="214">
        <v>0</v>
      </c>
      <c r="T172" s="215">
        <f>S172*H172</f>
        <v>0</v>
      </c>
      <c r="U172" s="39"/>
      <c r="V172" s="39"/>
      <c r="W172" s="39"/>
      <c r="X172" s="39"/>
      <c r="Y172" s="39"/>
      <c r="Z172" s="39"/>
      <c r="AA172" s="39"/>
      <c r="AB172" s="39"/>
      <c r="AC172" s="39"/>
      <c r="AD172" s="39"/>
      <c r="AE172" s="39"/>
      <c r="AR172" s="216" t="s">
        <v>186</v>
      </c>
      <c r="AT172" s="216" t="s">
        <v>288</v>
      </c>
      <c r="AU172" s="216" t="s">
        <v>82</v>
      </c>
      <c r="AY172" s="18" t="s">
        <v>138</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145</v>
      </c>
      <c r="BM172" s="216" t="s">
        <v>1109</v>
      </c>
    </row>
    <row r="173" spans="1:51" s="13" customFormat="1" ht="12">
      <c r="A173" s="13"/>
      <c r="B173" s="223"/>
      <c r="C173" s="224"/>
      <c r="D173" s="218" t="s">
        <v>157</v>
      </c>
      <c r="E173" s="225" t="s">
        <v>19</v>
      </c>
      <c r="F173" s="226" t="s">
        <v>1106</v>
      </c>
      <c r="G173" s="224"/>
      <c r="H173" s="227">
        <v>219.3</v>
      </c>
      <c r="I173" s="228"/>
      <c r="J173" s="224"/>
      <c r="K173" s="224"/>
      <c r="L173" s="229"/>
      <c r="M173" s="230"/>
      <c r="N173" s="231"/>
      <c r="O173" s="231"/>
      <c r="P173" s="231"/>
      <c r="Q173" s="231"/>
      <c r="R173" s="231"/>
      <c r="S173" s="231"/>
      <c r="T173" s="232"/>
      <c r="U173" s="13"/>
      <c r="V173" s="13"/>
      <c r="W173" s="13"/>
      <c r="X173" s="13"/>
      <c r="Y173" s="13"/>
      <c r="Z173" s="13"/>
      <c r="AA173" s="13"/>
      <c r="AB173" s="13"/>
      <c r="AC173" s="13"/>
      <c r="AD173" s="13"/>
      <c r="AE173" s="13"/>
      <c r="AT173" s="233" t="s">
        <v>157</v>
      </c>
      <c r="AU173" s="233" t="s">
        <v>82</v>
      </c>
      <c r="AV173" s="13" t="s">
        <v>82</v>
      </c>
      <c r="AW173" s="13" t="s">
        <v>33</v>
      </c>
      <c r="AX173" s="13" t="s">
        <v>80</v>
      </c>
      <c r="AY173" s="233" t="s">
        <v>138</v>
      </c>
    </row>
    <row r="174" spans="1:51" s="13" customFormat="1" ht="12">
      <c r="A174" s="13"/>
      <c r="B174" s="223"/>
      <c r="C174" s="224"/>
      <c r="D174" s="218" t="s">
        <v>157</v>
      </c>
      <c r="E174" s="224"/>
      <c r="F174" s="226" t="s">
        <v>1110</v>
      </c>
      <c r="G174" s="224"/>
      <c r="H174" s="227">
        <v>252.195</v>
      </c>
      <c r="I174" s="228"/>
      <c r="J174" s="224"/>
      <c r="K174" s="224"/>
      <c r="L174" s="229"/>
      <c r="M174" s="230"/>
      <c r="N174" s="231"/>
      <c r="O174" s="231"/>
      <c r="P174" s="231"/>
      <c r="Q174" s="231"/>
      <c r="R174" s="231"/>
      <c r="S174" s="231"/>
      <c r="T174" s="232"/>
      <c r="U174" s="13"/>
      <c r="V174" s="13"/>
      <c r="W174" s="13"/>
      <c r="X174" s="13"/>
      <c r="Y174" s="13"/>
      <c r="Z174" s="13"/>
      <c r="AA174" s="13"/>
      <c r="AB174" s="13"/>
      <c r="AC174" s="13"/>
      <c r="AD174" s="13"/>
      <c r="AE174" s="13"/>
      <c r="AT174" s="233" t="s">
        <v>157</v>
      </c>
      <c r="AU174" s="233" t="s">
        <v>82</v>
      </c>
      <c r="AV174" s="13" t="s">
        <v>82</v>
      </c>
      <c r="AW174" s="13" t="s">
        <v>4</v>
      </c>
      <c r="AX174" s="13" t="s">
        <v>80</v>
      </c>
      <c r="AY174" s="233" t="s">
        <v>138</v>
      </c>
    </row>
    <row r="175" spans="1:65" s="2" customFormat="1" ht="16.5" customHeight="1">
      <c r="A175" s="39"/>
      <c r="B175" s="40"/>
      <c r="C175" s="205" t="s">
        <v>281</v>
      </c>
      <c r="D175" s="205" t="s">
        <v>140</v>
      </c>
      <c r="E175" s="206" t="s">
        <v>1111</v>
      </c>
      <c r="F175" s="207" t="s">
        <v>1112</v>
      </c>
      <c r="G175" s="208" t="s">
        <v>370</v>
      </c>
      <c r="H175" s="209">
        <v>73.1</v>
      </c>
      <c r="I175" s="210"/>
      <c r="J175" s="211">
        <f>ROUND(I175*H175,2)</f>
        <v>0</v>
      </c>
      <c r="K175" s="207" t="s">
        <v>144</v>
      </c>
      <c r="L175" s="45"/>
      <c r="M175" s="212" t="s">
        <v>19</v>
      </c>
      <c r="N175" s="213" t="s">
        <v>43</v>
      </c>
      <c r="O175" s="85"/>
      <c r="P175" s="214">
        <f>O175*H175</f>
        <v>0</v>
      </c>
      <c r="Q175" s="214">
        <v>0.0004896</v>
      </c>
      <c r="R175" s="214">
        <f>Q175*H175</f>
        <v>0.03578976</v>
      </c>
      <c r="S175" s="214">
        <v>0</v>
      </c>
      <c r="T175" s="215">
        <f>S175*H175</f>
        <v>0</v>
      </c>
      <c r="U175" s="39"/>
      <c r="V175" s="39"/>
      <c r="W175" s="39"/>
      <c r="X175" s="39"/>
      <c r="Y175" s="39"/>
      <c r="Z175" s="39"/>
      <c r="AA175" s="39"/>
      <c r="AB175" s="39"/>
      <c r="AC175" s="39"/>
      <c r="AD175" s="39"/>
      <c r="AE175" s="39"/>
      <c r="AR175" s="216" t="s">
        <v>145</v>
      </c>
      <c r="AT175" s="216" t="s">
        <v>140</v>
      </c>
      <c r="AU175" s="216" t="s">
        <v>82</v>
      </c>
      <c r="AY175" s="18" t="s">
        <v>138</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145</v>
      </c>
      <c r="BM175" s="216" t="s">
        <v>1113</v>
      </c>
    </row>
    <row r="176" spans="1:47" s="2" customFormat="1" ht="12">
      <c r="A176" s="39"/>
      <c r="B176" s="40"/>
      <c r="C176" s="41"/>
      <c r="D176" s="218" t="s">
        <v>147</v>
      </c>
      <c r="E176" s="41"/>
      <c r="F176" s="219" t="s">
        <v>1114</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147</v>
      </c>
      <c r="AU176" s="18" t="s">
        <v>82</v>
      </c>
    </row>
    <row r="177" spans="1:51" s="15" customFormat="1" ht="12">
      <c r="A177" s="15"/>
      <c r="B177" s="245"/>
      <c r="C177" s="246"/>
      <c r="D177" s="218" t="s">
        <v>157</v>
      </c>
      <c r="E177" s="247" t="s">
        <v>19</v>
      </c>
      <c r="F177" s="248" t="s">
        <v>1115</v>
      </c>
      <c r="G177" s="246"/>
      <c r="H177" s="247" t="s">
        <v>19</v>
      </c>
      <c r="I177" s="249"/>
      <c r="J177" s="246"/>
      <c r="K177" s="246"/>
      <c r="L177" s="250"/>
      <c r="M177" s="251"/>
      <c r="N177" s="252"/>
      <c r="O177" s="252"/>
      <c r="P177" s="252"/>
      <c r="Q177" s="252"/>
      <c r="R177" s="252"/>
      <c r="S177" s="252"/>
      <c r="T177" s="253"/>
      <c r="U177" s="15"/>
      <c r="V177" s="15"/>
      <c r="W177" s="15"/>
      <c r="X177" s="15"/>
      <c r="Y177" s="15"/>
      <c r="Z177" s="15"/>
      <c r="AA177" s="15"/>
      <c r="AB177" s="15"/>
      <c r="AC177" s="15"/>
      <c r="AD177" s="15"/>
      <c r="AE177" s="15"/>
      <c r="AT177" s="254" t="s">
        <v>157</v>
      </c>
      <c r="AU177" s="254" t="s">
        <v>82</v>
      </c>
      <c r="AV177" s="15" t="s">
        <v>80</v>
      </c>
      <c r="AW177" s="15" t="s">
        <v>33</v>
      </c>
      <c r="AX177" s="15" t="s">
        <v>72</v>
      </c>
      <c r="AY177" s="254" t="s">
        <v>138</v>
      </c>
    </row>
    <row r="178" spans="1:51" s="13" customFormat="1" ht="12">
      <c r="A178" s="13"/>
      <c r="B178" s="223"/>
      <c r="C178" s="224"/>
      <c r="D178" s="218" t="s">
        <v>157</v>
      </c>
      <c r="E178" s="225" t="s">
        <v>19</v>
      </c>
      <c r="F178" s="226" t="s">
        <v>1116</v>
      </c>
      <c r="G178" s="224"/>
      <c r="H178" s="227">
        <v>73.1</v>
      </c>
      <c r="I178" s="228"/>
      <c r="J178" s="224"/>
      <c r="K178" s="224"/>
      <c r="L178" s="229"/>
      <c r="M178" s="230"/>
      <c r="N178" s="231"/>
      <c r="O178" s="231"/>
      <c r="P178" s="231"/>
      <c r="Q178" s="231"/>
      <c r="R178" s="231"/>
      <c r="S178" s="231"/>
      <c r="T178" s="232"/>
      <c r="U178" s="13"/>
      <c r="V178" s="13"/>
      <c r="W178" s="13"/>
      <c r="X178" s="13"/>
      <c r="Y178" s="13"/>
      <c r="Z178" s="13"/>
      <c r="AA178" s="13"/>
      <c r="AB178" s="13"/>
      <c r="AC178" s="13"/>
      <c r="AD178" s="13"/>
      <c r="AE178" s="13"/>
      <c r="AT178" s="233" t="s">
        <v>157</v>
      </c>
      <c r="AU178" s="233" t="s">
        <v>82</v>
      </c>
      <c r="AV178" s="13" t="s">
        <v>82</v>
      </c>
      <c r="AW178" s="13" t="s">
        <v>33</v>
      </c>
      <c r="AX178" s="13" t="s">
        <v>80</v>
      </c>
      <c r="AY178" s="233" t="s">
        <v>138</v>
      </c>
    </row>
    <row r="179" spans="1:65" s="2" customFormat="1" ht="16.5" customHeight="1">
      <c r="A179" s="39"/>
      <c r="B179" s="40"/>
      <c r="C179" s="205" t="s">
        <v>287</v>
      </c>
      <c r="D179" s="205" t="s">
        <v>140</v>
      </c>
      <c r="E179" s="206" t="s">
        <v>1117</v>
      </c>
      <c r="F179" s="207" t="s">
        <v>1118</v>
      </c>
      <c r="G179" s="208" t="s">
        <v>370</v>
      </c>
      <c r="H179" s="209">
        <v>23.4</v>
      </c>
      <c r="I179" s="210"/>
      <c r="J179" s="211">
        <f>ROUND(I179*H179,2)</f>
        <v>0</v>
      </c>
      <c r="K179" s="207" t="s">
        <v>19</v>
      </c>
      <c r="L179" s="45"/>
      <c r="M179" s="212" t="s">
        <v>19</v>
      </c>
      <c r="N179" s="213" t="s">
        <v>43</v>
      </c>
      <c r="O179" s="85"/>
      <c r="P179" s="214">
        <f>O179*H179</f>
        <v>0</v>
      </c>
      <c r="Q179" s="214">
        <v>0.00269</v>
      </c>
      <c r="R179" s="214">
        <f>Q179*H179</f>
        <v>0.062946</v>
      </c>
      <c r="S179" s="214">
        <v>0</v>
      </c>
      <c r="T179" s="215">
        <f>S179*H179</f>
        <v>0</v>
      </c>
      <c r="U179" s="39"/>
      <c r="V179" s="39"/>
      <c r="W179" s="39"/>
      <c r="X179" s="39"/>
      <c r="Y179" s="39"/>
      <c r="Z179" s="39"/>
      <c r="AA179" s="39"/>
      <c r="AB179" s="39"/>
      <c r="AC179" s="39"/>
      <c r="AD179" s="39"/>
      <c r="AE179" s="39"/>
      <c r="AR179" s="216" t="s">
        <v>145</v>
      </c>
      <c r="AT179" s="216" t="s">
        <v>140</v>
      </c>
      <c r="AU179" s="216" t="s">
        <v>82</v>
      </c>
      <c r="AY179" s="18" t="s">
        <v>138</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145</v>
      </c>
      <c r="BM179" s="216" t="s">
        <v>1119</v>
      </c>
    </row>
    <row r="180" spans="1:51" s="13" customFormat="1" ht="12">
      <c r="A180" s="13"/>
      <c r="B180" s="223"/>
      <c r="C180" s="224"/>
      <c r="D180" s="218" t="s">
        <v>157</v>
      </c>
      <c r="E180" s="225" t="s">
        <v>19</v>
      </c>
      <c r="F180" s="226" t="s">
        <v>1120</v>
      </c>
      <c r="G180" s="224"/>
      <c r="H180" s="227">
        <v>23.4</v>
      </c>
      <c r="I180" s="228"/>
      <c r="J180" s="224"/>
      <c r="K180" s="224"/>
      <c r="L180" s="229"/>
      <c r="M180" s="230"/>
      <c r="N180" s="231"/>
      <c r="O180" s="231"/>
      <c r="P180" s="231"/>
      <c r="Q180" s="231"/>
      <c r="R180" s="231"/>
      <c r="S180" s="231"/>
      <c r="T180" s="232"/>
      <c r="U180" s="13"/>
      <c r="V180" s="13"/>
      <c r="W180" s="13"/>
      <c r="X180" s="13"/>
      <c r="Y180" s="13"/>
      <c r="Z180" s="13"/>
      <c r="AA180" s="13"/>
      <c r="AB180" s="13"/>
      <c r="AC180" s="13"/>
      <c r="AD180" s="13"/>
      <c r="AE180" s="13"/>
      <c r="AT180" s="233" t="s">
        <v>157</v>
      </c>
      <c r="AU180" s="233" t="s">
        <v>82</v>
      </c>
      <c r="AV180" s="13" t="s">
        <v>82</v>
      </c>
      <c r="AW180" s="13" t="s">
        <v>33</v>
      </c>
      <c r="AX180" s="13" t="s">
        <v>80</v>
      </c>
      <c r="AY180" s="233" t="s">
        <v>138</v>
      </c>
    </row>
    <row r="181" spans="1:65" s="2" customFormat="1" ht="16.5" customHeight="1">
      <c r="A181" s="39"/>
      <c r="B181" s="40"/>
      <c r="C181" s="205" t="s">
        <v>296</v>
      </c>
      <c r="D181" s="205" t="s">
        <v>140</v>
      </c>
      <c r="E181" s="206" t="s">
        <v>1121</v>
      </c>
      <c r="F181" s="207" t="s">
        <v>1122</v>
      </c>
      <c r="G181" s="208" t="s">
        <v>370</v>
      </c>
      <c r="H181" s="209">
        <v>73.1</v>
      </c>
      <c r="I181" s="210"/>
      <c r="J181" s="211">
        <f>ROUND(I181*H181,2)</f>
        <v>0</v>
      </c>
      <c r="K181" s="207" t="s">
        <v>144</v>
      </c>
      <c r="L181" s="45"/>
      <c r="M181" s="212" t="s">
        <v>19</v>
      </c>
      <c r="N181" s="213" t="s">
        <v>43</v>
      </c>
      <c r="O181" s="85"/>
      <c r="P181" s="214">
        <f>O181*H181</f>
        <v>0</v>
      </c>
      <c r="Q181" s="214">
        <v>0.0001</v>
      </c>
      <c r="R181" s="214">
        <f>Q181*H181</f>
        <v>0.00731</v>
      </c>
      <c r="S181" s="214">
        <v>0</v>
      </c>
      <c r="T181" s="215">
        <f>S181*H181</f>
        <v>0</v>
      </c>
      <c r="U181" s="39"/>
      <c r="V181" s="39"/>
      <c r="W181" s="39"/>
      <c r="X181" s="39"/>
      <c r="Y181" s="39"/>
      <c r="Z181" s="39"/>
      <c r="AA181" s="39"/>
      <c r="AB181" s="39"/>
      <c r="AC181" s="39"/>
      <c r="AD181" s="39"/>
      <c r="AE181" s="39"/>
      <c r="AR181" s="216" t="s">
        <v>145</v>
      </c>
      <c r="AT181" s="216" t="s">
        <v>140</v>
      </c>
      <c r="AU181" s="216" t="s">
        <v>82</v>
      </c>
      <c r="AY181" s="18" t="s">
        <v>138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145</v>
      </c>
      <c r="BM181" s="216" t="s">
        <v>1123</v>
      </c>
    </row>
    <row r="182" spans="1:47" s="2" customFormat="1" ht="12">
      <c r="A182" s="39"/>
      <c r="B182" s="40"/>
      <c r="C182" s="41"/>
      <c r="D182" s="218" t="s">
        <v>147</v>
      </c>
      <c r="E182" s="41"/>
      <c r="F182" s="219" t="s">
        <v>1124</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147</v>
      </c>
      <c r="AU182" s="18" t="s">
        <v>82</v>
      </c>
    </row>
    <row r="183" spans="1:65" s="2" customFormat="1" ht="24.15" customHeight="1">
      <c r="A183" s="39"/>
      <c r="B183" s="40"/>
      <c r="C183" s="205" t="s">
        <v>300</v>
      </c>
      <c r="D183" s="205" t="s">
        <v>140</v>
      </c>
      <c r="E183" s="206" t="s">
        <v>815</v>
      </c>
      <c r="F183" s="207" t="s">
        <v>816</v>
      </c>
      <c r="G183" s="208" t="s">
        <v>370</v>
      </c>
      <c r="H183" s="209">
        <v>146</v>
      </c>
      <c r="I183" s="210"/>
      <c r="J183" s="211">
        <f>ROUND(I183*H183,2)</f>
        <v>0</v>
      </c>
      <c r="K183" s="207" t="s">
        <v>144</v>
      </c>
      <c r="L183" s="45"/>
      <c r="M183" s="212" t="s">
        <v>19</v>
      </c>
      <c r="N183" s="213" t="s">
        <v>43</v>
      </c>
      <c r="O183" s="85"/>
      <c r="P183" s="214">
        <f>O183*H183</f>
        <v>0</v>
      </c>
      <c r="Q183" s="214">
        <v>0.00032</v>
      </c>
      <c r="R183" s="214">
        <f>Q183*H183</f>
        <v>0.046720000000000005</v>
      </c>
      <c r="S183" s="214">
        <v>0</v>
      </c>
      <c r="T183" s="215">
        <f>S183*H183</f>
        <v>0</v>
      </c>
      <c r="U183" s="39"/>
      <c r="V183" s="39"/>
      <c r="W183" s="39"/>
      <c r="X183" s="39"/>
      <c r="Y183" s="39"/>
      <c r="Z183" s="39"/>
      <c r="AA183" s="39"/>
      <c r="AB183" s="39"/>
      <c r="AC183" s="39"/>
      <c r="AD183" s="39"/>
      <c r="AE183" s="39"/>
      <c r="AR183" s="216" t="s">
        <v>145</v>
      </c>
      <c r="AT183" s="216" t="s">
        <v>140</v>
      </c>
      <c r="AU183" s="216" t="s">
        <v>82</v>
      </c>
      <c r="AY183" s="18" t="s">
        <v>138</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145</v>
      </c>
      <c r="BM183" s="216" t="s">
        <v>1125</v>
      </c>
    </row>
    <row r="184" spans="1:51" s="13" customFormat="1" ht="12">
      <c r="A184" s="13"/>
      <c r="B184" s="223"/>
      <c r="C184" s="224"/>
      <c r="D184" s="218" t="s">
        <v>157</v>
      </c>
      <c r="E184" s="225" t="s">
        <v>19</v>
      </c>
      <c r="F184" s="226" t="s">
        <v>1126</v>
      </c>
      <c r="G184" s="224"/>
      <c r="H184" s="227">
        <v>146</v>
      </c>
      <c r="I184" s="228"/>
      <c r="J184" s="224"/>
      <c r="K184" s="224"/>
      <c r="L184" s="229"/>
      <c r="M184" s="230"/>
      <c r="N184" s="231"/>
      <c r="O184" s="231"/>
      <c r="P184" s="231"/>
      <c r="Q184" s="231"/>
      <c r="R184" s="231"/>
      <c r="S184" s="231"/>
      <c r="T184" s="232"/>
      <c r="U184" s="13"/>
      <c r="V184" s="13"/>
      <c r="W184" s="13"/>
      <c r="X184" s="13"/>
      <c r="Y184" s="13"/>
      <c r="Z184" s="13"/>
      <c r="AA184" s="13"/>
      <c r="AB184" s="13"/>
      <c r="AC184" s="13"/>
      <c r="AD184" s="13"/>
      <c r="AE184" s="13"/>
      <c r="AT184" s="233" t="s">
        <v>157</v>
      </c>
      <c r="AU184" s="233" t="s">
        <v>82</v>
      </c>
      <c r="AV184" s="13" t="s">
        <v>82</v>
      </c>
      <c r="AW184" s="13" t="s">
        <v>33</v>
      </c>
      <c r="AX184" s="13" t="s">
        <v>80</v>
      </c>
      <c r="AY184" s="233" t="s">
        <v>138</v>
      </c>
    </row>
    <row r="185" spans="1:65" s="2" customFormat="1" ht="16.5" customHeight="1">
      <c r="A185" s="39"/>
      <c r="B185" s="40"/>
      <c r="C185" s="205" t="s">
        <v>306</v>
      </c>
      <c r="D185" s="205" t="s">
        <v>140</v>
      </c>
      <c r="E185" s="206" t="s">
        <v>842</v>
      </c>
      <c r="F185" s="207" t="s">
        <v>843</v>
      </c>
      <c r="G185" s="208" t="s">
        <v>844</v>
      </c>
      <c r="H185" s="209">
        <v>73</v>
      </c>
      <c r="I185" s="210"/>
      <c r="J185" s="211">
        <f>ROUND(I185*H185,2)</f>
        <v>0</v>
      </c>
      <c r="K185" s="207" t="s">
        <v>144</v>
      </c>
      <c r="L185" s="45"/>
      <c r="M185" s="212" t="s">
        <v>19</v>
      </c>
      <c r="N185" s="213" t="s">
        <v>43</v>
      </c>
      <c r="O185" s="85"/>
      <c r="P185" s="214">
        <f>O185*H185</f>
        <v>0</v>
      </c>
      <c r="Q185" s="214">
        <v>6E-05</v>
      </c>
      <c r="R185" s="214">
        <f>Q185*H185</f>
        <v>0.00438</v>
      </c>
      <c r="S185" s="214">
        <v>0</v>
      </c>
      <c r="T185" s="215">
        <f>S185*H185</f>
        <v>0</v>
      </c>
      <c r="U185" s="39"/>
      <c r="V185" s="39"/>
      <c r="W185" s="39"/>
      <c r="X185" s="39"/>
      <c r="Y185" s="39"/>
      <c r="Z185" s="39"/>
      <c r="AA185" s="39"/>
      <c r="AB185" s="39"/>
      <c r="AC185" s="39"/>
      <c r="AD185" s="39"/>
      <c r="AE185" s="39"/>
      <c r="AR185" s="216" t="s">
        <v>145</v>
      </c>
      <c r="AT185" s="216" t="s">
        <v>140</v>
      </c>
      <c r="AU185" s="216" t="s">
        <v>82</v>
      </c>
      <c r="AY185" s="18" t="s">
        <v>138</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145</v>
      </c>
      <c r="BM185" s="216" t="s">
        <v>1127</v>
      </c>
    </row>
    <row r="186" spans="1:47" s="2" customFormat="1" ht="12">
      <c r="A186" s="39"/>
      <c r="B186" s="40"/>
      <c r="C186" s="41"/>
      <c r="D186" s="218" t="s">
        <v>147</v>
      </c>
      <c r="E186" s="41"/>
      <c r="F186" s="219" t="s">
        <v>846</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147</v>
      </c>
      <c r="AU186" s="18" t="s">
        <v>82</v>
      </c>
    </row>
    <row r="187" spans="1:51" s="13" customFormat="1" ht="12">
      <c r="A187" s="13"/>
      <c r="B187" s="223"/>
      <c r="C187" s="224"/>
      <c r="D187" s="218" t="s">
        <v>157</v>
      </c>
      <c r="E187" s="225" t="s">
        <v>19</v>
      </c>
      <c r="F187" s="226" t="s">
        <v>1128</v>
      </c>
      <c r="G187" s="224"/>
      <c r="H187" s="227">
        <v>73</v>
      </c>
      <c r="I187" s="228"/>
      <c r="J187" s="224"/>
      <c r="K187" s="224"/>
      <c r="L187" s="229"/>
      <c r="M187" s="230"/>
      <c r="N187" s="231"/>
      <c r="O187" s="231"/>
      <c r="P187" s="231"/>
      <c r="Q187" s="231"/>
      <c r="R187" s="231"/>
      <c r="S187" s="231"/>
      <c r="T187" s="232"/>
      <c r="U187" s="13"/>
      <c r="V187" s="13"/>
      <c r="W187" s="13"/>
      <c r="X187" s="13"/>
      <c r="Y187" s="13"/>
      <c r="Z187" s="13"/>
      <c r="AA187" s="13"/>
      <c r="AB187" s="13"/>
      <c r="AC187" s="13"/>
      <c r="AD187" s="13"/>
      <c r="AE187" s="13"/>
      <c r="AT187" s="233" t="s">
        <v>157</v>
      </c>
      <c r="AU187" s="233" t="s">
        <v>82</v>
      </c>
      <c r="AV187" s="13" t="s">
        <v>82</v>
      </c>
      <c r="AW187" s="13" t="s">
        <v>33</v>
      </c>
      <c r="AX187" s="13" t="s">
        <v>80</v>
      </c>
      <c r="AY187" s="233" t="s">
        <v>138</v>
      </c>
    </row>
    <row r="188" spans="1:65" s="2" customFormat="1" ht="16.5" customHeight="1">
      <c r="A188" s="39"/>
      <c r="B188" s="40"/>
      <c r="C188" s="255" t="s">
        <v>312</v>
      </c>
      <c r="D188" s="255" t="s">
        <v>288</v>
      </c>
      <c r="E188" s="256" t="s">
        <v>848</v>
      </c>
      <c r="F188" s="257" t="s">
        <v>849</v>
      </c>
      <c r="G188" s="258" t="s">
        <v>291</v>
      </c>
      <c r="H188" s="259">
        <v>3.112</v>
      </c>
      <c r="I188" s="260"/>
      <c r="J188" s="261">
        <f>ROUND(I188*H188,2)</f>
        <v>0</v>
      </c>
      <c r="K188" s="257" t="s">
        <v>144</v>
      </c>
      <c r="L188" s="262"/>
      <c r="M188" s="263" t="s">
        <v>19</v>
      </c>
      <c r="N188" s="264" t="s">
        <v>43</v>
      </c>
      <c r="O188" s="85"/>
      <c r="P188" s="214">
        <f>O188*H188</f>
        <v>0</v>
      </c>
      <c r="Q188" s="214">
        <v>1</v>
      </c>
      <c r="R188" s="214">
        <f>Q188*H188</f>
        <v>3.112</v>
      </c>
      <c r="S188" s="214">
        <v>0</v>
      </c>
      <c r="T188" s="215">
        <f>S188*H188</f>
        <v>0</v>
      </c>
      <c r="U188" s="39"/>
      <c r="V188" s="39"/>
      <c r="W188" s="39"/>
      <c r="X188" s="39"/>
      <c r="Y188" s="39"/>
      <c r="Z188" s="39"/>
      <c r="AA188" s="39"/>
      <c r="AB188" s="39"/>
      <c r="AC188" s="39"/>
      <c r="AD188" s="39"/>
      <c r="AE188" s="39"/>
      <c r="AR188" s="216" t="s">
        <v>186</v>
      </c>
      <c r="AT188" s="216" t="s">
        <v>288</v>
      </c>
      <c r="AU188" s="216" t="s">
        <v>82</v>
      </c>
      <c r="AY188" s="18" t="s">
        <v>138</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145</v>
      </c>
      <c r="BM188" s="216" t="s">
        <v>1129</v>
      </c>
    </row>
    <row r="189" spans="1:47" s="2" customFormat="1" ht="12">
      <c r="A189" s="39"/>
      <c r="B189" s="40"/>
      <c r="C189" s="41"/>
      <c r="D189" s="218" t="s">
        <v>293</v>
      </c>
      <c r="E189" s="41"/>
      <c r="F189" s="219" t="s">
        <v>851</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293</v>
      </c>
      <c r="AU189" s="18" t="s">
        <v>82</v>
      </c>
    </row>
    <row r="190" spans="1:51" s="13" customFormat="1" ht="12">
      <c r="A190" s="13"/>
      <c r="B190" s="223"/>
      <c r="C190" s="224"/>
      <c r="D190" s="218" t="s">
        <v>157</v>
      </c>
      <c r="E190" s="225" t="s">
        <v>19</v>
      </c>
      <c r="F190" s="226" t="s">
        <v>1130</v>
      </c>
      <c r="G190" s="224"/>
      <c r="H190" s="227">
        <v>3.112</v>
      </c>
      <c r="I190" s="228"/>
      <c r="J190" s="224"/>
      <c r="K190" s="224"/>
      <c r="L190" s="229"/>
      <c r="M190" s="230"/>
      <c r="N190" s="231"/>
      <c r="O190" s="231"/>
      <c r="P190" s="231"/>
      <c r="Q190" s="231"/>
      <c r="R190" s="231"/>
      <c r="S190" s="231"/>
      <c r="T190" s="232"/>
      <c r="U190" s="13"/>
      <c r="V190" s="13"/>
      <c r="W190" s="13"/>
      <c r="X190" s="13"/>
      <c r="Y190" s="13"/>
      <c r="Z190" s="13"/>
      <c r="AA190" s="13"/>
      <c r="AB190" s="13"/>
      <c r="AC190" s="13"/>
      <c r="AD190" s="13"/>
      <c r="AE190" s="13"/>
      <c r="AT190" s="233" t="s">
        <v>157</v>
      </c>
      <c r="AU190" s="233" t="s">
        <v>82</v>
      </c>
      <c r="AV190" s="13" t="s">
        <v>82</v>
      </c>
      <c r="AW190" s="13" t="s">
        <v>33</v>
      </c>
      <c r="AX190" s="13" t="s">
        <v>80</v>
      </c>
      <c r="AY190" s="233" t="s">
        <v>138</v>
      </c>
    </row>
    <row r="191" spans="1:65" s="2" customFormat="1" ht="24.15" customHeight="1">
      <c r="A191" s="39"/>
      <c r="B191" s="40"/>
      <c r="C191" s="205" t="s">
        <v>320</v>
      </c>
      <c r="D191" s="205" t="s">
        <v>140</v>
      </c>
      <c r="E191" s="206" t="s">
        <v>853</v>
      </c>
      <c r="F191" s="207" t="s">
        <v>854</v>
      </c>
      <c r="G191" s="208" t="s">
        <v>370</v>
      </c>
      <c r="H191" s="209">
        <v>219</v>
      </c>
      <c r="I191" s="210"/>
      <c r="J191" s="211">
        <f>ROUND(I191*H191,2)</f>
        <v>0</v>
      </c>
      <c r="K191" s="207" t="s">
        <v>19</v>
      </c>
      <c r="L191" s="45"/>
      <c r="M191" s="212" t="s">
        <v>19</v>
      </c>
      <c r="N191" s="213" t="s">
        <v>43</v>
      </c>
      <c r="O191" s="85"/>
      <c r="P191" s="214">
        <f>O191*H191</f>
        <v>0</v>
      </c>
      <c r="Q191" s="214">
        <v>0.03701</v>
      </c>
      <c r="R191" s="214">
        <f>Q191*H191</f>
        <v>8.10519</v>
      </c>
      <c r="S191" s="214">
        <v>0</v>
      </c>
      <c r="T191" s="215">
        <f>S191*H191</f>
        <v>0</v>
      </c>
      <c r="U191" s="39"/>
      <c r="V191" s="39"/>
      <c r="W191" s="39"/>
      <c r="X191" s="39"/>
      <c r="Y191" s="39"/>
      <c r="Z191" s="39"/>
      <c r="AA191" s="39"/>
      <c r="AB191" s="39"/>
      <c r="AC191" s="39"/>
      <c r="AD191" s="39"/>
      <c r="AE191" s="39"/>
      <c r="AR191" s="216" t="s">
        <v>145</v>
      </c>
      <c r="AT191" s="216" t="s">
        <v>140</v>
      </c>
      <c r="AU191" s="216" t="s">
        <v>82</v>
      </c>
      <c r="AY191" s="18" t="s">
        <v>138</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145</v>
      </c>
      <c r="BM191" s="216" t="s">
        <v>1131</v>
      </c>
    </row>
    <row r="192" spans="1:47" s="2" customFormat="1" ht="12">
      <c r="A192" s="39"/>
      <c r="B192" s="40"/>
      <c r="C192" s="41"/>
      <c r="D192" s="218" t="s">
        <v>293</v>
      </c>
      <c r="E192" s="41"/>
      <c r="F192" s="219" t="s">
        <v>1132</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293</v>
      </c>
      <c r="AU192" s="18" t="s">
        <v>82</v>
      </c>
    </row>
    <row r="193" spans="1:51" s="15" customFormat="1" ht="12">
      <c r="A193" s="15"/>
      <c r="B193" s="245"/>
      <c r="C193" s="246"/>
      <c r="D193" s="218" t="s">
        <v>157</v>
      </c>
      <c r="E193" s="247" t="s">
        <v>19</v>
      </c>
      <c r="F193" s="248" t="s">
        <v>1133</v>
      </c>
      <c r="G193" s="246"/>
      <c r="H193" s="247" t="s">
        <v>19</v>
      </c>
      <c r="I193" s="249"/>
      <c r="J193" s="246"/>
      <c r="K193" s="246"/>
      <c r="L193" s="250"/>
      <c r="M193" s="251"/>
      <c r="N193" s="252"/>
      <c r="O193" s="252"/>
      <c r="P193" s="252"/>
      <c r="Q193" s="252"/>
      <c r="R193" s="252"/>
      <c r="S193" s="252"/>
      <c r="T193" s="253"/>
      <c r="U193" s="15"/>
      <c r="V193" s="15"/>
      <c r="W193" s="15"/>
      <c r="X193" s="15"/>
      <c r="Y193" s="15"/>
      <c r="Z193" s="15"/>
      <c r="AA193" s="15"/>
      <c r="AB193" s="15"/>
      <c r="AC193" s="15"/>
      <c r="AD193" s="15"/>
      <c r="AE193" s="15"/>
      <c r="AT193" s="254" t="s">
        <v>157</v>
      </c>
      <c r="AU193" s="254" t="s">
        <v>82</v>
      </c>
      <c r="AV193" s="15" t="s">
        <v>80</v>
      </c>
      <c r="AW193" s="15" t="s">
        <v>33</v>
      </c>
      <c r="AX193" s="15" t="s">
        <v>72</v>
      </c>
      <c r="AY193" s="254" t="s">
        <v>138</v>
      </c>
    </row>
    <row r="194" spans="1:51" s="13" customFormat="1" ht="12">
      <c r="A194" s="13"/>
      <c r="B194" s="223"/>
      <c r="C194" s="224"/>
      <c r="D194" s="218" t="s">
        <v>157</v>
      </c>
      <c r="E194" s="225" t="s">
        <v>19</v>
      </c>
      <c r="F194" s="226" t="s">
        <v>1134</v>
      </c>
      <c r="G194" s="224"/>
      <c r="H194" s="227">
        <v>219</v>
      </c>
      <c r="I194" s="228"/>
      <c r="J194" s="224"/>
      <c r="K194" s="224"/>
      <c r="L194" s="229"/>
      <c r="M194" s="230"/>
      <c r="N194" s="231"/>
      <c r="O194" s="231"/>
      <c r="P194" s="231"/>
      <c r="Q194" s="231"/>
      <c r="R194" s="231"/>
      <c r="S194" s="231"/>
      <c r="T194" s="232"/>
      <c r="U194" s="13"/>
      <c r="V194" s="13"/>
      <c r="W194" s="13"/>
      <c r="X194" s="13"/>
      <c r="Y194" s="13"/>
      <c r="Z194" s="13"/>
      <c r="AA194" s="13"/>
      <c r="AB194" s="13"/>
      <c r="AC194" s="13"/>
      <c r="AD194" s="13"/>
      <c r="AE194" s="13"/>
      <c r="AT194" s="233" t="s">
        <v>157</v>
      </c>
      <c r="AU194" s="233" t="s">
        <v>82</v>
      </c>
      <c r="AV194" s="13" t="s">
        <v>82</v>
      </c>
      <c r="AW194" s="13" t="s">
        <v>33</v>
      </c>
      <c r="AX194" s="13" t="s">
        <v>80</v>
      </c>
      <c r="AY194" s="233" t="s">
        <v>138</v>
      </c>
    </row>
    <row r="195" spans="1:65" s="2" customFormat="1" ht="16.5" customHeight="1">
      <c r="A195" s="39"/>
      <c r="B195" s="40"/>
      <c r="C195" s="255" t="s">
        <v>325</v>
      </c>
      <c r="D195" s="255" t="s">
        <v>288</v>
      </c>
      <c r="E195" s="256" t="s">
        <v>858</v>
      </c>
      <c r="F195" s="257" t="s">
        <v>859</v>
      </c>
      <c r="G195" s="258" t="s">
        <v>370</v>
      </c>
      <c r="H195" s="259">
        <v>221.19</v>
      </c>
      <c r="I195" s="260"/>
      <c r="J195" s="261">
        <f>ROUND(I195*H195,2)</f>
        <v>0</v>
      </c>
      <c r="K195" s="257" t="s">
        <v>19</v>
      </c>
      <c r="L195" s="262"/>
      <c r="M195" s="263" t="s">
        <v>19</v>
      </c>
      <c r="N195" s="264" t="s">
        <v>43</v>
      </c>
      <c r="O195" s="85"/>
      <c r="P195" s="214">
        <f>O195*H195</f>
        <v>0</v>
      </c>
      <c r="Q195" s="214">
        <v>0.01948</v>
      </c>
      <c r="R195" s="214">
        <f>Q195*H195</f>
        <v>4.3087812</v>
      </c>
      <c r="S195" s="214">
        <v>0</v>
      </c>
      <c r="T195" s="215">
        <f>S195*H195</f>
        <v>0</v>
      </c>
      <c r="U195" s="39"/>
      <c r="V195" s="39"/>
      <c r="W195" s="39"/>
      <c r="X195" s="39"/>
      <c r="Y195" s="39"/>
      <c r="Z195" s="39"/>
      <c r="AA195" s="39"/>
      <c r="AB195" s="39"/>
      <c r="AC195" s="39"/>
      <c r="AD195" s="39"/>
      <c r="AE195" s="39"/>
      <c r="AR195" s="216" t="s">
        <v>186</v>
      </c>
      <c r="AT195" s="216" t="s">
        <v>288</v>
      </c>
      <c r="AU195" s="216" t="s">
        <v>82</v>
      </c>
      <c r="AY195" s="18" t="s">
        <v>138</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145</v>
      </c>
      <c r="BM195" s="216" t="s">
        <v>1135</v>
      </c>
    </row>
    <row r="196" spans="1:47" s="2" customFormat="1" ht="12">
      <c r="A196" s="39"/>
      <c r="B196" s="40"/>
      <c r="C196" s="41"/>
      <c r="D196" s="218" t="s">
        <v>293</v>
      </c>
      <c r="E196" s="41"/>
      <c r="F196" s="219" t="s">
        <v>861</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293</v>
      </c>
      <c r="AU196" s="18" t="s">
        <v>82</v>
      </c>
    </row>
    <row r="197" spans="1:51" s="15" customFormat="1" ht="12">
      <c r="A197" s="15"/>
      <c r="B197" s="245"/>
      <c r="C197" s="246"/>
      <c r="D197" s="218" t="s">
        <v>157</v>
      </c>
      <c r="E197" s="247" t="s">
        <v>19</v>
      </c>
      <c r="F197" s="248" t="s">
        <v>1133</v>
      </c>
      <c r="G197" s="246"/>
      <c r="H197" s="247" t="s">
        <v>19</v>
      </c>
      <c r="I197" s="249"/>
      <c r="J197" s="246"/>
      <c r="K197" s="246"/>
      <c r="L197" s="250"/>
      <c r="M197" s="251"/>
      <c r="N197" s="252"/>
      <c r="O197" s="252"/>
      <c r="P197" s="252"/>
      <c r="Q197" s="252"/>
      <c r="R197" s="252"/>
      <c r="S197" s="252"/>
      <c r="T197" s="253"/>
      <c r="U197" s="15"/>
      <c r="V197" s="15"/>
      <c r="W197" s="15"/>
      <c r="X197" s="15"/>
      <c r="Y197" s="15"/>
      <c r="Z197" s="15"/>
      <c r="AA197" s="15"/>
      <c r="AB197" s="15"/>
      <c r="AC197" s="15"/>
      <c r="AD197" s="15"/>
      <c r="AE197" s="15"/>
      <c r="AT197" s="254" t="s">
        <v>157</v>
      </c>
      <c r="AU197" s="254" t="s">
        <v>82</v>
      </c>
      <c r="AV197" s="15" t="s">
        <v>80</v>
      </c>
      <c r="AW197" s="15" t="s">
        <v>33</v>
      </c>
      <c r="AX197" s="15" t="s">
        <v>72</v>
      </c>
      <c r="AY197" s="254" t="s">
        <v>138</v>
      </c>
    </row>
    <row r="198" spans="1:51" s="13" customFormat="1" ht="12">
      <c r="A198" s="13"/>
      <c r="B198" s="223"/>
      <c r="C198" s="224"/>
      <c r="D198" s="218" t="s">
        <v>157</v>
      </c>
      <c r="E198" s="225" t="s">
        <v>19</v>
      </c>
      <c r="F198" s="226" t="s">
        <v>1134</v>
      </c>
      <c r="G198" s="224"/>
      <c r="H198" s="227">
        <v>219</v>
      </c>
      <c r="I198" s="228"/>
      <c r="J198" s="224"/>
      <c r="K198" s="224"/>
      <c r="L198" s="229"/>
      <c r="M198" s="230"/>
      <c r="N198" s="231"/>
      <c r="O198" s="231"/>
      <c r="P198" s="231"/>
      <c r="Q198" s="231"/>
      <c r="R198" s="231"/>
      <c r="S198" s="231"/>
      <c r="T198" s="232"/>
      <c r="U198" s="13"/>
      <c r="V198" s="13"/>
      <c r="W198" s="13"/>
      <c r="X198" s="13"/>
      <c r="Y198" s="13"/>
      <c r="Z198" s="13"/>
      <c r="AA198" s="13"/>
      <c r="AB198" s="13"/>
      <c r="AC198" s="13"/>
      <c r="AD198" s="13"/>
      <c r="AE198" s="13"/>
      <c r="AT198" s="233" t="s">
        <v>157</v>
      </c>
      <c r="AU198" s="233" t="s">
        <v>82</v>
      </c>
      <c r="AV198" s="13" t="s">
        <v>82</v>
      </c>
      <c r="AW198" s="13" t="s">
        <v>33</v>
      </c>
      <c r="AX198" s="13" t="s">
        <v>72</v>
      </c>
      <c r="AY198" s="233" t="s">
        <v>138</v>
      </c>
    </row>
    <row r="199" spans="1:51" s="14" customFormat="1" ht="12">
      <c r="A199" s="14"/>
      <c r="B199" s="234"/>
      <c r="C199" s="235"/>
      <c r="D199" s="218" t="s">
        <v>157</v>
      </c>
      <c r="E199" s="236" t="s">
        <v>19</v>
      </c>
      <c r="F199" s="237" t="s">
        <v>194</v>
      </c>
      <c r="G199" s="235"/>
      <c r="H199" s="238">
        <v>219</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157</v>
      </c>
      <c r="AU199" s="244" t="s">
        <v>82</v>
      </c>
      <c r="AV199" s="14" t="s">
        <v>145</v>
      </c>
      <c r="AW199" s="14" t="s">
        <v>33</v>
      </c>
      <c r="AX199" s="14" t="s">
        <v>80</v>
      </c>
      <c r="AY199" s="244" t="s">
        <v>138</v>
      </c>
    </row>
    <row r="200" spans="1:51" s="13" customFormat="1" ht="12">
      <c r="A200" s="13"/>
      <c r="B200" s="223"/>
      <c r="C200" s="224"/>
      <c r="D200" s="218" t="s">
        <v>157</v>
      </c>
      <c r="E200" s="224"/>
      <c r="F200" s="226" t="s">
        <v>1136</v>
      </c>
      <c r="G200" s="224"/>
      <c r="H200" s="227">
        <v>221.19</v>
      </c>
      <c r="I200" s="228"/>
      <c r="J200" s="224"/>
      <c r="K200" s="224"/>
      <c r="L200" s="229"/>
      <c r="M200" s="230"/>
      <c r="N200" s="231"/>
      <c r="O200" s="231"/>
      <c r="P200" s="231"/>
      <c r="Q200" s="231"/>
      <c r="R200" s="231"/>
      <c r="S200" s="231"/>
      <c r="T200" s="232"/>
      <c r="U200" s="13"/>
      <c r="V200" s="13"/>
      <c r="W200" s="13"/>
      <c r="X200" s="13"/>
      <c r="Y200" s="13"/>
      <c r="Z200" s="13"/>
      <c r="AA200" s="13"/>
      <c r="AB200" s="13"/>
      <c r="AC200" s="13"/>
      <c r="AD200" s="13"/>
      <c r="AE200" s="13"/>
      <c r="AT200" s="233" t="s">
        <v>157</v>
      </c>
      <c r="AU200" s="233" t="s">
        <v>82</v>
      </c>
      <c r="AV200" s="13" t="s">
        <v>82</v>
      </c>
      <c r="AW200" s="13" t="s">
        <v>4</v>
      </c>
      <c r="AX200" s="13" t="s">
        <v>80</v>
      </c>
      <c r="AY200" s="233" t="s">
        <v>138</v>
      </c>
    </row>
    <row r="201" spans="1:65" s="2" customFormat="1" ht="16.5" customHeight="1">
      <c r="A201" s="39"/>
      <c r="B201" s="40"/>
      <c r="C201" s="255" t="s">
        <v>333</v>
      </c>
      <c r="D201" s="255" t="s">
        <v>288</v>
      </c>
      <c r="E201" s="256" t="s">
        <v>864</v>
      </c>
      <c r="F201" s="257" t="s">
        <v>865</v>
      </c>
      <c r="G201" s="258" t="s">
        <v>291</v>
      </c>
      <c r="H201" s="259">
        <v>0.053</v>
      </c>
      <c r="I201" s="260"/>
      <c r="J201" s="261">
        <f>ROUND(I201*H201,2)</f>
        <v>0</v>
      </c>
      <c r="K201" s="257" t="s">
        <v>144</v>
      </c>
      <c r="L201" s="262"/>
      <c r="M201" s="263" t="s">
        <v>19</v>
      </c>
      <c r="N201" s="264" t="s">
        <v>43</v>
      </c>
      <c r="O201" s="85"/>
      <c r="P201" s="214">
        <f>O201*H201</f>
        <v>0</v>
      </c>
      <c r="Q201" s="214">
        <v>1</v>
      </c>
      <c r="R201" s="214">
        <f>Q201*H201</f>
        <v>0.053</v>
      </c>
      <c r="S201" s="214">
        <v>0</v>
      </c>
      <c r="T201" s="215">
        <f>S201*H201</f>
        <v>0</v>
      </c>
      <c r="U201" s="39"/>
      <c r="V201" s="39"/>
      <c r="W201" s="39"/>
      <c r="X201" s="39"/>
      <c r="Y201" s="39"/>
      <c r="Z201" s="39"/>
      <c r="AA201" s="39"/>
      <c r="AB201" s="39"/>
      <c r="AC201" s="39"/>
      <c r="AD201" s="39"/>
      <c r="AE201" s="39"/>
      <c r="AR201" s="216" t="s">
        <v>186</v>
      </c>
      <c r="AT201" s="216" t="s">
        <v>288</v>
      </c>
      <c r="AU201" s="216" t="s">
        <v>82</v>
      </c>
      <c r="AY201" s="18" t="s">
        <v>138</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145</v>
      </c>
      <c r="BM201" s="216" t="s">
        <v>1137</v>
      </c>
    </row>
    <row r="202" spans="1:47" s="2" customFormat="1" ht="12">
      <c r="A202" s="39"/>
      <c r="B202" s="40"/>
      <c r="C202" s="41"/>
      <c r="D202" s="218" t="s">
        <v>293</v>
      </c>
      <c r="E202" s="41"/>
      <c r="F202" s="219" t="s">
        <v>867</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293</v>
      </c>
      <c r="AU202" s="18" t="s">
        <v>82</v>
      </c>
    </row>
    <row r="203" spans="1:51" s="15" customFormat="1" ht="12">
      <c r="A203" s="15"/>
      <c r="B203" s="245"/>
      <c r="C203" s="246"/>
      <c r="D203" s="218" t="s">
        <v>157</v>
      </c>
      <c r="E203" s="247" t="s">
        <v>19</v>
      </c>
      <c r="F203" s="248" t="s">
        <v>868</v>
      </c>
      <c r="G203" s="246"/>
      <c r="H203" s="247" t="s">
        <v>19</v>
      </c>
      <c r="I203" s="249"/>
      <c r="J203" s="246"/>
      <c r="K203" s="246"/>
      <c r="L203" s="250"/>
      <c r="M203" s="251"/>
      <c r="N203" s="252"/>
      <c r="O203" s="252"/>
      <c r="P203" s="252"/>
      <c r="Q203" s="252"/>
      <c r="R203" s="252"/>
      <c r="S203" s="252"/>
      <c r="T203" s="253"/>
      <c r="U203" s="15"/>
      <c r="V203" s="15"/>
      <c r="W203" s="15"/>
      <c r="X203" s="15"/>
      <c r="Y203" s="15"/>
      <c r="Z203" s="15"/>
      <c r="AA203" s="15"/>
      <c r="AB203" s="15"/>
      <c r="AC203" s="15"/>
      <c r="AD203" s="15"/>
      <c r="AE203" s="15"/>
      <c r="AT203" s="254" t="s">
        <v>157</v>
      </c>
      <c r="AU203" s="254" t="s">
        <v>82</v>
      </c>
      <c r="AV203" s="15" t="s">
        <v>80</v>
      </c>
      <c r="AW203" s="15" t="s">
        <v>33</v>
      </c>
      <c r="AX203" s="15" t="s">
        <v>72</v>
      </c>
      <c r="AY203" s="254" t="s">
        <v>138</v>
      </c>
    </row>
    <row r="204" spans="1:51" s="13" customFormat="1" ht="12">
      <c r="A204" s="13"/>
      <c r="B204" s="223"/>
      <c r="C204" s="224"/>
      <c r="D204" s="218" t="s">
        <v>157</v>
      </c>
      <c r="E204" s="225" t="s">
        <v>19</v>
      </c>
      <c r="F204" s="226" t="s">
        <v>1138</v>
      </c>
      <c r="G204" s="224"/>
      <c r="H204" s="227">
        <v>0.053</v>
      </c>
      <c r="I204" s="228"/>
      <c r="J204" s="224"/>
      <c r="K204" s="224"/>
      <c r="L204" s="229"/>
      <c r="M204" s="230"/>
      <c r="N204" s="231"/>
      <c r="O204" s="231"/>
      <c r="P204" s="231"/>
      <c r="Q204" s="231"/>
      <c r="R204" s="231"/>
      <c r="S204" s="231"/>
      <c r="T204" s="232"/>
      <c r="U204" s="13"/>
      <c r="V204" s="13"/>
      <c r="W204" s="13"/>
      <c r="X204" s="13"/>
      <c r="Y204" s="13"/>
      <c r="Z204" s="13"/>
      <c r="AA204" s="13"/>
      <c r="AB204" s="13"/>
      <c r="AC204" s="13"/>
      <c r="AD204" s="13"/>
      <c r="AE204" s="13"/>
      <c r="AT204" s="233" t="s">
        <v>157</v>
      </c>
      <c r="AU204" s="233" t="s">
        <v>82</v>
      </c>
      <c r="AV204" s="13" t="s">
        <v>82</v>
      </c>
      <c r="AW204" s="13" t="s">
        <v>33</v>
      </c>
      <c r="AX204" s="13" t="s">
        <v>72</v>
      </c>
      <c r="AY204" s="233" t="s">
        <v>138</v>
      </c>
    </row>
    <row r="205" spans="1:51" s="14" customFormat="1" ht="12">
      <c r="A205" s="14"/>
      <c r="B205" s="234"/>
      <c r="C205" s="235"/>
      <c r="D205" s="218" t="s">
        <v>157</v>
      </c>
      <c r="E205" s="236" t="s">
        <v>19</v>
      </c>
      <c r="F205" s="237" t="s">
        <v>194</v>
      </c>
      <c r="G205" s="235"/>
      <c r="H205" s="238">
        <v>0.053</v>
      </c>
      <c r="I205" s="239"/>
      <c r="J205" s="235"/>
      <c r="K205" s="235"/>
      <c r="L205" s="240"/>
      <c r="M205" s="241"/>
      <c r="N205" s="242"/>
      <c r="O205" s="242"/>
      <c r="P205" s="242"/>
      <c r="Q205" s="242"/>
      <c r="R205" s="242"/>
      <c r="S205" s="242"/>
      <c r="T205" s="243"/>
      <c r="U205" s="14"/>
      <c r="V205" s="14"/>
      <c r="W205" s="14"/>
      <c r="X205" s="14"/>
      <c r="Y205" s="14"/>
      <c r="Z205" s="14"/>
      <c r="AA205" s="14"/>
      <c r="AB205" s="14"/>
      <c r="AC205" s="14"/>
      <c r="AD205" s="14"/>
      <c r="AE205" s="14"/>
      <c r="AT205" s="244" t="s">
        <v>157</v>
      </c>
      <c r="AU205" s="244" t="s">
        <v>82</v>
      </c>
      <c r="AV205" s="14" t="s">
        <v>145</v>
      </c>
      <c r="AW205" s="14" t="s">
        <v>33</v>
      </c>
      <c r="AX205" s="14" t="s">
        <v>80</v>
      </c>
      <c r="AY205" s="244" t="s">
        <v>138</v>
      </c>
    </row>
    <row r="206" spans="1:65" s="2" customFormat="1" ht="16.5" customHeight="1">
      <c r="A206" s="39"/>
      <c r="B206" s="40"/>
      <c r="C206" s="205" t="s">
        <v>338</v>
      </c>
      <c r="D206" s="205" t="s">
        <v>140</v>
      </c>
      <c r="E206" s="206" t="s">
        <v>870</v>
      </c>
      <c r="F206" s="207" t="s">
        <v>871</v>
      </c>
      <c r="G206" s="208" t="s">
        <v>143</v>
      </c>
      <c r="H206" s="209">
        <v>73</v>
      </c>
      <c r="I206" s="210"/>
      <c r="J206" s="211">
        <f>ROUND(I206*H206,2)</f>
        <v>0</v>
      </c>
      <c r="K206" s="207" t="s">
        <v>19</v>
      </c>
      <c r="L206" s="45"/>
      <c r="M206" s="212" t="s">
        <v>19</v>
      </c>
      <c r="N206" s="213" t="s">
        <v>43</v>
      </c>
      <c r="O206" s="85"/>
      <c r="P206" s="214">
        <f>O206*H206</f>
        <v>0</v>
      </c>
      <c r="Q206" s="214">
        <v>0.00061</v>
      </c>
      <c r="R206" s="214">
        <f>Q206*H206</f>
        <v>0.04453</v>
      </c>
      <c r="S206" s="214">
        <v>0</v>
      </c>
      <c r="T206" s="215">
        <f>S206*H206</f>
        <v>0</v>
      </c>
      <c r="U206" s="39"/>
      <c r="V206" s="39"/>
      <c r="W206" s="39"/>
      <c r="X206" s="39"/>
      <c r="Y206" s="39"/>
      <c r="Z206" s="39"/>
      <c r="AA206" s="39"/>
      <c r="AB206" s="39"/>
      <c r="AC206" s="39"/>
      <c r="AD206" s="39"/>
      <c r="AE206" s="39"/>
      <c r="AR206" s="216" t="s">
        <v>145</v>
      </c>
      <c r="AT206" s="216" t="s">
        <v>140</v>
      </c>
      <c r="AU206" s="216" t="s">
        <v>82</v>
      </c>
      <c r="AY206" s="18" t="s">
        <v>138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145</v>
      </c>
      <c r="BM206" s="216" t="s">
        <v>1139</v>
      </c>
    </row>
    <row r="207" spans="1:47" s="2" customFormat="1" ht="12">
      <c r="A207" s="39"/>
      <c r="B207" s="40"/>
      <c r="C207" s="41"/>
      <c r="D207" s="218" t="s">
        <v>147</v>
      </c>
      <c r="E207" s="41"/>
      <c r="F207" s="219" t="s">
        <v>873</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147</v>
      </c>
      <c r="AU207" s="18" t="s">
        <v>82</v>
      </c>
    </row>
    <row r="208" spans="1:51" s="13" customFormat="1" ht="12">
      <c r="A208" s="13"/>
      <c r="B208" s="223"/>
      <c r="C208" s="224"/>
      <c r="D208" s="218" t="s">
        <v>157</v>
      </c>
      <c r="E208" s="225" t="s">
        <v>19</v>
      </c>
      <c r="F208" s="226" t="s">
        <v>1140</v>
      </c>
      <c r="G208" s="224"/>
      <c r="H208" s="227">
        <v>73</v>
      </c>
      <c r="I208" s="228"/>
      <c r="J208" s="224"/>
      <c r="K208" s="224"/>
      <c r="L208" s="229"/>
      <c r="M208" s="230"/>
      <c r="N208" s="231"/>
      <c r="O208" s="231"/>
      <c r="P208" s="231"/>
      <c r="Q208" s="231"/>
      <c r="R208" s="231"/>
      <c r="S208" s="231"/>
      <c r="T208" s="232"/>
      <c r="U208" s="13"/>
      <c r="V208" s="13"/>
      <c r="W208" s="13"/>
      <c r="X208" s="13"/>
      <c r="Y208" s="13"/>
      <c r="Z208" s="13"/>
      <c r="AA208" s="13"/>
      <c r="AB208" s="13"/>
      <c r="AC208" s="13"/>
      <c r="AD208" s="13"/>
      <c r="AE208" s="13"/>
      <c r="AT208" s="233" t="s">
        <v>157</v>
      </c>
      <c r="AU208" s="233" t="s">
        <v>82</v>
      </c>
      <c r="AV208" s="13" t="s">
        <v>82</v>
      </c>
      <c r="AW208" s="13" t="s">
        <v>33</v>
      </c>
      <c r="AX208" s="13" t="s">
        <v>80</v>
      </c>
      <c r="AY208" s="233" t="s">
        <v>138</v>
      </c>
    </row>
    <row r="209" spans="1:65" s="2" customFormat="1" ht="16.5" customHeight="1">
      <c r="A209" s="39"/>
      <c r="B209" s="40"/>
      <c r="C209" s="255" t="s">
        <v>344</v>
      </c>
      <c r="D209" s="255" t="s">
        <v>288</v>
      </c>
      <c r="E209" s="256" t="s">
        <v>876</v>
      </c>
      <c r="F209" s="257" t="s">
        <v>877</v>
      </c>
      <c r="G209" s="258" t="s">
        <v>143</v>
      </c>
      <c r="H209" s="259">
        <v>73</v>
      </c>
      <c r="I209" s="260"/>
      <c r="J209" s="261">
        <f>ROUND(I209*H209,2)</f>
        <v>0</v>
      </c>
      <c r="K209" s="257" t="s">
        <v>19</v>
      </c>
      <c r="L209" s="262"/>
      <c r="M209" s="263" t="s">
        <v>19</v>
      </c>
      <c r="N209" s="264"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186</v>
      </c>
      <c r="AT209" s="216" t="s">
        <v>288</v>
      </c>
      <c r="AU209" s="216" t="s">
        <v>82</v>
      </c>
      <c r="AY209" s="18" t="s">
        <v>138</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145</v>
      </c>
      <c r="BM209" s="216" t="s">
        <v>1141</v>
      </c>
    </row>
    <row r="210" spans="1:51" s="13" customFormat="1" ht="12">
      <c r="A210" s="13"/>
      <c r="B210" s="223"/>
      <c r="C210" s="224"/>
      <c r="D210" s="218" t="s">
        <v>157</v>
      </c>
      <c r="E210" s="225" t="s">
        <v>19</v>
      </c>
      <c r="F210" s="226" t="s">
        <v>1140</v>
      </c>
      <c r="G210" s="224"/>
      <c r="H210" s="227">
        <v>73</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157</v>
      </c>
      <c r="AU210" s="233" t="s">
        <v>82</v>
      </c>
      <c r="AV210" s="13" t="s">
        <v>82</v>
      </c>
      <c r="AW210" s="13" t="s">
        <v>33</v>
      </c>
      <c r="AX210" s="13" t="s">
        <v>80</v>
      </c>
      <c r="AY210" s="233" t="s">
        <v>138</v>
      </c>
    </row>
    <row r="211" spans="1:63" s="12" customFormat="1" ht="22.8" customHeight="1">
      <c r="A211" s="12"/>
      <c r="B211" s="189"/>
      <c r="C211" s="190"/>
      <c r="D211" s="191" t="s">
        <v>71</v>
      </c>
      <c r="E211" s="203" t="s">
        <v>159</v>
      </c>
      <c r="F211" s="203" t="s">
        <v>1142</v>
      </c>
      <c r="G211" s="190"/>
      <c r="H211" s="190"/>
      <c r="I211" s="193"/>
      <c r="J211" s="204">
        <f>BK211</f>
        <v>0</v>
      </c>
      <c r="K211" s="190"/>
      <c r="L211" s="195"/>
      <c r="M211" s="196"/>
      <c r="N211" s="197"/>
      <c r="O211" s="197"/>
      <c r="P211" s="198">
        <f>SUM(P212:P233)</f>
        <v>0</v>
      </c>
      <c r="Q211" s="197"/>
      <c r="R211" s="198">
        <f>SUM(R212:R233)</f>
        <v>518.01661094</v>
      </c>
      <c r="S211" s="197"/>
      <c r="T211" s="199">
        <f>SUM(T212:T233)</f>
        <v>0</v>
      </c>
      <c r="U211" s="12"/>
      <c r="V211" s="12"/>
      <c r="W211" s="12"/>
      <c r="X211" s="12"/>
      <c r="Y211" s="12"/>
      <c r="Z211" s="12"/>
      <c r="AA211" s="12"/>
      <c r="AB211" s="12"/>
      <c r="AC211" s="12"/>
      <c r="AD211" s="12"/>
      <c r="AE211" s="12"/>
      <c r="AR211" s="200" t="s">
        <v>80</v>
      </c>
      <c r="AT211" s="201" t="s">
        <v>71</v>
      </c>
      <c r="AU211" s="201" t="s">
        <v>80</v>
      </c>
      <c r="AY211" s="200" t="s">
        <v>138</v>
      </c>
      <c r="BK211" s="202">
        <f>SUM(BK212:BK233)</f>
        <v>0</v>
      </c>
    </row>
    <row r="212" spans="1:65" s="2" customFormat="1" ht="16.5" customHeight="1">
      <c r="A212" s="39"/>
      <c r="B212" s="40"/>
      <c r="C212" s="205" t="s">
        <v>349</v>
      </c>
      <c r="D212" s="205" t="s">
        <v>140</v>
      </c>
      <c r="E212" s="206" t="s">
        <v>1143</v>
      </c>
      <c r="F212" s="207" t="s">
        <v>1144</v>
      </c>
      <c r="G212" s="208" t="s">
        <v>182</v>
      </c>
      <c r="H212" s="209">
        <v>207.624</v>
      </c>
      <c r="I212" s="210"/>
      <c r="J212" s="211">
        <f>ROUND(I212*H212,2)</f>
        <v>0</v>
      </c>
      <c r="K212" s="207" t="s">
        <v>19</v>
      </c>
      <c r="L212" s="45"/>
      <c r="M212" s="212" t="s">
        <v>19</v>
      </c>
      <c r="N212" s="213" t="s">
        <v>43</v>
      </c>
      <c r="O212" s="85"/>
      <c r="P212" s="214">
        <f>O212*H212</f>
        <v>0</v>
      </c>
      <c r="Q212" s="214">
        <v>2.45329</v>
      </c>
      <c r="R212" s="214">
        <f>Q212*H212</f>
        <v>509.36188296</v>
      </c>
      <c r="S212" s="214">
        <v>0</v>
      </c>
      <c r="T212" s="215">
        <f>S212*H212</f>
        <v>0</v>
      </c>
      <c r="U212" s="39"/>
      <c r="V212" s="39"/>
      <c r="W212" s="39"/>
      <c r="X212" s="39"/>
      <c r="Y212" s="39"/>
      <c r="Z212" s="39"/>
      <c r="AA212" s="39"/>
      <c r="AB212" s="39"/>
      <c r="AC212" s="39"/>
      <c r="AD212" s="39"/>
      <c r="AE212" s="39"/>
      <c r="AR212" s="216" t="s">
        <v>145</v>
      </c>
      <c r="AT212" s="216" t="s">
        <v>140</v>
      </c>
      <c r="AU212" s="216" t="s">
        <v>82</v>
      </c>
      <c r="AY212" s="18" t="s">
        <v>138</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145</v>
      </c>
      <c r="BM212" s="216" t="s">
        <v>1145</v>
      </c>
    </row>
    <row r="213" spans="1:47" s="2" customFormat="1" ht="12">
      <c r="A213" s="39"/>
      <c r="B213" s="40"/>
      <c r="C213" s="41"/>
      <c r="D213" s="218" t="s">
        <v>147</v>
      </c>
      <c r="E213" s="41"/>
      <c r="F213" s="219" t="s">
        <v>1146</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147</v>
      </c>
      <c r="AU213" s="18" t="s">
        <v>82</v>
      </c>
    </row>
    <row r="214" spans="1:51" s="15" customFormat="1" ht="12">
      <c r="A214" s="15"/>
      <c r="B214" s="245"/>
      <c r="C214" s="246"/>
      <c r="D214" s="218" t="s">
        <v>157</v>
      </c>
      <c r="E214" s="247" t="s">
        <v>19</v>
      </c>
      <c r="F214" s="248" t="s">
        <v>1036</v>
      </c>
      <c r="G214" s="246"/>
      <c r="H214" s="247" t="s">
        <v>19</v>
      </c>
      <c r="I214" s="249"/>
      <c r="J214" s="246"/>
      <c r="K214" s="246"/>
      <c r="L214" s="250"/>
      <c r="M214" s="251"/>
      <c r="N214" s="252"/>
      <c r="O214" s="252"/>
      <c r="P214" s="252"/>
      <c r="Q214" s="252"/>
      <c r="R214" s="252"/>
      <c r="S214" s="252"/>
      <c r="T214" s="253"/>
      <c r="U214" s="15"/>
      <c r="V214" s="15"/>
      <c r="W214" s="15"/>
      <c r="X214" s="15"/>
      <c r="Y214" s="15"/>
      <c r="Z214" s="15"/>
      <c r="AA214" s="15"/>
      <c r="AB214" s="15"/>
      <c r="AC214" s="15"/>
      <c r="AD214" s="15"/>
      <c r="AE214" s="15"/>
      <c r="AT214" s="254" t="s">
        <v>157</v>
      </c>
      <c r="AU214" s="254" t="s">
        <v>82</v>
      </c>
      <c r="AV214" s="15" t="s">
        <v>80</v>
      </c>
      <c r="AW214" s="15" t="s">
        <v>33</v>
      </c>
      <c r="AX214" s="15" t="s">
        <v>72</v>
      </c>
      <c r="AY214" s="254" t="s">
        <v>138</v>
      </c>
    </row>
    <row r="215" spans="1:51" s="13" customFormat="1" ht="12">
      <c r="A215" s="13"/>
      <c r="B215" s="223"/>
      <c r="C215" s="224"/>
      <c r="D215" s="218" t="s">
        <v>157</v>
      </c>
      <c r="E215" s="225" t="s">
        <v>19</v>
      </c>
      <c r="F215" s="226" t="s">
        <v>1147</v>
      </c>
      <c r="G215" s="224"/>
      <c r="H215" s="227">
        <v>53.97</v>
      </c>
      <c r="I215" s="228"/>
      <c r="J215" s="224"/>
      <c r="K215" s="224"/>
      <c r="L215" s="229"/>
      <c r="M215" s="230"/>
      <c r="N215" s="231"/>
      <c r="O215" s="231"/>
      <c r="P215" s="231"/>
      <c r="Q215" s="231"/>
      <c r="R215" s="231"/>
      <c r="S215" s="231"/>
      <c r="T215" s="232"/>
      <c r="U215" s="13"/>
      <c r="V215" s="13"/>
      <c r="W215" s="13"/>
      <c r="X215" s="13"/>
      <c r="Y215" s="13"/>
      <c r="Z215" s="13"/>
      <c r="AA215" s="13"/>
      <c r="AB215" s="13"/>
      <c r="AC215" s="13"/>
      <c r="AD215" s="13"/>
      <c r="AE215" s="13"/>
      <c r="AT215" s="233" t="s">
        <v>157</v>
      </c>
      <c r="AU215" s="233" t="s">
        <v>82</v>
      </c>
      <c r="AV215" s="13" t="s">
        <v>82</v>
      </c>
      <c r="AW215" s="13" t="s">
        <v>33</v>
      </c>
      <c r="AX215" s="13" t="s">
        <v>72</v>
      </c>
      <c r="AY215" s="233" t="s">
        <v>138</v>
      </c>
    </row>
    <row r="216" spans="1:51" s="13" customFormat="1" ht="12">
      <c r="A216" s="13"/>
      <c r="B216" s="223"/>
      <c r="C216" s="224"/>
      <c r="D216" s="218" t="s">
        <v>157</v>
      </c>
      <c r="E216" s="225" t="s">
        <v>19</v>
      </c>
      <c r="F216" s="226" t="s">
        <v>1148</v>
      </c>
      <c r="G216" s="224"/>
      <c r="H216" s="227">
        <v>153.654</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157</v>
      </c>
      <c r="AU216" s="233" t="s">
        <v>82</v>
      </c>
      <c r="AV216" s="13" t="s">
        <v>82</v>
      </c>
      <c r="AW216" s="13" t="s">
        <v>33</v>
      </c>
      <c r="AX216" s="13" t="s">
        <v>72</v>
      </c>
      <c r="AY216" s="233" t="s">
        <v>138</v>
      </c>
    </row>
    <row r="217" spans="1:51" s="14" customFormat="1" ht="12">
      <c r="A217" s="14"/>
      <c r="B217" s="234"/>
      <c r="C217" s="235"/>
      <c r="D217" s="218" t="s">
        <v>157</v>
      </c>
      <c r="E217" s="236" t="s">
        <v>19</v>
      </c>
      <c r="F217" s="237" t="s">
        <v>194</v>
      </c>
      <c r="G217" s="235"/>
      <c r="H217" s="238">
        <v>207.624</v>
      </c>
      <c r="I217" s="239"/>
      <c r="J217" s="235"/>
      <c r="K217" s="235"/>
      <c r="L217" s="240"/>
      <c r="M217" s="241"/>
      <c r="N217" s="242"/>
      <c r="O217" s="242"/>
      <c r="P217" s="242"/>
      <c r="Q217" s="242"/>
      <c r="R217" s="242"/>
      <c r="S217" s="242"/>
      <c r="T217" s="243"/>
      <c r="U217" s="14"/>
      <c r="V217" s="14"/>
      <c r="W217" s="14"/>
      <c r="X217" s="14"/>
      <c r="Y217" s="14"/>
      <c r="Z217" s="14"/>
      <c r="AA217" s="14"/>
      <c r="AB217" s="14"/>
      <c r="AC217" s="14"/>
      <c r="AD217" s="14"/>
      <c r="AE217" s="14"/>
      <c r="AT217" s="244" t="s">
        <v>157</v>
      </c>
      <c r="AU217" s="244" t="s">
        <v>82</v>
      </c>
      <c r="AV217" s="14" t="s">
        <v>145</v>
      </c>
      <c r="AW217" s="14" t="s">
        <v>33</v>
      </c>
      <c r="AX217" s="14" t="s">
        <v>80</v>
      </c>
      <c r="AY217" s="244" t="s">
        <v>138</v>
      </c>
    </row>
    <row r="218" spans="1:65" s="2" customFormat="1" ht="16.5" customHeight="1">
      <c r="A218" s="39"/>
      <c r="B218" s="40"/>
      <c r="C218" s="205" t="s">
        <v>355</v>
      </c>
      <c r="D218" s="205" t="s">
        <v>140</v>
      </c>
      <c r="E218" s="206" t="s">
        <v>1149</v>
      </c>
      <c r="F218" s="207" t="s">
        <v>1150</v>
      </c>
      <c r="G218" s="208" t="s">
        <v>162</v>
      </c>
      <c r="H218" s="209">
        <v>596.326</v>
      </c>
      <c r="I218" s="210"/>
      <c r="J218" s="211">
        <f>ROUND(I218*H218,2)</f>
        <v>0</v>
      </c>
      <c r="K218" s="207" t="s">
        <v>144</v>
      </c>
      <c r="L218" s="45"/>
      <c r="M218" s="212" t="s">
        <v>19</v>
      </c>
      <c r="N218" s="213" t="s">
        <v>43</v>
      </c>
      <c r="O218" s="85"/>
      <c r="P218" s="214">
        <f>O218*H218</f>
        <v>0</v>
      </c>
      <c r="Q218" s="214">
        <v>0.00237</v>
      </c>
      <c r="R218" s="214">
        <f>Q218*H218</f>
        <v>1.4132926200000002</v>
      </c>
      <c r="S218" s="214">
        <v>0</v>
      </c>
      <c r="T218" s="215">
        <f>S218*H218</f>
        <v>0</v>
      </c>
      <c r="U218" s="39"/>
      <c r="V218" s="39"/>
      <c r="W218" s="39"/>
      <c r="X218" s="39"/>
      <c r="Y218" s="39"/>
      <c r="Z218" s="39"/>
      <c r="AA218" s="39"/>
      <c r="AB218" s="39"/>
      <c r="AC218" s="39"/>
      <c r="AD218" s="39"/>
      <c r="AE218" s="39"/>
      <c r="AR218" s="216" t="s">
        <v>145</v>
      </c>
      <c r="AT218" s="216" t="s">
        <v>140</v>
      </c>
      <c r="AU218" s="216" t="s">
        <v>82</v>
      </c>
      <c r="AY218" s="18" t="s">
        <v>138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145</v>
      </c>
      <c r="BM218" s="216" t="s">
        <v>1151</v>
      </c>
    </row>
    <row r="219" spans="1:47" s="2" customFormat="1" ht="12">
      <c r="A219" s="39"/>
      <c r="B219" s="40"/>
      <c r="C219" s="41"/>
      <c r="D219" s="218" t="s">
        <v>147</v>
      </c>
      <c r="E219" s="41"/>
      <c r="F219" s="219" t="s">
        <v>1152</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147</v>
      </c>
      <c r="AU219" s="18" t="s">
        <v>82</v>
      </c>
    </row>
    <row r="220" spans="1:51" s="15" customFormat="1" ht="12">
      <c r="A220" s="15"/>
      <c r="B220" s="245"/>
      <c r="C220" s="246"/>
      <c r="D220" s="218" t="s">
        <v>157</v>
      </c>
      <c r="E220" s="247" t="s">
        <v>19</v>
      </c>
      <c r="F220" s="248" t="s">
        <v>1036</v>
      </c>
      <c r="G220" s="246"/>
      <c r="H220" s="247" t="s">
        <v>19</v>
      </c>
      <c r="I220" s="249"/>
      <c r="J220" s="246"/>
      <c r="K220" s="246"/>
      <c r="L220" s="250"/>
      <c r="M220" s="251"/>
      <c r="N220" s="252"/>
      <c r="O220" s="252"/>
      <c r="P220" s="252"/>
      <c r="Q220" s="252"/>
      <c r="R220" s="252"/>
      <c r="S220" s="252"/>
      <c r="T220" s="253"/>
      <c r="U220" s="15"/>
      <c r="V220" s="15"/>
      <c r="W220" s="15"/>
      <c r="X220" s="15"/>
      <c r="Y220" s="15"/>
      <c r="Z220" s="15"/>
      <c r="AA220" s="15"/>
      <c r="AB220" s="15"/>
      <c r="AC220" s="15"/>
      <c r="AD220" s="15"/>
      <c r="AE220" s="15"/>
      <c r="AT220" s="254" t="s">
        <v>157</v>
      </c>
      <c r="AU220" s="254" t="s">
        <v>82</v>
      </c>
      <c r="AV220" s="15" t="s">
        <v>80</v>
      </c>
      <c r="AW220" s="15" t="s">
        <v>33</v>
      </c>
      <c r="AX220" s="15" t="s">
        <v>72</v>
      </c>
      <c r="AY220" s="254" t="s">
        <v>138</v>
      </c>
    </row>
    <row r="221" spans="1:51" s="13" customFormat="1" ht="12">
      <c r="A221" s="13"/>
      <c r="B221" s="223"/>
      <c r="C221" s="224"/>
      <c r="D221" s="218" t="s">
        <v>157</v>
      </c>
      <c r="E221" s="225" t="s">
        <v>19</v>
      </c>
      <c r="F221" s="226" t="s">
        <v>1153</v>
      </c>
      <c r="G221" s="224"/>
      <c r="H221" s="227">
        <v>596.326</v>
      </c>
      <c r="I221" s="228"/>
      <c r="J221" s="224"/>
      <c r="K221" s="224"/>
      <c r="L221" s="229"/>
      <c r="M221" s="230"/>
      <c r="N221" s="231"/>
      <c r="O221" s="231"/>
      <c r="P221" s="231"/>
      <c r="Q221" s="231"/>
      <c r="R221" s="231"/>
      <c r="S221" s="231"/>
      <c r="T221" s="232"/>
      <c r="U221" s="13"/>
      <c r="V221" s="13"/>
      <c r="W221" s="13"/>
      <c r="X221" s="13"/>
      <c r="Y221" s="13"/>
      <c r="Z221" s="13"/>
      <c r="AA221" s="13"/>
      <c r="AB221" s="13"/>
      <c r="AC221" s="13"/>
      <c r="AD221" s="13"/>
      <c r="AE221" s="13"/>
      <c r="AT221" s="233" t="s">
        <v>157</v>
      </c>
      <c r="AU221" s="233" t="s">
        <v>82</v>
      </c>
      <c r="AV221" s="13" t="s">
        <v>82</v>
      </c>
      <c r="AW221" s="13" t="s">
        <v>33</v>
      </c>
      <c r="AX221" s="13" t="s">
        <v>80</v>
      </c>
      <c r="AY221" s="233" t="s">
        <v>138</v>
      </c>
    </row>
    <row r="222" spans="1:65" s="2" customFormat="1" ht="16.5" customHeight="1">
      <c r="A222" s="39"/>
      <c r="B222" s="40"/>
      <c r="C222" s="205" t="s">
        <v>361</v>
      </c>
      <c r="D222" s="205" t="s">
        <v>140</v>
      </c>
      <c r="E222" s="206" t="s">
        <v>1154</v>
      </c>
      <c r="F222" s="207" t="s">
        <v>1155</v>
      </c>
      <c r="G222" s="208" t="s">
        <v>162</v>
      </c>
      <c r="H222" s="209">
        <v>596.326</v>
      </c>
      <c r="I222" s="210"/>
      <c r="J222" s="211">
        <f>ROUND(I222*H222,2)</f>
        <v>0</v>
      </c>
      <c r="K222" s="207" t="s">
        <v>144</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145</v>
      </c>
      <c r="AT222" s="216" t="s">
        <v>140</v>
      </c>
      <c r="AU222" s="216" t="s">
        <v>82</v>
      </c>
      <c r="AY222" s="18" t="s">
        <v>138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145</v>
      </c>
      <c r="BM222" s="216" t="s">
        <v>1156</v>
      </c>
    </row>
    <row r="223" spans="1:47" s="2" customFormat="1" ht="12">
      <c r="A223" s="39"/>
      <c r="B223" s="40"/>
      <c r="C223" s="41"/>
      <c r="D223" s="218" t="s">
        <v>147</v>
      </c>
      <c r="E223" s="41"/>
      <c r="F223" s="219" t="s">
        <v>1152</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147</v>
      </c>
      <c r="AU223" s="18" t="s">
        <v>82</v>
      </c>
    </row>
    <row r="224" spans="1:51" s="13" customFormat="1" ht="12">
      <c r="A224" s="13"/>
      <c r="B224" s="223"/>
      <c r="C224" s="224"/>
      <c r="D224" s="218" t="s">
        <v>157</v>
      </c>
      <c r="E224" s="225" t="s">
        <v>19</v>
      </c>
      <c r="F224" s="226" t="s">
        <v>1157</v>
      </c>
      <c r="G224" s="224"/>
      <c r="H224" s="227">
        <v>596.326</v>
      </c>
      <c r="I224" s="228"/>
      <c r="J224" s="224"/>
      <c r="K224" s="224"/>
      <c r="L224" s="229"/>
      <c r="M224" s="230"/>
      <c r="N224" s="231"/>
      <c r="O224" s="231"/>
      <c r="P224" s="231"/>
      <c r="Q224" s="231"/>
      <c r="R224" s="231"/>
      <c r="S224" s="231"/>
      <c r="T224" s="232"/>
      <c r="U224" s="13"/>
      <c r="V224" s="13"/>
      <c r="W224" s="13"/>
      <c r="X224" s="13"/>
      <c r="Y224" s="13"/>
      <c r="Z224" s="13"/>
      <c r="AA224" s="13"/>
      <c r="AB224" s="13"/>
      <c r="AC224" s="13"/>
      <c r="AD224" s="13"/>
      <c r="AE224" s="13"/>
      <c r="AT224" s="233" t="s">
        <v>157</v>
      </c>
      <c r="AU224" s="233" t="s">
        <v>82</v>
      </c>
      <c r="AV224" s="13" t="s">
        <v>82</v>
      </c>
      <c r="AW224" s="13" t="s">
        <v>33</v>
      </c>
      <c r="AX224" s="13" t="s">
        <v>80</v>
      </c>
      <c r="AY224" s="233" t="s">
        <v>138</v>
      </c>
    </row>
    <row r="225" spans="1:65" s="2" customFormat="1" ht="16.5" customHeight="1">
      <c r="A225" s="39"/>
      <c r="B225" s="40"/>
      <c r="C225" s="205" t="s">
        <v>367</v>
      </c>
      <c r="D225" s="205" t="s">
        <v>140</v>
      </c>
      <c r="E225" s="206" t="s">
        <v>1158</v>
      </c>
      <c r="F225" s="207" t="s">
        <v>1159</v>
      </c>
      <c r="G225" s="208" t="s">
        <v>291</v>
      </c>
      <c r="H225" s="209">
        <v>0.016</v>
      </c>
      <c r="I225" s="210"/>
      <c r="J225" s="211">
        <f>ROUND(I225*H225,2)</f>
        <v>0</v>
      </c>
      <c r="K225" s="207" t="s">
        <v>144</v>
      </c>
      <c r="L225" s="45"/>
      <c r="M225" s="212" t="s">
        <v>19</v>
      </c>
      <c r="N225" s="213" t="s">
        <v>43</v>
      </c>
      <c r="O225" s="85"/>
      <c r="P225" s="214">
        <f>O225*H225</f>
        <v>0</v>
      </c>
      <c r="Q225" s="214">
        <v>1.04331</v>
      </c>
      <c r="R225" s="214">
        <f>Q225*H225</f>
        <v>0.01669296</v>
      </c>
      <c r="S225" s="214">
        <v>0</v>
      </c>
      <c r="T225" s="215">
        <f>S225*H225</f>
        <v>0</v>
      </c>
      <c r="U225" s="39"/>
      <c r="V225" s="39"/>
      <c r="W225" s="39"/>
      <c r="X225" s="39"/>
      <c r="Y225" s="39"/>
      <c r="Z225" s="39"/>
      <c r="AA225" s="39"/>
      <c r="AB225" s="39"/>
      <c r="AC225" s="39"/>
      <c r="AD225" s="39"/>
      <c r="AE225" s="39"/>
      <c r="AR225" s="216" t="s">
        <v>145</v>
      </c>
      <c r="AT225" s="216" t="s">
        <v>140</v>
      </c>
      <c r="AU225" s="216" t="s">
        <v>82</v>
      </c>
      <c r="AY225" s="18" t="s">
        <v>138</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145</v>
      </c>
      <c r="BM225" s="216" t="s">
        <v>1160</v>
      </c>
    </row>
    <row r="226" spans="1:47" s="2" customFormat="1" ht="12">
      <c r="A226" s="39"/>
      <c r="B226" s="40"/>
      <c r="C226" s="41"/>
      <c r="D226" s="218" t="s">
        <v>147</v>
      </c>
      <c r="E226" s="41"/>
      <c r="F226" s="219" t="s">
        <v>1161</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147</v>
      </c>
      <c r="AU226" s="18" t="s">
        <v>82</v>
      </c>
    </row>
    <row r="227" spans="1:51" s="13" customFormat="1" ht="12">
      <c r="A227" s="13"/>
      <c r="B227" s="223"/>
      <c r="C227" s="224"/>
      <c r="D227" s="218" t="s">
        <v>157</v>
      </c>
      <c r="E227" s="225" t="s">
        <v>19</v>
      </c>
      <c r="F227" s="226" t="s">
        <v>1162</v>
      </c>
      <c r="G227" s="224"/>
      <c r="H227" s="227">
        <v>0.016</v>
      </c>
      <c r="I227" s="228"/>
      <c r="J227" s="224"/>
      <c r="K227" s="224"/>
      <c r="L227" s="229"/>
      <c r="M227" s="230"/>
      <c r="N227" s="231"/>
      <c r="O227" s="231"/>
      <c r="P227" s="231"/>
      <c r="Q227" s="231"/>
      <c r="R227" s="231"/>
      <c r="S227" s="231"/>
      <c r="T227" s="232"/>
      <c r="U227" s="13"/>
      <c r="V227" s="13"/>
      <c r="W227" s="13"/>
      <c r="X227" s="13"/>
      <c r="Y227" s="13"/>
      <c r="Z227" s="13"/>
      <c r="AA227" s="13"/>
      <c r="AB227" s="13"/>
      <c r="AC227" s="13"/>
      <c r="AD227" s="13"/>
      <c r="AE227" s="13"/>
      <c r="AT227" s="233" t="s">
        <v>157</v>
      </c>
      <c r="AU227" s="233" t="s">
        <v>82</v>
      </c>
      <c r="AV227" s="13" t="s">
        <v>82</v>
      </c>
      <c r="AW227" s="13" t="s">
        <v>33</v>
      </c>
      <c r="AX227" s="13" t="s">
        <v>80</v>
      </c>
      <c r="AY227" s="233" t="s">
        <v>138</v>
      </c>
    </row>
    <row r="228" spans="1:65" s="2" customFormat="1" ht="16.5" customHeight="1">
      <c r="A228" s="39"/>
      <c r="B228" s="40"/>
      <c r="C228" s="205" t="s">
        <v>373</v>
      </c>
      <c r="D228" s="205" t="s">
        <v>140</v>
      </c>
      <c r="E228" s="206" t="s">
        <v>1163</v>
      </c>
      <c r="F228" s="207" t="s">
        <v>1164</v>
      </c>
      <c r="G228" s="208" t="s">
        <v>291</v>
      </c>
      <c r="H228" s="209">
        <v>0.182</v>
      </c>
      <c r="I228" s="210"/>
      <c r="J228" s="211">
        <f>ROUND(I228*H228,2)</f>
        <v>0</v>
      </c>
      <c r="K228" s="207" t="s">
        <v>144</v>
      </c>
      <c r="L228" s="45"/>
      <c r="M228" s="212" t="s">
        <v>19</v>
      </c>
      <c r="N228" s="213" t="s">
        <v>43</v>
      </c>
      <c r="O228" s="85"/>
      <c r="P228" s="214">
        <f>O228*H228</f>
        <v>0</v>
      </c>
      <c r="Q228" s="214">
        <v>1.05388</v>
      </c>
      <c r="R228" s="214">
        <f>Q228*H228</f>
        <v>0.19180615999999998</v>
      </c>
      <c r="S228" s="214">
        <v>0</v>
      </c>
      <c r="T228" s="215">
        <f>S228*H228</f>
        <v>0</v>
      </c>
      <c r="U228" s="39"/>
      <c r="V228" s="39"/>
      <c r="W228" s="39"/>
      <c r="X228" s="39"/>
      <c r="Y228" s="39"/>
      <c r="Z228" s="39"/>
      <c r="AA228" s="39"/>
      <c r="AB228" s="39"/>
      <c r="AC228" s="39"/>
      <c r="AD228" s="39"/>
      <c r="AE228" s="39"/>
      <c r="AR228" s="216" t="s">
        <v>145</v>
      </c>
      <c r="AT228" s="216" t="s">
        <v>140</v>
      </c>
      <c r="AU228" s="216" t="s">
        <v>82</v>
      </c>
      <c r="AY228" s="18" t="s">
        <v>138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145</v>
      </c>
      <c r="BM228" s="216" t="s">
        <v>1165</v>
      </c>
    </row>
    <row r="229" spans="1:47" s="2" customFormat="1" ht="12">
      <c r="A229" s="39"/>
      <c r="B229" s="40"/>
      <c r="C229" s="41"/>
      <c r="D229" s="218" t="s">
        <v>147</v>
      </c>
      <c r="E229" s="41"/>
      <c r="F229" s="219" t="s">
        <v>1161</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147</v>
      </c>
      <c r="AU229" s="18" t="s">
        <v>82</v>
      </c>
    </row>
    <row r="230" spans="1:51" s="13" customFormat="1" ht="12">
      <c r="A230" s="13"/>
      <c r="B230" s="223"/>
      <c r="C230" s="224"/>
      <c r="D230" s="218" t="s">
        <v>157</v>
      </c>
      <c r="E230" s="225" t="s">
        <v>19</v>
      </c>
      <c r="F230" s="226" t="s">
        <v>1166</v>
      </c>
      <c r="G230" s="224"/>
      <c r="H230" s="227">
        <v>0.182</v>
      </c>
      <c r="I230" s="228"/>
      <c r="J230" s="224"/>
      <c r="K230" s="224"/>
      <c r="L230" s="229"/>
      <c r="M230" s="230"/>
      <c r="N230" s="231"/>
      <c r="O230" s="231"/>
      <c r="P230" s="231"/>
      <c r="Q230" s="231"/>
      <c r="R230" s="231"/>
      <c r="S230" s="231"/>
      <c r="T230" s="232"/>
      <c r="U230" s="13"/>
      <c r="V230" s="13"/>
      <c r="W230" s="13"/>
      <c r="X230" s="13"/>
      <c r="Y230" s="13"/>
      <c r="Z230" s="13"/>
      <c r="AA230" s="13"/>
      <c r="AB230" s="13"/>
      <c r="AC230" s="13"/>
      <c r="AD230" s="13"/>
      <c r="AE230" s="13"/>
      <c r="AT230" s="233" t="s">
        <v>157</v>
      </c>
      <c r="AU230" s="233" t="s">
        <v>82</v>
      </c>
      <c r="AV230" s="13" t="s">
        <v>82</v>
      </c>
      <c r="AW230" s="13" t="s">
        <v>33</v>
      </c>
      <c r="AX230" s="13" t="s">
        <v>80</v>
      </c>
      <c r="AY230" s="233" t="s">
        <v>138</v>
      </c>
    </row>
    <row r="231" spans="1:65" s="2" customFormat="1" ht="16.5" customHeight="1">
      <c r="A231" s="39"/>
      <c r="B231" s="40"/>
      <c r="C231" s="205" t="s">
        <v>379</v>
      </c>
      <c r="D231" s="205" t="s">
        <v>140</v>
      </c>
      <c r="E231" s="206" t="s">
        <v>1167</v>
      </c>
      <c r="F231" s="207" t="s">
        <v>1168</v>
      </c>
      <c r="G231" s="208" t="s">
        <v>291</v>
      </c>
      <c r="H231" s="209">
        <v>6.534</v>
      </c>
      <c r="I231" s="210"/>
      <c r="J231" s="211">
        <f>ROUND(I231*H231,2)</f>
        <v>0</v>
      </c>
      <c r="K231" s="207" t="s">
        <v>144</v>
      </c>
      <c r="L231" s="45"/>
      <c r="M231" s="212" t="s">
        <v>19</v>
      </c>
      <c r="N231" s="213" t="s">
        <v>43</v>
      </c>
      <c r="O231" s="85"/>
      <c r="P231" s="214">
        <f>O231*H231</f>
        <v>0</v>
      </c>
      <c r="Q231" s="214">
        <v>1.07636</v>
      </c>
      <c r="R231" s="214">
        <f>Q231*H231</f>
        <v>7.03293624</v>
      </c>
      <c r="S231" s="214">
        <v>0</v>
      </c>
      <c r="T231" s="215">
        <f>S231*H231</f>
        <v>0</v>
      </c>
      <c r="U231" s="39"/>
      <c r="V231" s="39"/>
      <c r="W231" s="39"/>
      <c r="X231" s="39"/>
      <c r="Y231" s="39"/>
      <c r="Z231" s="39"/>
      <c r="AA231" s="39"/>
      <c r="AB231" s="39"/>
      <c r="AC231" s="39"/>
      <c r="AD231" s="39"/>
      <c r="AE231" s="39"/>
      <c r="AR231" s="216" t="s">
        <v>145</v>
      </c>
      <c r="AT231" s="216" t="s">
        <v>140</v>
      </c>
      <c r="AU231" s="216" t="s">
        <v>82</v>
      </c>
      <c r="AY231" s="18" t="s">
        <v>138</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145</v>
      </c>
      <c r="BM231" s="216" t="s">
        <v>1169</v>
      </c>
    </row>
    <row r="232" spans="1:47" s="2" customFormat="1" ht="12">
      <c r="A232" s="39"/>
      <c r="B232" s="40"/>
      <c r="C232" s="41"/>
      <c r="D232" s="218" t="s">
        <v>147</v>
      </c>
      <c r="E232" s="41"/>
      <c r="F232" s="219" t="s">
        <v>1161</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147</v>
      </c>
      <c r="AU232" s="18" t="s">
        <v>82</v>
      </c>
    </row>
    <row r="233" spans="1:51" s="13" customFormat="1" ht="12">
      <c r="A233" s="13"/>
      <c r="B233" s="223"/>
      <c r="C233" s="224"/>
      <c r="D233" s="218" t="s">
        <v>157</v>
      </c>
      <c r="E233" s="225" t="s">
        <v>19</v>
      </c>
      <c r="F233" s="226" t="s">
        <v>1170</v>
      </c>
      <c r="G233" s="224"/>
      <c r="H233" s="227">
        <v>6.534</v>
      </c>
      <c r="I233" s="228"/>
      <c r="J233" s="224"/>
      <c r="K233" s="224"/>
      <c r="L233" s="229"/>
      <c r="M233" s="230"/>
      <c r="N233" s="231"/>
      <c r="O233" s="231"/>
      <c r="P233" s="231"/>
      <c r="Q233" s="231"/>
      <c r="R233" s="231"/>
      <c r="S233" s="231"/>
      <c r="T233" s="232"/>
      <c r="U233" s="13"/>
      <c r="V233" s="13"/>
      <c r="W233" s="13"/>
      <c r="X233" s="13"/>
      <c r="Y233" s="13"/>
      <c r="Z233" s="13"/>
      <c r="AA233" s="13"/>
      <c r="AB233" s="13"/>
      <c r="AC233" s="13"/>
      <c r="AD233" s="13"/>
      <c r="AE233" s="13"/>
      <c r="AT233" s="233" t="s">
        <v>157</v>
      </c>
      <c r="AU233" s="233" t="s">
        <v>82</v>
      </c>
      <c r="AV233" s="13" t="s">
        <v>82</v>
      </c>
      <c r="AW233" s="13" t="s">
        <v>33</v>
      </c>
      <c r="AX233" s="13" t="s">
        <v>80</v>
      </c>
      <c r="AY233" s="233" t="s">
        <v>138</v>
      </c>
    </row>
    <row r="234" spans="1:63" s="12" customFormat="1" ht="22.8" customHeight="1">
      <c r="A234" s="12"/>
      <c r="B234" s="189"/>
      <c r="C234" s="190"/>
      <c r="D234" s="191" t="s">
        <v>71</v>
      </c>
      <c r="E234" s="203" t="s">
        <v>145</v>
      </c>
      <c r="F234" s="203" t="s">
        <v>384</v>
      </c>
      <c r="G234" s="190"/>
      <c r="H234" s="190"/>
      <c r="I234" s="193"/>
      <c r="J234" s="204">
        <f>BK234</f>
        <v>0</v>
      </c>
      <c r="K234" s="190"/>
      <c r="L234" s="195"/>
      <c r="M234" s="196"/>
      <c r="N234" s="197"/>
      <c r="O234" s="197"/>
      <c r="P234" s="198">
        <f>SUM(P235:P256)</f>
        <v>0</v>
      </c>
      <c r="Q234" s="197"/>
      <c r="R234" s="198">
        <f>SUM(R235:R256)</f>
        <v>2.44498713</v>
      </c>
      <c r="S234" s="197"/>
      <c r="T234" s="199">
        <f>SUM(T235:T256)</f>
        <v>0</v>
      </c>
      <c r="U234" s="12"/>
      <c r="V234" s="12"/>
      <c r="W234" s="12"/>
      <c r="X234" s="12"/>
      <c r="Y234" s="12"/>
      <c r="Z234" s="12"/>
      <c r="AA234" s="12"/>
      <c r="AB234" s="12"/>
      <c r="AC234" s="12"/>
      <c r="AD234" s="12"/>
      <c r="AE234" s="12"/>
      <c r="AR234" s="200" t="s">
        <v>80</v>
      </c>
      <c r="AT234" s="201" t="s">
        <v>71</v>
      </c>
      <c r="AU234" s="201" t="s">
        <v>80</v>
      </c>
      <c r="AY234" s="200" t="s">
        <v>138</v>
      </c>
      <c r="BK234" s="202">
        <f>SUM(BK235:BK256)</f>
        <v>0</v>
      </c>
    </row>
    <row r="235" spans="1:65" s="2" customFormat="1" ht="16.5" customHeight="1">
      <c r="A235" s="39"/>
      <c r="B235" s="40"/>
      <c r="C235" s="205" t="s">
        <v>385</v>
      </c>
      <c r="D235" s="205" t="s">
        <v>140</v>
      </c>
      <c r="E235" s="206" t="s">
        <v>879</v>
      </c>
      <c r="F235" s="207" t="s">
        <v>880</v>
      </c>
      <c r="G235" s="208" t="s">
        <v>162</v>
      </c>
      <c r="H235" s="209">
        <v>124.27</v>
      </c>
      <c r="I235" s="210"/>
      <c r="J235" s="211">
        <f>ROUND(I235*H235,2)</f>
        <v>0</v>
      </c>
      <c r="K235" s="207" t="s">
        <v>19</v>
      </c>
      <c r="L235" s="45"/>
      <c r="M235" s="212" t="s">
        <v>19</v>
      </c>
      <c r="N235" s="213" t="s">
        <v>43</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145</v>
      </c>
      <c r="AT235" s="216" t="s">
        <v>140</v>
      </c>
      <c r="AU235" s="216" t="s">
        <v>82</v>
      </c>
      <c r="AY235" s="18" t="s">
        <v>138</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145</v>
      </c>
      <c r="BM235" s="216" t="s">
        <v>1171</v>
      </c>
    </row>
    <row r="236" spans="1:47" s="2" customFormat="1" ht="12">
      <c r="A236" s="39"/>
      <c r="B236" s="40"/>
      <c r="C236" s="41"/>
      <c r="D236" s="218" t="s">
        <v>147</v>
      </c>
      <c r="E236" s="41"/>
      <c r="F236" s="219" t="s">
        <v>882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147</v>
      </c>
      <c r="AU236" s="18" t="s">
        <v>82</v>
      </c>
    </row>
    <row r="237" spans="1:51" s="13" customFormat="1" ht="12">
      <c r="A237" s="13"/>
      <c r="B237" s="223"/>
      <c r="C237" s="224"/>
      <c r="D237" s="218" t="s">
        <v>157</v>
      </c>
      <c r="E237" s="225" t="s">
        <v>19</v>
      </c>
      <c r="F237" s="226" t="s">
        <v>1172</v>
      </c>
      <c r="G237" s="224"/>
      <c r="H237" s="227">
        <v>124.27</v>
      </c>
      <c r="I237" s="228"/>
      <c r="J237" s="224"/>
      <c r="K237" s="224"/>
      <c r="L237" s="229"/>
      <c r="M237" s="230"/>
      <c r="N237" s="231"/>
      <c r="O237" s="231"/>
      <c r="P237" s="231"/>
      <c r="Q237" s="231"/>
      <c r="R237" s="231"/>
      <c r="S237" s="231"/>
      <c r="T237" s="232"/>
      <c r="U237" s="13"/>
      <c r="V237" s="13"/>
      <c r="W237" s="13"/>
      <c r="X237" s="13"/>
      <c r="Y237" s="13"/>
      <c r="Z237" s="13"/>
      <c r="AA237" s="13"/>
      <c r="AB237" s="13"/>
      <c r="AC237" s="13"/>
      <c r="AD237" s="13"/>
      <c r="AE237" s="13"/>
      <c r="AT237" s="233" t="s">
        <v>157</v>
      </c>
      <c r="AU237" s="233" t="s">
        <v>82</v>
      </c>
      <c r="AV237" s="13" t="s">
        <v>82</v>
      </c>
      <c r="AW237" s="13" t="s">
        <v>33</v>
      </c>
      <c r="AX237" s="13" t="s">
        <v>80</v>
      </c>
      <c r="AY237" s="233" t="s">
        <v>138</v>
      </c>
    </row>
    <row r="238" spans="1:65" s="2" customFormat="1" ht="24.15" customHeight="1">
      <c r="A238" s="39"/>
      <c r="B238" s="40"/>
      <c r="C238" s="205" t="s">
        <v>392</v>
      </c>
      <c r="D238" s="205" t="s">
        <v>140</v>
      </c>
      <c r="E238" s="206" t="s">
        <v>1173</v>
      </c>
      <c r="F238" s="207" t="s">
        <v>1174</v>
      </c>
      <c r="G238" s="208" t="s">
        <v>182</v>
      </c>
      <c r="H238" s="209">
        <v>0.891</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145</v>
      </c>
      <c r="AT238" s="216" t="s">
        <v>140</v>
      </c>
      <c r="AU238" s="216" t="s">
        <v>82</v>
      </c>
      <c r="AY238" s="18" t="s">
        <v>138</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145</v>
      </c>
      <c r="BM238" s="216" t="s">
        <v>1175</v>
      </c>
    </row>
    <row r="239" spans="1:47" s="2" customFormat="1" ht="12">
      <c r="A239" s="39"/>
      <c r="B239" s="40"/>
      <c r="C239" s="41"/>
      <c r="D239" s="218" t="s">
        <v>147</v>
      </c>
      <c r="E239" s="41"/>
      <c r="F239" s="219" t="s">
        <v>1176</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147</v>
      </c>
      <c r="AU239" s="18" t="s">
        <v>82</v>
      </c>
    </row>
    <row r="240" spans="1:51" s="15" customFormat="1" ht="12">
      <c r="A240" s="15"/>
      <c r="B240" s="245"/>
      <c r="C240" s="246"/>
      <c r="D240" s="218" t="s">
        <v>157</v>
      </c>
      <c r="E240" s="247" t="s">
        <v>19</v>
      </c>
      <c r="F240" s="248" t="s">
        <v>1177</v>
      </c>
      <c r="G240" s="246"/>
      <c r="H240" s="247" t="s">
        <v>19</v>
      </c>
      <c r="I240" s="249"/>
      <c r="J240" s="246"/>
      <c r="K240" s="246"/>
      <c r="L240" s="250"/>
      <c r="M240" s="251"/>
      <c r="N240" s="252"/>
      <c r="O240" s="252"/>
      <c r="P240" s="252"/>
      <c r="Q240" s="252"/>
      <c r="R240" s="252"/>
      <c r="S240" s="252"/>
      <c r="T240" s="253"/>
      <c r="U240" s="15"/>
      <c r="V240" s="15"/>
      <c r="W240" s="15"/>
      <c r="X240" s="15"/>
      <c r="Y240" s="15"/>
      <c r="Z240" s="15"/>
      <c r="AA240" s="15"/>
      <c r="AB240" s="15"/>
      <c r="AC240" s="15"/>
      <c r="AD240" s="15"/>
      <c r="AE240" s="15"/>
      <c r="AT240" s="254" t="s">
        <v>157</v>
      </c>
      <c r="AU240" s="254" t="s">
        <v>82</v>
      </c>
      <c r="AV240" s="15" t="s">
        <v>80</v>
      </c>
      <c r="AW240" s="15" t="s">
        <v>33</v>
      </c>
      <c r="AX240" s="15" t="s">
        <v>72</v>
      </c>
      <c r="AY240" s="254" t="s">
        <v>138</v>
      </c>
    </row>
    <row r="241" spans="1:51" s="13" customFormat="1" ht="12">
      <c r="A241" s="13"/>
      <c r="B241" s="223"/>
      <c r="C241" s="224"/>
      <c r="D241" s="218" t="s">
        <v>157</v>
      </c>
      <c r="E241" s="225" t="s">
        <v>19</v>
      </c>
      <c r="F241" s="226" t="s">
        <v>1178</v>
      </c>
      <c r="G241" s="224"/>
      <c r="H241" s="227">
        <v>0.891</v>
      </c>
      <c r="I241" s="228"/>
      <c r="J241" s="224"/>
      <c r="K241" s="224"/>
      <c r="L241" s="229"/>
      <c r="M241" s="230"/>
      <c r="N241" s="231"/>
      <c r="O241" s="231"/>
      <c r="P241" s="231"/>
      <c r="Q241" s="231"/>
      <c r="R241" s="231"/>
      <c r="S241" s="231"/>
      <c r="T241" s="232"/>
      <c r="U241" s="13"/>
      <c r="V241" s="13"/>
      <c r="W241" s="13"/>
      <c r="X241" s="13"/>
      <c r="Y241" s="13"/>
      <c r="Z241" s="13"/>
      <c r="AA241" s="13"/>
      <c r="AB241" s="13"/>
      <c r="AC241" s="13"/>
      <c r="AD241" s="13"/>
      <c r="AE241" s="13"/>
      <c r="AT241" s="233" t="s">
        <v>157</v>
      </c>
      <c r="AU241" s="233" t="s">
        <v>82</v>
      </c>
      <c r="AV241" s="13" t="s">
        <v>82</v>
      </c>
      <c r="AW241" s="13" t="s">
        <v>33</v>
      </c>
      <c r="AX241" s="13" t="s">
        <v>80</v>
      </c>
      <c r="AY241" s="233" t="s">
        <v>138</v>
      </c>
    </row>
    <row r="242" spans="1:65" s="2" customFormat="1" ht="16.5" customHeight="1">
      <c r="A242" s="39"/>
      <c r="B242" s="40"/>
      <c r="C242" s="205" t="s">
        <v>398</v>
      </c>
      <c r="D242" s="205" t="s">
        <v>140</v>
      </c>
      <c r="E242" s="206" t="s">
        <v>1179</v>
      </c>
      <c r="F242" s="207" t="s">
        <v>1180</v>
      </c>
      <c r="G242" s="208" t="s">
        <v>162</v>
      </c>
      <c r="H242" s="209">
        <v>65.79</v>
      </c>
      <c r="I242" s="210"/>
      <c r="J242" s="211">
        <f>ROUND(I242*H242,2)</f>
        <v>0</v>
      </c>
      <c r="K242" s="207" t="s">
        <v>144</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145</v>
      </c>
      <c r="AT242" s="216" t="s">
        <v>140</v>
      </c>
      <c r="AU242" s="216" t="s">
        <v>82</v>
      </c>
      <c r="AY242" s="18" t="s">
        <v>138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145</v>
      </c>
      <c r="BM242" s="216" t="s">
        <v>1181</v>
      </c>
    </row>
    <row r="243" spans="1:47" s="2" customFormat="1" ht="12">
      <c r="A243" s="39"/>
      <c r="B243" s="40"/>
      <c r="C243" s="41"/>
      <c r="D243" s="218" t="s">
        <v>147</v>
      </c>
      <c r="E243" s="41"/>
      <c r="F243" s="219" t="s">
        <v>882</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147</v>
      </c>
      <c r="AU243" s="18" t="s">
        <v>82</v>
      </c>
    </row>
    <row r="244" spans="1:51" s="15" customFormat="1" ht="12">
      <c r="A244" s="15"/>
      <c r="B244" s="245"/>
      <c r="C244" s="246"/>
      <c r="D244" s="218" t="s">
        <v>157</v>
      </c>
      <c r="E244" s="247" t="s">
        <v>19</v>
      </c>
      <c r="F244" s="248" t="s">
        <v>1182</v>
      </c>
      <c r="G244" s="246"/>
      <c r="H244" s="247" t="s">
        <v>19</v>
      </c>
      <c r="I244" s="249"/>
      <c r="J244" s="246"/>
      <c r="K244" s="246"/>
      <c r="L244" s="250"/>
      <c r="M244" s="251"/>
      <c r="N244" s="252"/>
      <c r="O244" s="252"/>
      <c r="P244" s="252"/>
      <c r="Q244" s="252"/>
      <c r="R244" s="252"/>
      <c r="S244" s="252"/>
      <c r="T244" s="253"/>
      <c r="U244" s="15"/>
      <c r="V244" s="15"/>
      <c r="W244" s="15"/>
      <c r="X244" s="15"/>
      <c r="Y244" s="15"/>
      <c r="Z244" s="15"/>
      <c r="AA244" s="15"/>
      <c r="AB244" s="15"/>
      <c r="AC244" s="15"/>
      <c r="AD244" s="15"/>
      <c r="AE244" s="15"/>
      <c r="AT244" s="254" t="s">
        <v>157</v>
      </c>
      <c r="AU244" s="254" t="s">
        <v>82</v>
      </c>
      <c r="AV244" s="15" t="s">
        <v>80</v>
      </c>
      <c r="AW244" s="15" t="s">
        <v>33</v>
      </c>
      <c r="AX244" s="15" t="s">
        <v>72</v>
      </c>
      <c r="AY244" s="254" t="s">
        <v>138</v>
      </c>
    </row>
    <row r="245" spans="1:51" s="13" customFormat="1" ht="12">
      <c r="A245" s="13"/>
      <c r="B245" s="223"/>
      <c r="C245" s="224"/>
      <c r="D245" s="218" t="s">
        <v>157</v>
      </c>
      <c r="E245" s="225" t="s">
        <v>19</v>
      </c>
      <c r="F245" s="226" t="s">
        <v>1183</v>
      </c>
      <c r="G245" s="224"/>
      <c r="H245" s="227">
        <v>65.79</v>
      </c>
      <c r="I245" s="228"/>
      <c r="J245" s="224"/>
      <c r="K245" s="224"/>
      <c r="L245" s="229"/>
      <c r="M245" s="230"/>
      <c r="N245" s="231"/>
      <c r="O245" s="231"/>
      <c r="P245" s="231"/>
      <c r="Q245" s="231"/>
      <c r="R245" s="231"/>
      <c r="S245" s="231"/>
      <c r="T245" s="232"/>
      <c r="U245" s="13"/>
      <c r="V245" s="13"/>
      <c r="W245" s="13"/>
      <c r="X245" s="13"/>
      <c r="Y245" s="13"/>
      <c r="Z245" s="13"/>
      <c r="AA245" s="13"/>
      <c r="AB245" s="13"/>
      <c r="AC245" s="13"/>
      <c r="AD245" s="13"/>
      <c r="AE245" s="13"/>
      <c r="AT245" s="233" t="s">
        <v>157</v>
      </c>
      <c r="AU245" s="233" t="s">
        <v>82</v>
      </c>
      <c r="AV245" s="13" t="s">
        <v>82</v>
      </c>
      <c r="AW245" s="13" t="s">
        <v>33</v>
      </c>
      <c r="AX245" s="13" t="s">
        <v>80</v>
      </c>
      <c r="AY245" s="233" t="s">
        <v>138</v>
      </c>
    </row>
    <row r="246" spans="1:65" s="2" customFormat="1" ht="16.5" customHeight="1">
      <c r="A246" s="39"/>
      <c r="B246" s="40"/>
      <c r="C246" s="205" t="s">
        <v>404</v>
      </c>
      <c r="D246" s="205" t="s">
        <v>140</v>
      </c>
      <c r="E246" s="206" t="s">
        <v>386</v>
      </c>
      <c r="F246" s="207" t="s">
        <v>387</v>
      </c>
      <c r="G246" s="208" t="s">
        <v>182</v>
      </c>
      <c r="H246" s="209">
        <v>1.269</v>
      </c>
      <c r="I246" s="210"/>
      <c r="J246" s="211">
        <f>ROUND(I246*H246,2)</f>
        <v>0</v>
      </c>
      <c r="K246" s="207" t="s">
        <v>144</v>
      </c>
      <c r="L246" s="45"/>
      <c r="M246" s="212" t="s">
        <v>19</v>
      </c>
      <c r="N246" s="213" t="s">
        <v>43</v>
      </c>
      <c r="O246" s="85"/>
      <c r="P246" s="214">
        <f>O246*H246</f>
        <v>0</v>
      </c>
      <c r="Q246" s="214">
        <v>1.89077</v>
      </c>
      <c r="R246" s="214">
        <f>Q246*H246</f>
        <v>2.39938713</v>
      </c>
      <c r="S246" s="214">
        <v>0</v>
      </c>
      <c r="T246" s="215">
        <f>S246*H246</f>
        <v>0</v>
      </c>
      <c r="U246" s="39"/>
      <c r="V246" s="39"/>
      <c r="W246" s="39"/>
      <c r="X246" s="39"/>
      <c r="Y246" s="39"/>
      <c r="Z246" s="39"/>
      <c r="AA246" s="39"/>
      <c r="AB246" s="39"/>
      <c r="AC246" s="39"/>
      <c r="AD246" s="39"/>
      <c r="AE246" s="39"/>
      <c r="AR246" s="216" t="s">
        <v>145</v>
      </c>
      <c r="AT246" s="216" t="s">
        <v>140</v>
      </c>
      <c r="AU246" s="216" t="s">
        <v>82</v>
      </c>
      <c r="AY246" s="18" t="s">
        <v>138</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145</v>
      </c>
      <c r="BM246" s="216" t="s">
        <v>1184</v>
      </c>
    </row>
    <row r="247" spans="1:47" s="2" customFormat="1" ht="12">
      <c r="A247" s="39"/>
      <c r="B247" s="40"/>
      <c r="C247" s="41"/>
      <c r="D247" s="218" t="s">
        <v>147</v>
      </c>
      <c r="E247" s="41"/>
      <c r="F247" s="219" t="s">
        <v>389</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147</v>
      </c>
      <c r="AU247" s="18" t="s">
        <v>82</v>
      </c>
    </row>
    <row r="248" spans="1:51" s="15" customFormat="1" ht="12">
      <c r="A248" s="15"/>
      <c r="B248" s="245"/>
      <c r="C248" s="246"/>
      <c r="D248" s="218" t="s">
        <v>157</v>
      </c>
      <c r="E248" s="247" t="s">
        <v>19</v>
      </c>
      <c r="F248" s="248" t="s">
        <v>1036</v>
      </c>
      <c r="G248" s="246"/>
      <c r="H248" s="247" t="s">
        <v>19</v>
      </c>
      <c r="I248" s="249"/>
      <c r="J248" s="246"/>
      <c r="K248" s="246"/>
      <c r="L248" s="250"/>
      <c r="M248" s="251"/>
      <c r="N248" s="252"/>
      <c r="O248" s="252"/>
      <c r="P248" s="252"/>
      <c r="Q248" s="252"/>
      <c r="R248" s="252"/>
      <c r="S248" s="252"/>
      <c r="T248" s="253"/>
      <c r="U248" s="15"/>
      <c r="V248" s="15"/>
      <c r="W248" s="15"/>
      <c r="X248" s="15"/>
      <c r="Y248" s="15"/>
      <c r="Z248" s="15"/>
      <c r="AA248" s="15"/>
      <c r="AB248" s="15"/>
      <c r="AC248" s="15"/>
      <c r="AD248" s="15"/>
      <c r="AE248" s="15"/>
      <c r="AT248" s="254" t="s">
        <v>157</v>
      </c>
      <c r="AU248" s="254" t="s">
        <v>82</v>
      </c>
      <c r="AV248" s="15" t="s">
        <v>80</v>
      </c>
      <c r="AW248" s="15" t="s">
        <v>33</v>
      </c>
      <c r="AX248" s="15" t="s">
        <v>72</v>
      </c>
      <c r="AY248" s="254" t="s">
        <v>138</v>
      </c>
    </row>
    <row r="249" spans="1:51" s="13" customFormat="1" ht="12">
      <c r="A249" s="13"/>
      <c r="B249" s="223"/>
      <c r="C249" s="224"/>
      <c r="D249" s="218" t="s">
        <v>157</v>
      </c>
      <c r="E249" s="225" t="s">
        <v>19</v>
      </c>
      <c r="F249" s="226" t="s">
        <v>1185</v>
      </c>
      <c r="G249" s="224"/>
      <c r="H249" s="227">
        <v>0.675</v>
      </c>
      <c r="I249" s="228"/>
      <c r="J249" s="224"/>
      <c r="K249" s="224"/>
      <c r="L249" s="229"/>
      <c r="M249" s="230"/>
      <c r="N249" s="231"/>
      <c r="O249" s="231"/>
      <c r="P249" s="231"/>
      <c r="Q249" s="231"/>
      <c r="R249" s="231"/>
      <c r="S249" s="231"/>
      <c r="T249" s="232"/>
      <c r="U249" s="13"/>
      <c r="V249" s="13"/>
      <c r="W249" s="13"/>
      <c r="X249" s="13"/>
      <c r="Y249" s="13"/>
      <c r="Z249" s="13"/>
      <c r="AA249" s="13"/>
      <c r="AB249" s="13"/>
      <c r="AC249" s="13"/>
      <c r="AD249" s="13"/>
      <c r="AE249" s="13"/>
      <c r="AT249" s="233" t="s">
        <v>157</v>
      </c>
      <c r="AU249" s="233" t="s">
        <v>82</v>
      </c>
      <c r="AV249" s="13" t="s">
        <v>82</v>
      </c>
      <c r="AW249" s="13" t="s">
        <v>33</v>
      </c>
      <c r="AX249" s="13" t="s">
        <v>72</v>
      </c>
      <c r="AY249" s="233" t="s">
        <v>138</v>
      </c>
    </row>
    <row r="250" spans="1:51" s="13" customFormat="1" ht="12">
      <c r="A250" s="13"/>
      <c r="B250" s="223"/>
      <c r="C250" s="224"/>
      <c r="D250" s="218" t="s">
        <v>157</v>
      </c>
      <c r="E250" s="225" t="s">
        <v>19</v>
      </c>
      <c r="F250" s="226" t="s">
        <v>1186</v>
      </c>
      <c r="G250" s="224"/>
      <c r="H250" s="227">
        <v>0.594</v>
      </c>
      <c r="I250" s="228"/>
      <c r="J250" s="224"/>
      <c r="K250" s="224"/>
      <c r="L250" s="229"/>
      <c r="M250" s="230"/>
      <c r="N250" s="231"/>
      <c r="O250" s="231"/>
      <c r="P250" s="231"/>
      <c r="Q250" s="231"/>
      <c r="R250" s="231"/>
      <c r="S250" s="231"/>
      <c r="T250" s="232"/>
      <c r="U250" s="13"/>
      <c r="V250" s="13"/>
      <c r="W250" s="13"/>
      <c r="X250" s="13"/>
      <c r="Y250" s="13"/>
      <c r="Z250" s="13"/>
      <c r="AA250" s="13"/>
      <c r="AB250" s="13"/>
      <c r="AC250" s="13"/>
      <c r="AD250" s="13"/>
      <c r="AE250" s="13"/>
      <c r="AT250" s="233" t="s">
        <v>157</v>
      </c>
      <c r="AU250" s="233" t="s">
        <v>82</v>
      </c>
      <c r="AV250" s="13" t="s">
        <v>82</v>
      </c>
      <c r="AW250" s="13" t="s">
        <v>33</v>
      </c>
      <c r="AX250" s="13" t="s">
        <v>72</v>
      </c>
      <c r="AY250" s="233" t="s">
        <v>138</v>
      </c>
    </row>
    <row r="251" spans="1:51" s="14" customFormat="1" ht="12">
      <c r="A251" s="14"/>
      <c r="B251" s="234"/>
      <c r="C251" s="235"/>
      <c r="D251" s="218" t="s">
        <v>157</v>
      </c>
      <c r="E251" s="236" t="s">
        <v>19</v>
      </c>
      <c r="F251" s="237" t="s">
        <v>194</v>
      </c>
      <c r="G251" s="235"/>
      <c r="H251" s="238">
        <v>1.269</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157</v>
      </c>
      <c r="AU251" s="244" t="s">
        <v>82</v>
      </c>
      <c r="AV251" s="14" t="s">
        <v>145</v>
      </c>
      <c r="AW251" s="14" t="s">
        <v>33</v>
      </c>
      <c r="AX251" s="14" t="s">
        <v>80</v>
      </c>
      <c r="AY251" s="244" t="s">
        <v>138</v>
      </c>
    </row>
    <row r="252" spans="1:65" s="2" customFormat="1" ht="16.5" customHeight="1">
      <c r="A252" s="39"/>
      <c r="B252" s="40"/>
      <c r="C252" s="205" t="s">
        <v>410</v>
      </c>
      <c r="D252" s="205" t="s">
        <v>140</v>
      </c>
      <c r="E252" s="206" t="s">
        <v>1187</v>
      </c>
      <c r="F252" s="207" t="s">
        <v>1188</v>
      </c>
      <c r="G252" s="208" t="s">
        <v>143</v>
      </c>
      <c r="H252" s="209">
        <v>1</v>
      </c>
      <c r="I252" s="210"/>
      <c r="J252" s="211">
        <f>ROUND(I252*H252,2)</f>
        <v>0</v>
      </c>
      <c r="K252" s="207" t="s">
        <v>144</v>
      </c>
      <c r="L252" s="45"/>
      <c r="M252" s="212" t="s">
        <v>19</v>
      </c>
      <c r="N252" s="213" t="s">
        <v>43</v>
      </c>
      <c r="O252" s="85"/>
      <c r="P252" s="214">
        <f>O252*H252</f>
        <v>0</v>
      </c>
      <c r="Q252" s="214">
        <v>0.0066</v>
      </c>
      <c r="R252" s="214">
        <f>Q252*H252</f>
        <v>0.0066</v>
      </c>
      <c r="S252" s="214">
        <v>0</v>
      </c>
      <c r="T252" s="215">
        <f>S252*H252</f>
        <v>0</v>
      </c>
      <c r="U252" s="39"/>
      <c r="V252" s="39"/>
      <c r="W252" s="39"/>
      <c r="X252" s="39"/>
      <c r="Y252" s="39"/>
      <c r="Z252" s="39"/>
      <c r="AA252" s="39"/>
      <c r="AB252" s="39"/>
      <c r="AC252" s="39"/>
      <c r="AD252" s="39"/>
      <c r="AE252" s="39"/>
      <c r="AR252" s="216" t="s">
        <v>145</v>
      </c>
      <c r="AT252" s="216" t="s">
        <v>140</v>
      </c>
      <c r="AU252" s="216" t="s">
        <v>82</v>
      </c>
      <c r="AY252" s="18" t="s">
        <v>138</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145</v>
      </c>
      <c r="BM252" s="216" t="s">
        <v>1189</v>
      </c>
    </row>
    <row r="253" spans="1:47" s="2" customFormat="1" ht="12">
      <c r="A253" s="39"/>
      <c r="B253" s="40"/>
      <c r="C253" s="41"/>
      <c r="D253" s="218" t="s">
        <v>147</v>
      </c>
      <c r="E253" s="41"/>
      <c r="F253" s="219" t="s">
        <v>1190</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147</v>
      </c>
      <c r="AU253" s="18" t="s">
        <v>82</v>
      </c>
    </row>
    <row r="254" spans="1:51" s="13" customFormat="1" ht="12">
      <c r="A254" s="13"/>
      <c r="B254" s="223"/>
      <c r="C254" s="224"/>
      <c r="D254" s="218" t="s">
        <v>157</v>
      </c>
      <c r="E254" s="225" t="s">
        <v>19</v>
      </c>
      <c r="F254" s="226" t="s">
        <v>1191</v>
      </c>
      <c r="G254" s="224"/>
      <c r="H254" s="227">
        <v>1</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157</v>
      </c>
      <c r="AU254" s="233" t="s">
        <v>82</v>
      </c>
      <c r="AV254" s="13" t="s">
        <v>82</v>
      </c>
      <c r="AW254" s="13" t="s">
        <v>33</v>
      </c>
      <c r="AX254" s="13" t="s">
        <v>80</v>
      </c>
      <c r="AY254" s="233" t="s">
        <v>138</v>
      </c>
    </row>
    <row r="255" spans="1:65" s="2" customFormat="1" ht="16.5" customHeight="1">
      <c r="A255" s="39"/>
      <c r="B255" s="40"/>
      <c r="C255" s="255" t="s">
        <v>416</v>
      </c>
      <c r="D255" s="255" t="s">
        <v>288</v>
      </c>
      <c r="E255" s="256" t="s">
        <v>1192</v>
      </c>
      <c r="F255" s="257" t="s">
        <v>1193</v>
      </c>
      <c r="G255" s="258" t="s">
        <v>143</v>
      </c>
      <c r="H255" s="259">
        <v>1</v>
      </c>
      <c r="I255" s="260"/>
      <c r="J255" s="261">
        <f>ROUND(I255*H255,2)</f>
        <v>0</v>
      </c>
      <c r="K255" s="257" t="s">
        <v>19</v>
      </c>
      <c r="L255" s="262"/>
      <c r="M255" s="263" t="s">
        <v>19</v>
      </c>
      <c r="N255" s="264" t="s">
        <v>43</v>
      </c>
      <c r="O255" s="85"/>
      <c r="P255" s="214">
        <f>O255*H255</f>
        <v>0</v>
      </c>
      <c r="Q255" s="214">
        <v>0.039</v>
      </c>
      <c r="R255" s="214">
        <f>Q255*H255</f>
        <v>0.039</v>
      </c>
      <c r="S255" s="214">
        <v>0</v>
      </c>
      <c r="T255" s="215">
        <f>S255*H255</f>
        <v>0</v>
      </c>
      <c r="U255" s="39"/>
      <c r="V255" s="39"/>
      <c r="W255" s="39"/>
      <c r="X255" s="39"/>
      <c r="Y255" s="39"/>
      <c r="Z255" s="39"/>
      <c r="AA255" s="39"/>
      <c r="AB255" s="39"/>
      <c r="AC255" s="39"/>
      <c r="AD255" s="39"/>
      <c r="AE255" s="39"/>
      <c r="AR255" s="216" t="s">
        <v>186</v>
      </c>
      <c r="AT255" s="216" t="s">
        <v>288</v>
      </c>
      <c r="AU255" s="216" t="s">
        <v>82</v>
      </c>
      <c r="AY255" s="18" t="s">
        <v>138</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145</v>
      </c>
      <c r="BM255" s="216" t="s">
        <v>1194</v>
      </c>
    </row>
    <row r="256" spans="1:51" s="13" customFormat="1" ht="12">
      <c r="A256" s="13"/>
      <c r="B256" s="223"/>
      <c r="C256" s="224"/>
      <c r="D256" s="218" t="s">
        <v>157</v>
      </c>
      <c r="E256" s="225" t="s">
        <v>19</v>
      </c>
      <c r="F256" s="226" t="s">
        <v>1195</v>
      </c>
      <c r="G256" s="224"/>
      <c r="H256" s="227">
        <v>1</v>
      </c>
      <c r="I256" s="228"/>
      <c r="J256" s="224"/>
      <c r="K256" s="224"/>
      <c r="L256" s="229"/>
      <c r="M256" s="230"/>
      <c r="N256" s="231"/>
      <c r="O256" s="231"/>
      <c r="P256" s="231"/>
      <c r="Q256" s="231"/>
      <c r="R256" s="231"/>
      <c r="S256" s="231"/>
      <c r="T256" s="232"/>
      <c r="U256" s="13"/>
      <c r="V256" s="13"/>
      <c r="W256" s="13"/>
      <c r="X256" s="13"/>
      <c r="Y256" s="13"/>
      <c r="Z256" s="13"/>
      <c r="AA256" s="13"/>
      <c r="AB256" s="13"/>
      <c r="AC256" s="13"/>
      <c r="AD256" s="13"/>
      <c r="AE256" s="13"/>
      <c r="AT256" s="233" t="s">
        <v>157</v>
      </c>
      <c r="AU256" s="233" t="s">
        <v>82</v>
      </c>
      <c r="AV256" s="13" t="s">
        <v>82</v>
      </c>
      <c r="AW256" s="13" t="s">
        <v>33</v>
      </c>
      <c r="AX256" s="13" t="s">
        <v>80</v>
      </c>
      <c r="AY256" s="233" t="s">
        <v>138</v>
      </c>
    </row>
    <row r="257" spans="1:63" s="12" customFormat="1" ht="22.8" customHeight="1">
      <c r="A257" s="12"/>
      <c r="B257" s="189"/>
      <c r="C257" s="190"/>
      <c r="D257" s="191" t="s">
        <v>71</v>
      </c>
      <c r="E257" s="203" t="s">
        <v>186</v>
      </c>
      <c r="F257" s="203" t="s">
        <v>461</v>
      </c>
      <c r="G257" s="190"/>
      <c r="H257" s="190"/>
      <c r="I257" s="193"/>
      <c r="J257" s="204">
        <f>BK257</f>
        <v>0</v>
      </c>
      <c r="K257" s="190"/>
      <c r="L257" s="195"/>
      <c r="M257" s="196"/>
      <c r="N257" s="197"/>
      <c r="O257" s="197"/>
      <c r="P257" s="198">
        <f>SUM(P258:P294)</f>
        <v>0</v>
      </c>
      <c r="Q257" s="197"/>
      <c r="R257" s="198">
        <f>SUM(R258:R294)</f>
        <v>8.5034552</v>
      </c>
      <c r="S257" s="197"/>
      <c r="T257" s="199">
        <f>SUM(T258:T294)</f>
        <v>0</v>
      </c>
      <c r="U257" s="12"/>
      <c r="V257" s="12"/>
      <c r="W257" s="12"/>
      <c r="X257" s="12"/>
      <c r="Y257" s="12"/>
      <c r="Z257" s="12"/>
      <c r="AA257" s="12"/>
      <c r="AB257" s="12"/>
      <c r="AC257" s="12"/>
      <c r="AD257" s="12"/>
      <c r="AE257" s="12"/>
      <c r="AR257" s="200" t="s">
        <v>80</v>
      </c>
      <c r="AT257" s="201" t="s">
        <v>71</v>
      </c>
      <c r="AU257" s="201" t="s">
        <v>80</v>
      </c>
      <c r="AY257" s="200" t="s">
        <v>138</v>
      </c>
      <c r="BK257" s="202">
        <f>SUM(BK258:BK294)</f>
        <v>0</v>
      </c>
    </row>
    <row r="258" spans="1:65" s="2" customFormat="1" ht="16.5" customHeight="1">
      <c r="A258" s="39"/>
      <c r="B258" s="40"/>
      <c r="C258" s="205" t="s">
        <v>421</v>
      </c>
      <c r="D258" s="205" t="s">
        <v>140</v>
      </c>
      <c r="E258" s="206" t="s">
        <v>1196</v>
      </c>
      <c r="F258" s="207" t="s">
        <v>1197</v>
      </c>
      <c r="G258" s="208" t="s">
        <v>143</v>
      </c>
      <c r="H258" s="209">
        <v>4</v>
      </c>
      <c r="I258" s="210"/>
      <c r="J258" s="211">
        <f>ROUND(I258*H258,2)</f>
        <v>0</v>
      </c>
      <c r="K258" s="207" t="s">
        <v>19</v>
      </c>
      <c r="L258" s="45"/>
      <c r="M258" s="212" t="s">
        <v>19</v>
      </c>
      <c r="N258" s="213" t="s">
        <v>43</v>
      </c>
      <c r="O258" s="85"/>
      <c r="P258" s="214">
        <f>O258*H258</f>
        <v>0</v>
      </c>
      <c r="Q258" s="214">
        <v>0.01424</v>
      </c>
      <c r="R258" s="214">
        <f>Q258*H258</f>
        <v>0.05696</v>
      </c>
      <c r="S258" s="214">
        <v>0</v>
      </c>
      <c r="T258" s="215">
        <f>S258*H258</f>
        <v>0</v>
      </c>
      <c r="U258" s="39"/>
      <c r="V258" s="39"/>
      <c r="W258" s="39"/>
      <c r="X258" s="39"/>
      <c r="Y258" s="39"/>
      <c r="Z258" s="39"/>
      <c r="AA258" s="39"/>
      <c r="AB258" s="39"/>
      <c r="AC258" s="39"/>
      <c r="AD258" s="39"/>
      <c r="AE258" s="39"/>
      <c r="AR258" s="216" t="s">
        <v>145</v>
      </c>
      <c r="AT258" s="216" t="s">
        <v>140</v>
      </c>
      <c r="AU258" s="216" t="s">
        <v>82</v>
      </c>
      <c r="AY258" s="18" t="s">
        <v>138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145</v>
      </c>
      <c r="BM258" s="216" t="s">
        <v>1198</v>
      </c>
    </row>
    <row r="259" spans="1:51" s="13" customFormat="1" ht="12">
      <c r="A259" s="13"/>
      <c r="B259" s="223"/>
      <c r="C259" s="224"/>
      <c r="D259" s="218" t="s">
        <v>157</v>
      </c>
      <c r="E259" s="225" t="s">
        <v>19</v>
      </c>
      <c r="F259" s="226" t="s">
        <v>1199</v>
      </c>
      <c r="G259" s="224"/>
      <c r="H259" s="227">
        <v>4</v>
      </c>
      <c r="I259" s="228"/>
      <c r="J259" s="224"/>
      <c r="K259" s="224"/>
      <c r="L259" s="229"/>
      <c r="M259" s="230"/>
      <c r="N259" s="231"/>
      <c r="O259" s="231"/>
      <c r="P259" s="231"/>
      <c r="Q259" s="231"/>
      <c r="R259" s="231"/>
      <c r="S259" s="231"/>
      <c r="T259" s="232"/>
      <c r="U259" s="13"/>
      <c r="V259" s="13"/>
      <c r="W259" s="13"/>
      <c r="X259" s="13"/>
      <c r="Y259" s="13"/>
      <c r="Z259" s="13"/>
      <c r="AA259" s="13"/>
      <c r="AB259" s="13"/>
      <c r="AC259" s="13"/>
      <c r="AD259" s="13"/>
      <c r="AE259" s="13"/>
      <c r="AT259" s="233" t="s">
        <v>157</v>
      </c>
      <c r="AU259" s="233" t="s">
        <v>82</v>
      </c>
      <c r="AV259" s="13" t="s">
        <v>82</v>
      </c>
      <c r="AW259" s="13" t="s">
        <v>33</v>
      </c>
      <c r="AX259" s="13" t="s">
        <v>80</v>
      </c>
      <c r="AY259" s="233" t="s">
        <v>138</v>
      </c>
    </row>
    <row r="260" spans="1:65" s="2" customFormat="1" ht="16.5" customHeight="1">
      <c r="A260" s="39"/>
      <c r="B260" s="40"/>
      <c r="C260" s="255" t="s">
        <v>426</v>
      </c>
      <c r="D260" s="255" t="s">
        <v>288</v>
      </c>
      <c r="E260" s="256" t="s">
        <v>1200</v>
      </c>
      <c r="F260" s="257" t="s">
        <v>1201</v>
      </c>
      <c r="G260" s="258" t="s">
        <v>143</v>
      </c>
      <c r="H260" s="259">
        <v>1</v>
      </c>
      <c r="I260" s="260"/>
      <c r="J260" s="261">
        <f>ROUND(I260*H260,2)</f>
        <v>0</v>
      </c>
      <c r="K260" s="257" t="s">
        <v>144</v>
      </c>
      <c r="L260" s="262"/>
      <c r="M260" s="263" t="s">
        <v>19</v>
      </c>
      <c r="N260" s="264" t="s">
        <v>43</v>
      </c>
      <c r="O260" s="85"/>
      <c r="P260" s="214">
        <f>O260*H260</f>
        <v>0</v>
      </c>
      <c r="Q260" s="214">
        <v>0.506</v>
      </c>
      <c r="R260" s="214">
        <f>Q260*H260</f>
        <v>0.506</v>
      </c>
      <c r="S260" s="214">
        <v>0</v>
      </c>
      <c r="T260" s="215">
        <f>S260*H260</f>
        <v>0</v>
      </c>
      <c r="U260" s="39"/>
      <c r="V260" s="39"/>
      <c r="W260" s="39"/>
      <c r="X260" s="39"/>
      <c r="Y260" s="39"/>
      <c r="Z260" s="39"/>
      <c r="AA260" s="39"/>
      <c r="AB260" s="39"/>
      <c r="AC260" s="39"/>
      <c r="AD260" s="39"/>
      <c r="AE260" s="39"/>
      <c r="AR260" s="216" t="s">
        <v>186</v>
      </c>
      <c r="AT260" s="216" t="s">
        <v>288</v>
      </c>
      <c r="AU260" s="216" t="s">
        <v>82</v>
      </c>
      <c r="AY260" s="18" t="s">
        <v>138</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145</v>
      </c>
      <c r="BM260" s="216" t="s">
        <v>1202</v>
      </c>
    </row>
    <row r="261" spans="1:51" s="13" customFormat="1" ht="12">
      <c r="A261" s="13"/>
      <c r="B261" s="223"/>
      <c r="C261" s="224"/>
      <c r="D261" s="218" t="s">
        <v>157</v>
      </c>
      <c r="E261" s="225" t="s">
        <v>19</v>
      </c>
      <c r="F261" s="226" t="s">
        <v>1195</v>
      </c>
      <c r="G261" s="224"/>
      <c r="H261" s="227">
        <v>1</v>
      </c>
      <c r="I261" s="228"/>
      <c r="J261" s="224"/>
      <c r="K261" s="224"/>
      <c r="L261" s="229"/>
      <c r="M261" s="230"/>
      <c r="N261" s="231"/>
      <c r="O261" s="231"/>
      <c r="P261" s="231"/>
      <c r="Q261" s="231"/>
      <c r="R261" s="231"/>
      <c r="S261" s="231"/>
      <c r="T261" s="232"/>
      <c r="U261" s="13"/>
      <c r="V261" s="13"/>
      <c r="W261" s="13"/>
      <c r="X261" s="13"/>
      <c r="Y261" s="13"/>
      <c r="Z261" s="13"/>
      <c r="AA261" s="13"/>
      <c r="AB261" s="13"/>
      <c r="AC261" s="13"/>
      <c r="AD261" s="13"/>
      <c r="AE261" s="13"/>
      <c r="AT261" s="233" t="s">
        <v>157</v>
      </c>
      <c r="AU261" s="233" t="s">
        <v>82</v>
      </c>
      <c r="AV261" s="13" t="s">
        <v>82</v>
      </c>
      <c r="AW261" s="13" t="s">
        <v>33</v>
      </c>
      <c r="AX261" s="13" t="s">
        <v>80</v>
      </c>
      <c r="AY261" s="233" t="s">
        <v>138</v>
      </c>
    </row>
    <row r="262" spans="1:65" s="2" customFormat="1" ht="16.5" customHeight="1">
      <c r="A262" s="39"/>
      <c r="B262" s="40"/>
      <c r="C262" s="255" t="s">
        <v>431</v>
      </c>
      <c r="D262" s="255" t="s">
        <v>288</v>
      </c>
      <c r="E262" s="256" t="s">
        <v>1203</v>
      </c>
      <c r="F262" s="257" t="s">
        <v>1204</v>
      </c>
      <c r="G262" s="258" t="s">
        <v>143</v>
      </c>
      <c r="H262" s="259">
        <v>2</v>
      </c>
      <c r="I262" s="260"/>
      <c r="J262" s="261">
        <f>ROUND(I262*H262,2)</f>
        <v>0</v>
      </c>
      <c r="K262" s="257" t="s">
        <v>19</v>
      </c>
      <c r="L262" s="262"/>
      <c r="M262" s="263" t="s">
        <v>19</v>
      </c>
      <c r="N262" s="264" t="s">
        <v>43</v>
      </c>
      <c r="O262" s="85"/>
      <c r="P262" s="214">
        <f>O262*H262</f>
        <v>0</v>
      </c>
      <c r="Q262" s="214">
        <v>1.013</v>
      </c>
      <c r="R262" s="214">
        <f>Q262*H262</f>
        <v>2.026</v>
      </c>
      <c r="S262" s="214">
        <v>0</v>
      </c>
      <c r="T262" s="215">
        <f>S262*H262</f>
        <v>0</v>
      </c>
      <c r="U262" s="39"/>
      <c r="V262" s="39"/>
      <c r="W262" s="39"/>
      <c r="X262" s="39"/>
      <c r="Y262" s="39"/>
      <c r="Z262" s="39"/>
      <c r="AA262" s="39"/>
      <c r="AB262" s="39"/>
      <c r="AC262" s="39"/>
      <c r="AD262" s="39"/>
      <c r="AE262" s="39"/>
      <c r="AR262" s="216" t="s">
        <v>186</v>
      </c>
      <c r="AT262" s="216" t="s">
        <v>288</v>
      </c>
      <c r="AU262" s="216" t="s">
        <v>82</v>
      </c>
      <c r="AY262" s="18" t="s">
        <v>138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145</v>
      </c>
      <c r="BM262" s="216" t="s">
        <v>1205</v>
      </c>
    </row>
    <row r="263" spans="1:51" s="13" customFormat="1" ht="12">
      <c r="A263" s="13"/>
      <c r="B263" s="223"/>
      <c r="C263" s="224"/>
      <c r="D263" s="218" t="s">
        <v>157</v>
      </c>
      <c r="E263" s="225" t="s">
        <v>19</v>
      </c>
      <c r="F263" s="226" t="s">
        <v>1206</v>
      </c>
      <c r="G263" s="224"/>
      <c r="H263" s="227">
        <v>2</v>
      </c>
      <c r="I263" s="228"/>
      <c r="J263" s="224"/>
      <c r="K263" s="224"/>
      <c r="L263" s="229"/>
      <c r="M263" s="230"/>
      <c r="N263" s="231"/>
      <c r="O263" s="231"/>
      <c r="P263" s="231"/>
      <c r="Q263" s="231"/>
      <c r="R263" s="231"/>
      <c r="S263" s="231"/>
      <c r="T263" s="232"/>
      <c r="U263" s="13"/>
      <c r="V263" s="13"/>
      <c r="W263" s="13"/>
      <c r="X263" s="13"/>
      <c r="Y263" s="13"/>
      <c r="Z263" s="13"/>
      <c r="AA263" s="13"/>
      <c r="AB263" s="13"/>
      <c r="AC263" s="13"/>
      <c r="AD263" s="13"/>
      <c r="AE263" s="13"/>
      <c r="AT263" s="233" t="s">
        <v>157</v>
      </c>
      <c r="AU263" s="233" t="s">
        <v>82</v>
      </c>
      <c r="AV263" s="13" t="s">
        <v>82</v>
      </c>
      <c r="AW263" s="13" t="s">
        <v>33</v>
      </c>
      <c r="AX263" s="13" t="s">
        <v>80</v>
      </c>
      <c r="AY263" s="233" t="s">
        <v>138</v>
      </c>
    </row>
    <row r="264" spans="1:65" s="2" customFormat="1" ht="16.5" customHeight="1">
      <c r="A264" s="39"/>
      <c r="B264" s="40"/>
      <c r="C264" s="255" t="s">
        <v>436</v>
      </c>
      <c r="D264" s="255" t="s">
        <v>288</v>
      </c>
      <c r="E264" s="256" t="s">
        <v>1207</v>
      </c>
      <c r="F264" s="257" t="s">
        <v>1208</v>
      </c>
      <c r="G264" s="258" t="s">
        <v>143</v>
      </c>
      <c r="H264" s="259">
        <v>1</v>
      </c>
      <c r="I264" s="260"/>
      <c r="J264" s="261">
        <f>ROUND(I264*H264,2)</f>
        <v>0</v>
      </c>
      <c r="K264" s="257" t="s">
        <v>19</v>
      </c>
      <c r="L264" s="262"/>
      <c r="M264" s="263" t="s">
        <v>19</v>
      </c>
      <c r="N264" s="264" t="s">
        <v>43</v>
      </c>
      <c r="O264" s="85"/>
      <c r="P264" s="214">
        <f>O264*H264</f>
        <v>0</v>
      </c>
      <c r="Q264" s="214">
        <v>1.013</v>
      </c>
      <c r="R264" s="214">
        <f>Q264*H264</f>
        <v>1.013</v>
      </c>
      <c r="S264" s="214">
        <v>0</v>
      </c>
      <c r="T264" s="215">
        <f>S264*H264</f>
        <v>0</v>
      </c>
      <c r="U264" s="39"/>
      <c r="V264" s="39"/>
      <c r="W264" s="39"/>
      <c r="X264" s="39"/>
      <c r="Y264" s="39"/>
      <c r="Z264" s="39"/>
      <c r="AA264" s="39"/>
      <c r="AB264" s="39"/>
      <c r="AC264" s="39"/>
      <c r="AD264" s="39"/>
      <c r="AE264" s="39"/>
      <c r="AR264" s="216" t="s">
        <v>186</v>
      </c>
      <c r="AT264" s="216" t="s">
        <v>288</v>
      </c>
      <c r="AU264" s="216" t="s">
        <v>82</v>
      </c>
      <c r="AY264" s="18" t="s">
        <v>138</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145</v>
      </c>
      <c r="BM264" s="216" t="s">
        <v>1209</v>
      </c>
    </row>
    <row r="265" spans="1:51" s="15" customFormat="1" ht="12">
      <c r="A265" s="15"/>
      <c r="B265" s="245"/>
      <c r="C265" s="246"/>
      <c r="D265" s="218" t="s">
        <v>157</v>
      </c>
      <c r="E265" s="247" t="s">
        <v>19</v>
      </c>
      <c r="F265" s="248" t="s">
        <v>1210</v>
      </c>
      <c r="G265" s="246"/>
      <c r="H265" s="247" t="s">
        <v>19</v>
      </c>
      <c r="I265" s="249"/>
      <c r="J265" s="246"/>
      <c r="K265" s="246"/>
      <c r="L265" s="250"/>
      <c r="M265" s="251"/>
      <c r="N265" s="252"/>
      <c r="O265" s="252"/>
      <c r="P265" s="252"/>
      <c r="Q265" s="252"/>
      <c r="R265" s="252"/>
      <c r="S265" s="252"/>
      <c r="T265" s="253"/>
      <c r="U265" s="15"/>
      <c r="V265" s="15"/>
      <c r="W265" s="15"/>
      <c r="X265" s="15"/>
      <c r="Y265" s="15"/>
      <c r="Z265" s="15"/>
      <c r="AA265" s="15"/>
      <c r="AB265" s="15"/>
      <c r="AC265" s="15"/>
      <c r="AD265" s="15"/>
      <c r="AE265" s="15"/>
      <c r="AT265" s="254" t="s">
        <v>157</v>
      </c>
      <c r="AU265" s="254" t="s">
        <v>82</v>
      </c>
      <c r="AV265" s="15" t="s">
        <v>80</v>
      </c>
      <c r="AW265" s="15" t="s">
        <v>33</v>
      </c>
      <c r="AX265" s="15" t="s">
        <v>72</v>
      </c>
      <c r="AY265" s="254" t="s">
        <v>138</v>
      </c>
    </row>
    <row r="266" spans="1:51" s="13" customFormat="1" ht="12">
      <c r="A266" s="13"/>
      <c r="B266" s="223"/>
      <c r="C266" s="224"/>
      <c r="D266" s="218" t="s">
        <v>157</v>
      </c>
      <c r="E266" s="225" t="s">
        <v>19</v>
      </c>
      <c r="F266" s="226" t="s">
        <v>1195</v>
      </c>
      <c r="G266" s="224"/>
      <c r="H266" s="227">
        <v>1</v>
      </c>
      <c r="I266" s="228"/>
      <c r="J266" s="224"/>
      <c r="K266" s="224"/>
      <c r="L266" s="229"/>
      <c r="M266" s="230"/>
      <c r="N266" s="231"/>
      <c r="O266" s="231"/>
      <c r="P266" s="231"/>
      <c r="Q266" s="231"/>
      <c r="R266" s="231"/>
      <c r="S266" s="231"/>
      <c r="T266" s="232"/>
      <c r="U266" s="13"/>
      <c r="V266" s="13"/>
      <c r="W266" s="13"/>
      <c r="X266" s="13"/>
      <c r="Y266" s="13"/>
      <c r="Z266" s="13"/>
      <c r="AA266" s="13"/>
      <c r="AB266" s="13"/>
      <c r="AC266" s="13"/>
      <c r="AD266" s="13"/>
      <c r="AE266" s="13"/>
      <c r="AT266" s="233" t="s">
        <v>157</v>
      </c>
      <c r="AU266" s="233" t="s">
        <v>82</v>
      </c>
      <c r="AV266" s="13" t="s">
        <v>82</v>
      </c>
      <c r="AW266" s="13" t="s">
        <v>33</v>
      </c>
      <c r="AX266" s="13" t="s">
        <v>80</v>
      </c>
      <c r="AY266" s="233" t="s">
        <v>138</v>
      </c>
    </row>
    <row r="267" spans="1:65" s="2" customFormat="1" ht="16.5" customHeight="1">
      <c r="A267" s="39"/>
      <c r="B267" s="40"/>
      <c r="C267" s="255" t="s">
        <v>442</v>
      </c>
      <c r="D267" s="255" t="s">
        <v>288</v>
      </c>
      <c r="E267" s="256" t="s">
        <v>1211</v>
      </c>
      <c r="F267" s="257" t="s">
        <v>1212</v>
      </c>
      <c r="G267" s="258" t="s">
        <v>143</v>
      </c>
      <c r="H267" s="259">
        <v>6</v>
      </c>
      <c r="I267" s="260"/>
      <c r="J267" s="261">
        <f>ROUND(I267*H267,2)</f>
        <v>0</v>
      </c>
      <c r="K267" s="257" t="s">
        <v>144</v>
      </c>
      <c r="L267" s="262"/>
      <c r="M267" s="263" t="s">
        <v>19</v>
      </c>
      <c r="N267" s="264" t="s">
        <v>43</v>
      </c>
      <c r="O267" s="85"/>
      <c r="P267" s="214">
        <f>O267*H267</f>
        <v>0</v>
      </c>
      <c r="Q267" s="214">
        <v>0.002</v>
      </c>
      <c r="R267" s="214">
        <f>Q267*H267</f>
        <v>0.012</v>
      </c>
      <c r="S267" s="214">
        <v>0</v>
      </c>
      <c r="T267" s="215">
        <f>S267*H267</f>
        <v>0</v>
      </c>
      <c r="U267" s="39"/>
      <c r="V267" s="39"/>
      <c r="W267" s="39"/>
      <c r="X267" s="39"/>
      <c r="Y267" s="39"/>
      <c r="Z267" s="39"/>
      <c r="AA267" s="39"/>
      <c r="AB267" s="39"/>
      <c r="AC267" s="39"/>
      <c r="AD267" s="39"/>
      <c r="AE267" s="39"/>
      <c r="AR267" s="216" t="s">
        <v>186</v>
      </c>
      <c r="AT267" s="216" t="s">
        <v>288</v>
      </c>
      <c r="AU267" s="216" t="s">
        <v>82</v>
      </c>
      <c r="AY267" s="18" t="s">
        <v>138</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145</v>
      </c>
      <c r="BM267" s="216" t="s">
        <v>1213</v>
      </c>
    </row>
    <row r="268" spans="1:51" s="13" customFormat="1" ht="12">
      <c r="A268" s="13"/>
      <c r="B268" s="223"/>
      <c r="C268" s="224"/>
      <c r="D268" s="218" t="s">
        <v>157</v>
      </c>
      <c r="E268" s="225" t="s">
        <v>19</v>
      </c>
      <c r="F268" s="226" t="s">
        <v>1214</v>
      </c>
      <c r="G268" s="224"/>
      <c r="H268" s="227">
        <v>6</v>
      </c>
      <c r="I268" s="228"/>
      <c r="J268" s="224"/>
      <c r="K268" s="224"/>
      <c r="L268" s="229"/>
      <c r="M268" s="230"/>
      <c r="N268" s="231"/>
      <c r="O268" s="231"/>
      <c r="P268" s="231"/>
      <c r="Q268" s="231"/>
      <c r="R268" s="231"/>
      <c r="S268" s="231"/>
      <c r="T268" s="232"/>
      <c r="U268" s="13"/>
      <c r="V268" s="13"/>
      <c r="W268" s="13"/>
      <c r="X268" s="13"/>
      <c r="Y268" s="13"/>
      <c r="Z268" s="13"/>
      <c r="AA268" s="13"/>
      <c r="AB268" s="13"/>
      <c r="AC268" s="13"/>
      <c r="AD268" s="13"/>
      <c r="AE268" s="13"/>
      <c r="AT268" s="233" t="s">
        <v>157</v>
      </c>
      <c r="AU268" s="233" t="s">
        <v>82</v>
      </c>
      <c r="AV268" s="13" t="s">
        <v>82</v>
      </c>
      <c r="AW268" s="13" t="s">
        <v>33</v>
      </c>
      <c r="AX268" s="13" t="s">
        <v>80</v>
      </c>
      <c r="AY268" s="233" t="s">
        <v>138</v>
      </c>
    </row>
    <row r="269" spans="1:65" s="2" customFormat="1" ht="16.5" customHeight="1">
      <c r="A269" s="39"/>
      <c r="B269" s="40"/>
      <c r="C269" s="205" t="s">
        <v>446</v>
      </c>
      <c r="D269" s="205" t="s">
        <v>140</v>
      </c>
      <c r="E269" s="206" t="s">
        <v>1215</v>
      </c>
      <c r="F269" s="207" t="s">
        <v>1216</v>
      </c>
      <c r="G269" s="208" t="s">
        <v>143</v>
      </c>
      <c r="H269" s="209">
        <v>2</v>
      </c>
      <c r="I269" s="210"/>
      <c r="J269" s="211">
        <f>ROUND(I269*H269,2)</f>
        <v>0</v>
      </c>
      <c r="K269" s="207" t="s">
        <v>19</v>
      </c>
      <c r="L269" s="45"/>
      <c r="M269" s="212" t="s">
        <v>19</v>
      </c>
      <c r="N269" s="213" t="s">
        <v>43</v>
      </c>
      <c r="O269" s="85"/>
      <c r="P269" s="214">
        <f>O269*H269</f>
        <v>0</v>
      </c>
      <c r="Q269" s="214">
        <v>0.02137</v>
      </c>
      <c r="R269" s="214">
        <f>Q269*H269</f>
        <v>0.04274</v>
      </c>
      <c r="S269" s="214">
        <v>0</v>
      </c>
      <c r="T269" s="215">
        <f>S269*H269</f>
        <v>0</v>
      </c>
      <c r="U269" s="39"/>
      <c r="V269" s="39"/>
      <c r="W269" s="39"/>
      <c r="X269" s="39"/>
      <c r="Y269" s="39"/>
      <c r="Z269" s="39"/>
      <c r="AA269" s="39"/>
      <c r="AB269" s="39"/>
      <c r="AC269" s="39"/>
      <c r="AD269" s="39"/>
      <c r="AE269" s="39"/>
      <c r="AR269" s="216" t="s">
        <v>145</v>
      </c>
      <c r="AT269" s="216" t="s">
        <v>140</v>
      </c>
      <c r="AU269" s="216" t="s">
        <v>82</v>
      </c>
      <c r="AY269" s="18" t="s">
        <v>138</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145</v>
      </c>
      <c r="BM269" s="216" t="s">
        <v>1217</v>
      </c>
    </row>
    <row r="270" spans="1:51" s="13" customFormat="1" ht="12">
      <c r="A270" s="13"/>
      <c r="B270" s="223"/>
      <c r="C270" s="224"/>
      <c r="D270" s="218" t="s">
        <v>157</v>
      </c>
      <c r="E270" s="225" t="s">
        <v>19</v>
      </c>
      <c r="F270" s="226" t="s">
        <v>1218</v>
      </c>
      <c r="G270" s="224"/>
      <c r="H270" s="227">
        <v>2</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157</v>
      </c>
      <c r="AU270" s="233" t="s">
        <v>82</v>
      </c>
      <c r="AV270" s="13" t="s">
        <v>82</v>
      </c>
      <c r="AW270" s="13" t="s">
        <v>33</v>
      </c>
      <c r="AX270" s="13" t="s">
        <v>80</v>
      </c>
      <c r="AY270" s="233" t="s">
        <v>138</v>
      </c>
    </row>
    <row r="271" spans="1:65" s="2" customFormat="1" ht="16.5" customHeight="1">
      <c r="A271" s="39"/>
      <c r="B271" s="40"/>
      <c r="C271" s="255" t="s">
        <v>451</v>
      </c>
      <c r="D271" s="255" t="s">
        <v>288</v>
      </c>
      <c r="E271" s="256" t="s">
        <v>1219</v>
      </c>
      <c r="F271" s="257" t="s">
        <v>1220</v>
      </c>
      <c r="G271" s="258" t="s">
        <v>143</v>
      </c>
      <c r="H271" s="259">
        <v>2</v>
      </c>
      <c r="I271" s="260"/>
      <c r="J271" s="261">
        <f>ROUND(I271*H271,2)</f>
        <v>0</v>
      </c>
      <c r="K271" s="257" t="s">
        <v>144</v>
      </c>
      <c r="L271" s="262"/>
      <c r="M271" s="263" t="s">
        <v>19</v>
      </c>
      <c r="N271" s="264" t="s">
        <v>43</v>
      </c>
      <c r="O271" s="85"/>
      <c r="P271" s="214">
        <f>O271*H271</f>
        <v>0</v>
      </c>
      <c r="Q271" s="214">
        <v>0.548</v>
      </c>
      <c r="R271" s="214">
        <f>Q271*H271</f>
        <v>1.096</v>
      </c>
      <c r="S271" s="214">
        <v>0</v>
      </c>
      <c r="T271" s="215">
        <f>S271*H271</f>
        <v>0</v>
      </c>
      <c r="U271" s="39"/>
      <c r="V271" s="39"/>
      <c r="W271" s="39"/>
      <c r="X271" s="39"/>
      <c r="Y271" s="39"/>
      <c r="Z271" s="39"/>
      <c r="AA271" s="39"/>
      <c r="AB271" s="39"/>
      <c r="AC271" s="39"/>
      <c r="AD271" s="39"/>
      <c r="AE271" s="39"/>
      <c r="AR271" s="216" t="s">
        <v>186</v>
      </c>
      <c r="AT271" s="216" t="s">
        <v>288</v>
      </c>
      <c r="AU271" s="216" t="s">
        <v>82</v>
      </c>
      <c r="AY271" s="18" t="s">
        <v>138</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145</v>
      </c>
      <c r="BM271" s="216" t="s">
        <v>1221</v>
      </c>
    </row>
    <row r="272" spans="1:51" s="13" customFormat="1" ht="12">
      <c r="A272" s="13"/>
      <c r="B272" s="223"/>
      <c r="C272" s="224"/>
      <c r="D272" s="218" t="s">
        <v>157</v>
      </c>
      <c r="E272" s="225" t="s">
        <v>19</v>
      </c>
      <c r="F272" s="226" t="s">
        <v>1206</v>
      </c>
      <c r="G272" s="224"/>
      <c r="H272" s="227">
        <v>2</v>
      </c>
      <c r="I272" s="228"/>
      <c r="J272" s="224"/>
      <c r="K272" s="224"/>
      <c r="L272" s="229"/>
      <c r="M272" s="230"/>
      <c r="N272" s="231"/>
      <c r="O272" s="231"/>
      <c r="P272" s="231"/>
      <c r="Q272" s="231"/>
      <c r="R272" s="231"/>
      <c r="S272" s="231"/>
      <c r="T272" s="232"/>
      <c r="U272" s="13"/>
      <c r="V272" s="13"/>
      <c r="W272" s="13"/>
      <c r="X272" s="13"/>
      <c r="Y272" s="13"/>
      <c r="Z272" s="13"/>
      <c r="AA272" s="13"/>
      <c r="AB272" s="13"/>
      <c r="AC272" s="13"/>
      <c r="AD272" s="13"/>
      <c r="AE272" s="13"/>
      <c r="AT272" s="233" t="s">
        <v>157</v>
      </c>
      <c r="AU272" s="233" t="s">
        <v>82</v>
      </c>
      <c r="AV272" s="13" t="s">
        <v>82</v>
      </c>
      <c r="AW272" s="13" t="s">
        <v>33</v>
      </c>
      <c r="AX272" s="13" t="s">
        <v>80</v>
      </c>
      <c r="AY272" s="233" t="s">
        <v>138</v>
      </c>
    </row>
    <row r="273" spans="1:65" s="2" customFormat="1" ht="16.5" customHeight="1">
      <c r="A273" s="39"/>
      <c r="B273" s="40"/>
      <c r="C273" s="205" t="s">
        <v>456</v>
      </c>
      <c r="D273" s="205" t="s">
        <v>140</v>
      </c>
      <c r="E273" s="206" t="s">
        <v>1222</v>
      </c>
      <c r="F273" s="207" t="s">
        <v>1223</v>
      </c>
      <c r="G273" s="208" t="s">
        <v>143</v>
      </c>
      <c r="H273" s="209">
        <v>2</v>
      </c>
      <c r="I273" s="210"/>
      <c r="J273" s="211">
        <f>ROUND(I273*H273,2)</f>
        <v>0</v>
      </c>
      <c r="K273" s="207" t="s">
        <v>144</v>
      </c>
      <c r="L273" s="45"/>
      <c r="M273" s="212" t="s">
        <v>19</v>
      </c>
      <c r="N273" s="213" t="s">
        <v>43</v>
      </c>
      <c r="O273" s="85"/>
      <c r="P273" s="214">
        <f>O273*H273</f>
        <v>0</v>
      </c>
      <c r="Q273" s="214">
        <v>0.02854</v>
      </c>
      <c r="R273" s="214">
        <f>Q273*H273</f>
        <v>0.05708</v>
      </c>
      <c r="S273" s="214">
        <v>0</v>
      </c>
      <c r="T273" s="215">
        <f>S273*H273</f>
        <v>0</v>
      </c>
      <c r="U273" s="39"/>
      <c r="V273" s="39"/>
      <c r="W273" s="39"/>
      <c r="X273" s="39"/>
      <c r="Y273" s="39"/>
      <c r="Z273" s="39"/>
      <c r="AA273" s="39"/>
      <c r="AB273" s="39"/>
      <c r="AC273" s="39"/>
      <c r="AD273" s="39"/>
      <c r="AE273" s="39"/>
      <c r="AR273" s="216" t="s">
        <v>145</v>
      </c>
      <c r="AT273" s="216" t="s">
        <v>140</v>
      </c>
      <c r="AU273" s="216" t="s">
        <v>82</v>
      </c>
      <c r="AY273" s="18" t="s">
        <v>138</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145</v>
      </c>
      <c r="BM273" s="216" t="s">
        <v>1224</v>
      </c>
    </row>
    <row r="274" spans="1:47" s="2" customFormat="1" ht="12">
      <c r="A274" s="39"/>
      <c r="B274" s="40"/>
      <c r="C274" s="41"/>
      <c r="D274" s="218" t="s">
        <v>147</v>
      </c>
      <c r="E274" s="41"/>
      <c r="F274" s="219" t="s">
        <v>1225</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147</v>
      </c>
      <c r="AU274" s="18" t="s">
        <v>82</v>
      </c>
    </row>
    <row r="275" spans="1:51" s="13" customFormat="1" ht="12">
      <c r="A275" s="13"/>
      <c r="B275" s="223"/>
      <c r="C275" s="224"/>
      <c r="D275" s="218" t="s">
        <v>157</v>
      </c>
      <c r="E275" s="225" t="s">
        <v>19</v>
      </c>
      <c r="F275" s="226" t="s">
        <v>1206</v>
      </c>
      <c r="G275" s="224"/>
      <c r="H275" s="227">
        <v>2</v>
      </c>
      <c r="I275" s="228"/>
      <c r="J275" s="224"/>
      <c r="K275" s="224"/>
      <c r="L275" s="229"/>
      <c r="M275" s="230"/>
      <c r="N275" s="231"/>
      <c r="O275" s="231"/>
      <c r="P275" s="231"/>
      <c r="Q275" s="231"/>
      <c r="R275" s="231"/>
      <c r="S275" s="231"/>
      <c r="T275" s="232"/>
      <c r="U275" s="13"/>
      <c r="V275" s="13"/>
      <c r="W275" s="13"/>
      <c r="X275" s="13"/>
      <c r="Y275" s="13"/>
      <c r="Z275" s="13"/>
      <c r="AA275" s="13"/>
      <c r="AB275" s="13"/>
      <c r="AC275" s="13"/>
      <c r="AD275" s="13"/>
      <c r="AE275" s="13"/>
      <c r="AT275" s="233" t="s">
        <v>157</v>
      </c>
      <c r="AU275" s="233" t="s">
        <v>82</v>
      </c>
      <c r="AV275" s="13" t="s">
        <v>82</v>
      </c>
      <c r="AW275" s="13" t="s">
        <v>33</v>
      </c>
      <c r="AX275" s="13" t="s">
        <v>80</v>
      </c>
      <c r="AY275" s="233" t="s">
        <v>138</v>
      </c>
    </row>
    <row r="276" spans="1:65" s="2" customFormat="1" ht="16.5" customHeight="1">
      <c r="A276" s="39"/>
      <c r="B276" s="40"/>
      <c r="C276" s="255" t="s">
        <v>462</v>
      </c>
      <c r="D276" s="255" t="s">
        <v>288</v>
      </c>
      <c r="E276" s="256" t="s">
        <v>1226</v>
      </c>
      <c r="F276" s="257" t="s">
        <v>1227</v>
      </c>
      <c r="G276" s="258" t="s">
        <v>143</v>
      </c>
      <c r="H276" s="259">
        <v>2</v>
      </c>
      <c r="I276" s="260"/>
      <c r="J276" s="261">
        <f>ROUND(I276*H276,2)</f>
        <v>0</v>
      </c>
      <c r="K276" s="257" t="s">
        <v>19</v>
      </c>
      <c r="L276" s="262"/>
      <c r="M276" s="263" t="s">
        <v>19</v>
      </c>
      <c r="N276" s="264" t="s">
        <v>43</v>
      </c>
      <c r="O276" s="85"/>
      <c r="P276" s="214">
        <f>O276*H276</f>
        <v>0</v>
      </c>
      <c r="Q276" s="214">
        <v>1.6</v>
      </c>
      <c r="R276" s="214">
        <f>Q276*H276</f>
        <v>3.2</v>
      </c>
      <c r="S276" s="214">
        <v>0</v>
      </c>
      <c r="T276" s="215">
        <f>S276*H276</f>
        <v>0</v>
      </c>
      <c r="U276" s="39"/>
      <c r="V276" s="39"/>
      <c r="W276" s="39"/>
      <c r="X276" s="39"/>
      <c r="Y276" s="39"/>
      <c r="Z276" s="39"/>
      <c r="AA276" s="39"/>
      <c r="AB276" s="39"/>
      <c r="AC276" s="39"/>
      <c r="AD276" s="39"/>
      <c r="AE276" s="39"/>
      <c r="AR276" s="216" t="s">
        <v>186</v>
      </c>
      <c r="AT276" s="216" t="s">
        <v>288</v>
      </c>
      <c r="AU276" s="216" t="s">
        <v>82</v>
      </c>
      <c r="AY276" s="18" t="s">
        <v>138</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145</v>
      </c>
      <c r="BM276" s="216" t="s">
        <v>1228</v>
      </c>
    </row>
    <row r="277" spans="1:51" s="13" customFormat="1" ht="12">
      <c r="A277" s="13"/>
      <c r="B277" s="223"/>
      <c r="C277" s="224"/>
      <c r="D277" s="218" t="s">
        <v>157</v>
      </c>
      <c r="E277" s="225" t="s">
        <v>19</v>
      </c>
      <c r="F277" s="226" t="s">
        <v>1206</v>
      </c>
      <c r="G277" s="224"/>
      <c r="H277" s="227">
        <v>2</v>
      </c>
      <c r="I277" s="228"/>
      <c r="J277" s="224"/>
      <c r="K277" s="224"/>
      <c r="L277" s="229"/>
      <c r="M277" s="230"/>
      <c r="N277" s="231"/>
      <c r="O277" s="231"/>
      <c r="P277" s="231"/>
      <c r="Q277" s="231"/>
      <c r="R277" s="231"/>
      <c r="S277" s="231"/>
      <c r="T277" s="232"/>
      <c r="U277" s="13"/>
      <c r="V277" s="13"/>
      <c r="W277" s="13"/>
      <c r="X277" s="13"/>
      <c r="Y277" s="13"/>
      <c r="Z277" s="13"/>
      <c r="AA277" s="13"/>
      <c r="AB277" s="13"/>
      <c r="AC277" s="13"/>
      <c r="AD277" s="13"/>
      <c r="AE277" s="13"/>
      <c r="AT277" s="233" t="s">
        <v>157</v>
      </c>
      <c r="AU277" s="233" t="s">
        <v>82</v>
      </c>
      <c r="AV277" s="13" t="s">
        <v>82</v>
      </c>
      <c r="AW277" s="13" t="s">
        <v>33</v>
      </c>
      <c r="AX277" s="13" t="s">
        <v>80</v>
      </c>
      <c r="AY277" s="233" t="s">
        <v>138</v>
      </c>
    </row>
    <row r="278" spans="1:65" s="2" customFormat="1" ht="24.15" customHeight="1">
      <c r="A278" s="39"/>
      <c r="B278" s="40"/>
      <c r="C278" s="205" t="s">
        <v>468</v>
      </c>
      <c r="D278" s="205" t="s">
        <v>140</v>
      </c>
      <c r="E278" s="206" t="s">
        <v>1229</v>
      </c>
      <c r="F278" s="207" t="s">
        <v>1230</v>
      </c>
      <c r="G278" s="208" t="s">
        <v>143</v>
      </c>
      <c r="H278" s="209">
        <v>2</v>
      </c>
      <c r="I278" s="210"/>
      <c r="J278" s="211">
        <f>ROUND(I278*H278,2)</f>
        <v>0</v>
      </c>
      <c r="K278" s="207" t="s">
        <v>144</v>
      </c>
      <c r="L278" s="45"/>
      <c r="M278" s="212" t="s">
        <v>19</v>
      </c>
      <c r="N278" s="213" t="s">
        <v>43</v>
      </c>
      <c r="O278" s="85"/>
      <c r="P278" s="214">
        <f>O278*H278</f>
        <v>0</v>
      </c>
      <c r="Q278" s="214">
        <v>0.0117</v>
      </c>
      <c r="R278" s="214">
        <f>Q278*H278</f>
        <v>0.0234</v>
      </c>
      <c r="S278" s="214">
        <v>0</v>
      </c>
      <c r="T278" s="215">
        <f>S278*H278</f>
        <v>0</v>
      </c>
      <c r="U278" s="39"/>
      <c r="V278" s="39"/>
      <c r="W278" s="39"/>
      <c r="X278" s="39"/>
      <c r="Y278" s="39"/>
      <c r="Z278" s="39"/>
      <c r="AA278" s="39"/>
      <c r="AB278" s="39"/>
      <c r="AC278" s="39"/>
      <c r="AD278" s="39"/>
      <c r="AE278" s="39"/>
      <c r="AR278" s="216" t="s">
        <v>145</v>
      </c>
      <c r="AT278" s="216" t="s">
        <v>140</v>
      </c>
      <c r="AU278" s="216" t="s">
        <v>82</v>
      </c>
      <c r="AY278" s="18" t="s">
        <v>138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145</v>
      </c>
      <c r="BM278" s="216" t="s">
        <v>1231</v>
      </c>
    </row>
    <row r="279" spans="1:47" s="2" customFormat="1" ht="12">
      <c r="A279" s="39"/>
      <c r="B279" s="40"/>
      <c r="C279" s="41"/>
      <c r="D279" s="218" t="s">
        <v>147</v>
      </c>
      <c r="E279" s="41"/>
      <c r="F279" s="219" t="s">
        <v>1232</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147</v>
      </c>
      <c r="AU279" s="18" t="s">
        <v>82</v>
      </c>
    </row>
    <row r="280" spans="1:51" s="13" customFormat="1" ht="12">
      <c r="A280" s="13"/>
      <c r="B280" s="223"/>
      <c r="C280" s="224"/>
      <c r="D280" s="218" t="s">
        <v>157</v>
      </c>
      <c r="E280" s="225" t="s">
        <v>19</v>
      </c>
      <c r="F280" s="226" t="s">
        <v>1233</v>
      </c>
      <c r="G280" s="224"/>
      <c r="H280" s="227">
        <v>2</v>
      </c>
      <c r="I280" s="228"/>
      <c r="J280" s="224"/>
      <c r="K280" s="224"/>
      <c r="L280" s="229"/>
      <c r="M280" s="230"/>
      <c r="N280" s="231"/>
      <c r="O280" s="231"/>
      <c r="P280" s="231"/>
      <c r="Q280" s="231"/>
      <c r="R280" s="231"/>
      <c r="S280" s="231"/>
      <c r="T280" s="232"/>
      <c r="U280" s="13"/>
      <c r="V280" s="13"/>
      <c r="W280" s="13"/>
      <c r="X280" s="13"/>
      <c r="Y280" s="13"/>
      <c r="Z280" s="13"/>
      <c r="AA280" s="13"/>
      <c r="AB280" s="13"/>
      <c r="AC280" s="13"/>
      <c r="AD280" s="13"/>
      <c r="AE280" s="13"/>
      <c r="AT280" s="233" t="s">
        <v>157</v>
      </c>
      <c r="AU280" s="233" t="s">
        <v>82</v>
      </c>
      <c r="AV280" s="13" t="s">
        <v>82</v>
      </c>
      <c r="AW280" s="13" t="s">
        <v>33</v>
      </c>
      <c r="AX280" s="13" t="s">
        <v>80</v>
      </c>
      <c r="AY280" s="233" t="s">
        <v>138</v>
      </c>
    </row>
    <row r="281" spans="1:65" s="2" customFormat="1" ht="16.5" customHeight="1">
      <c r="A281" s="39"/>
      <c r="B281" s="40"/>
      <c r="C281" s="255" t="s">
        <v>474</v>
      </c>
      <c r="D281" s="255" t="s">
        <v>288</v>
      </c>
      <c r="E281" s="256" t="s">
        <v>1234</v>
      </c>
      <c r="F281" s="257" t="s">
        <v>1235</v>
      </c>
      <c r="G281" s="258" t="s">
        <v>143</v>
      </c>
      <c r="H281" s="259">
        <v>1</v>
      </c>
      <c r="I281" s="260"/>
      <c r="J281" s="261">
        <f>ROUND(I281*H281,2)</f>
        <v>0</v>
      </c>
      <c r="K281" s="257" t="s">
        <v>144</v>
      </c>
      <c r="L281" s="262"/>
      <c r="M281" s="263" t="s">
        <v>19</v>
      </c>
      <c r="N281" s="264" t="s">
        <v>43</v>
      </c>
      <c r="O281" s="85"/>
      <c r="P281" s="214">
        <f>O281*H281</f>
        <v>0</v>
      </c>
      <c r="Q281" s="214">
        <v>0.165</v>
      </c>
      <c r="R281" s="214">
        <f>Q281*H281</f>
        <v>0.165</v>
      </c>
      <c r="S281" s="214">
        <v>0</v>
      </c>
      <c r="T281" s="215">
        <f>S281*H281</f>
        <v>0</v>
      </c>
      <c r="U281" s="39"/>
      <c r="V281" s="39"/>
      <c r="W281" s="39"/>
      <c r="X281" s="39"/>
      <c r="Y281" s="39"/>
      <c r="Z281" s="39"/>
      <c r="AA281" s="39"/>
      <c r="AB281" s="39"/>
      <c r="AC281" s="39"/>
      <c r="AD281" s="39"/>
      <c r="AE281" s="39"/>
      <c r="AR281" s="216" t="s">
        <v>186</v>
      </c>
      <c r="AT281" s="216" t="s">
        <v>288</v>
      </c>
      <c r="AU281" s="216" t="s">
        <v>82</v>
      </c>
      <c r="AY281" s="18" t="s">
        <v>138</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145</v>
      </c>
      <c r="BM281" s="216" t="s">
        <v>1236</v>
      </c>
    </row>
    <row r="282" spans="1:51" s="13" customFormat="1" ht="12">
      <c r="A282" s="13"/>
      <c r="B282" s="223"/>
      <c r="C282" s="224"/>
      <c r="D282" s="218" t="s">
        <v>157</v>
      </c>
      <c r="E282" s="225" t="s">
        <v>19</v>
      </c>
      <c r="F282" s="226" t="s">
        <v>1195</v>
      </c>
      <c r="G282" s="224"/>
      <c r="H282" s="227">
        <v>1</v>
      </c>
      <c r="I282" s="228"/>
      <c r="J282" s="224"/>
      <c r="K282" s="224"/>
      <c r="L282" s="229"/>
      <c r="M282" s="230"/>
      <c r="N282" s="231"/>
      <c r="O282" s="231"/>
      <c r="P282" s="231"/>
      <c r="Q282" s="231"/>
      <c r="R282" s="231"/>
      <c r="S282" s="231"/>
      <c r="T282" s="232"/>
      <c r="U282" s="13"/>
      <c r="V282" s="13"/>
      <c r="W282" s="13"/>
      <c r="X282" s="13"/>
      <c r="Y282" s="13"/>
      <c r="Z282" s="13"/>
      <c r="AA282" s="13"/>
      <c r="AB282" s="13"/>
      <c r="AC282" s="13"/>
      <c r="AD282" s="13"/>
      <c r="AE282" s="13"/>
      <c r="AT282" s="233" t="s">
        <v>157</v>
      </c>
      <c r="AU282" s="233" t="s">
        <v>82</v>
      </c>
      <c r="AV282" s="13" t="s">
        <v>82</v>
      </c>
      <c r="AW282" s="13" t="s">
        <v>33</v>
      </c>
      <c r="AX282" s="13" t="s">
        <v>80</v>
      </c>
      <c r="AY282" s="233" t="s">
        <v>138</v>
      </c>
    </row>
    <row r="283" spans="1:65" s="2" customFormat="1" ht="16.5" customHeight="1">
      <c r="A283" s="39"/>
      <c r="B283" s="40"/>
      <c r="C283" s="255" t="s">
        <v>479</v>
      </c>
      <c r="D283" s="255" t="s">
        <v>288</v>
      </c>
      <c r="E283" s="256" t="s">
        <v>1237</v>
      </c>
      <c r="F283" s="257" t="s">
        <v>1238</v>
      </c>
      <c r="G283" s="258" t="s">
        <v>143</v>
      </c>
      <c r="H283" s="259">
        <v>1</v>
      </c>
      <c r="I283" s="260"/>
      <c r="J283" s="261">
        <f>ROUND(I283*H283,2)</f>
        <v>0</v>
      </c>
      <c r="K283" s="257" t="s">
        <v>144</v>
      </c>
      <c r="L283" s="262"/>
      <c r="M283" s="263" t="s">
        <v>19</v>
      </c>
      <c r="N283" s="264" t="s">
        <v>43</v>
      </c>
      <c r="O283" s="85"/>
      <c r="P283" s="214">
        <f>O283*H283</f>
        <v>0</v>
      </c>
      <c r="Q283" s="214">
        <v>0.162</v>
      </c>
      <c r="R283" s="214">
        <f>Q283*H283</f>
        <v>0.162</v>
      </c>
      <c r="S283" s="214">
        <v>0</v>
      </c>
      <c r="T283" s="215">
        <f>S283*H283</f>
        <v>0</v>
      </c>
      <c r="U283" s="39"/>
      <c r="V283" s="39"/>
      <c r="W283" s="39"/>
      <c r="X283" s="39"/>
      <c r="Y283" s="39"/>
      <c r="Z283" s="39"/>
      <c r="AA283" s="39"/>
      <c r="AB283" s="39"/>
      <c r="AC283" s="39"/>
      <c r="AD283" s="39"/>
      <c r="AE283" s="39"/>
      <c r="AR283" s="216" t="s">
        <v>186</v>
      </c>
      <c r="AT283" s="216" t="s">
        <v>288</v>
      </c>
      <c r="AU283" s="216" t="s">
        <v>82</v>
      </c>
      <c r="AY283" s="18" t="s">
        <v>138</v>
      </c>
      <c r="BE283" s="217">
        <f>IF(N283="základní",J283,0)</f>
        <v>0</v>
      </c>
      <c r="BF283" s="217">
        <f>IF(N283="snížená",J283,0)</f>
        <v>0</v>
      </c>
      <c r="BG283" s="217">
        <f>IF(N283="zákl. přenesená",J283,0)</f>
        <v>0</v>
      </c>
      <c r="BH283" s="217">
        <f>IF(N283="sníž. přenesená",J283,0)</f>
        <v>0</v>
      </c>
      <c r="BI283" s="217">
        <f>IF(N283="nulová",J283,0)</f>
        <v>0</v>
      </c>
      <c r="BJ283" s="18" t="s">
        <v>80</v>
      </c>
      <c r="BK283" s="217">
        <f>ROUND(I283*H283,2)</f>
        <v>0</v>
      </c>
      <c r="BL283" s="18" t="s">
        <v>145</v>
      </c>
      <c r="BM283" s="216" t="s">
        <v>1239</v>
      </c>
    </row>
    <row r="284" spans="1:65" s="2" customFormat="1" ht="16.5" customHeight="1">
      <c r="A284" s="39"/>
      <c r="B284" s="40"/>
      <c r="C284" s="205" t="s">
        <v>484</v>
      </c>
      <c r="D284" s="205" t="s">
        <v>140</v>
      </c>
      <c r="E284" s="206" t="s">
        <v>1240</v>
      </c>
      <c r="F284" s="207" t="s">
        <v>1241</v>
      </c>
      <c r="G284" s="208" t="s">
        <v>182</v>
      </c>
      <c r="H284" s="209">
        <v>2.821</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145</v>
      </c>
      <c r="AT284" s="216" t="s">
        <v>140</v>
      </c>
      <c r="AU284" s="216" t="s">
        <v>82</v>
      </c>
      <c r="AY284" s="18" t="s">
        <v>138</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145</v>
      </c>
      <c r="BM284" s="216" t="s">
        <v>1242</v>
      </c>
    </row>
    <row r="285" spans="1:47" s="2" customFormat="1" ht="12">
      <c r="A285" s="39"/>
      <c r="B285" s="40"/>
      <c r="C285" s="41"/>
      <c r="D285" s="218" t="s">
        <v>147</v>
      </c>
      <c r="E285" s="41"/>
      <c r="F285" s="219" t="s">
        <v>1243</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147</v>
      </c>
      <c r="AU285" s="18" t="s">
        <v>82</v>
      </c>
    </row>
    <row r="286" spans="1:51" s="15" customFormat="1" ht="12">
      <c r="A286" s="15"/>
      <c r="B286" s="245"/>
      <c r="C286" s="246"/>
      <c r="D286" s="218" t="s">
        <v>157</v>
      </c>
      <c r="E286" s="247" t="s">
        <v>19</v>
      </c>
      <c r="F286" s="248" t="s">
        <v>1244</v>
      </c>
      <c r="G286" s="246"/>
      <c r="H286" s="247" t="s">
        <v>19</v>
      </c>
      <c r="I286" s="249"/>
      <c r="J286" s="246"/>
      <c r="K286" s="246"/>
      <c r="L286" s="250"/>
      <c r="M286" s="251"/>
      <c r="N286" s="252"/>
      <c r="O286" s="252"/>
      <c r="P286" s="252"/>
      <c r="Q286" s="252"/>
      <c r="R286" s="252"/>
      <c r="S286" s="252"/>
      <c r="T286" s="253"/>
      <c r="U286" s="15"/>
      <c r="V286" s="15"/>
      <c r="W286" s="15"/>
      <c r="X286" s="15"/>
      <c r="Y286" s="15"/>
      <c r="Z286" s="15"/>
      <c r="AA286" s="15"/>
      <c r="AB286" s="15"/>
      <c r="AC286" s="15"/>
      <c r="AD286" s="15"/>
      <c r="AE286" s="15"/>
      <c r="AT286" s="254" t="s">
        <v>157</v>
      </c>
      <c r="AU286" s="254" t="s">
        <v>82</v>
      </c>
      <c r="AV286" s="15" t="s">
        <v>80</v>
      </c>
      <c r="AW286" s="15" t="s">
        <v>33</v>
      </c>
      <c r="AX286" s="15" t="s">
        <v>72</v>
      </c>
      <c r="AY286" s="254" t="s">
        <v>138</v>
      </c>
    </row>
    <row r="287" spans="1:51" s="13" customFormat="1" ht="12">
      <c r="A287" s="13"/>
      <c r="B287" s="223"/>
      <c r="C287" s="224"/>
      <c r="D287" s="218" t="s">
        <v>157</v>
      </c>
      <c r="E287" s="225" t="s">
        <v>19</v>
      </c>
      <c r="F287" s="226" t="s">
        <v>1245</v>
      </c>
      <c r="G287" s="224"/>
      <c r="H287" s="227">
        <v>2.821</v>
      </c>
      <c r="I287" s="228"/>
      <c r="J287" s="224"/>
      <c r="K287" s="224"/>
      <c r="L287" s="229"/>
      <c r="M287" s="230"/>
      <c r="N287" s="231"/>
      <c r="O287" s="231"/>
      <c r="P287" s="231"/>
      <c r="Q287" s="231"/>
      <c r="R287" s="231"/>
      <c r="S287" s="231"/>
      <c r="T287" s="232"/>
      <c r="U287" s="13"/>
      <c r="V287" s="13"/>
      <c r="W287" s="13"/>
      <c r="X287" s="13"/>
      <c r="Y287" s="13"/>
      <c r="Z287" s="13"/>
      <c r="AA287" s="13"/>
      <c r="AB287" s="13"/>
      <c r="AC287" s="13"/>
      <c r="AD287" s="13"/>
      <c r="AE287" s="13"/>
      <c r="AT287" s="233" t="s">
        <v>157</v>
      </c>
      <c r="AU287" s="233" t="s">
        <v>82</v>
      </c>
      <c r="AV287" s="13" t="s">
        <v>82</v>
      </c>
      <c r="AW287" s="13" t="s">
        <v>33</v>
      </c>
      <c r="AX287" s="13" t="s">
        <v>80</v>
      </c>
      <c r="AY287" s="233" t="s">
        <v>138</v>
      </c>
    </row>
    <row r="288" spans="1:65" s="2" customFormat="1" ht="16.5" customHeight="1">
      <c r="A288" s="39"/>
      <c r="B288" s="40"/>
      <c r="C288" s="205" t="s">
        <v>489</v>
      </c>
      <c r="D288" s="205" t="s">
        <v>140</v>
      </c>
      <c r="E288" s="206" t="s">
        <v>1246</v>
      </c>
      <c r="F288" s="207" t="s">
        <v>1247</v>
      </c>
      <c r="G288" s="208" t="s">
        <v>162</v>
      </c>
      <c r="H288" s="209">
        <v>10.26</v>
      </c>
      <c r="I288" s="210"/>
      <c r="J288" s="211">
        <f>ROUND(I288*H288,2)</f>
        <v>0</v>
      </c>
      <c r="K288" s="207" t="s">
        <v>144</v>
      </c>
      <c r="L288" s="45"/>
      <c r="M288" s="212" t="s">
        <v>19</v>
      </c>
      <c r="N288" s="213" t="s">
        <v>43</v>
      </c>
      <c r="O288" s="85"/>
      <c r="P288" s="214">
        <f>O288*H288</f>
        <v>0</v>
      </c>
      <c r="Q288" s="214">
        <v>0.00402</v>
      </c>
      <c r="R288" s="214">
        <f>Q288*H288</f>
        <v>0.0412452</v>
      </c>
      <c r="S288" s="214">
        <v>0</v>
      </c>
      <c r="T288" s="215">
        <f>S288*H288</f>
        <v>0</v>
      </c>
      <c r="U288" s="39"/>
      <c r="V288" s="39"/>
      <c r="W288" s="39"/>
      <c r="X288" s="39"/>
      <c r="Y288" s="39"/>
      <c r="Z288" s="39"/>
      <c r="AA288" s="39"/>
      <c r="AB288" s="39"/>
      <c r="AC288" s="39"/>
      <c r="AD288" s="39"/>
      <c r="AE288" s="39"/>
      <c r="AR288" s="216" t="s">
        <v>145</v>
      </c>
      <c r="AT288" s="216" t="s">
        <v>140</v>
      </c>
      <c r="AU288" s="216" t="s">
        <v>82</v>
      </c>
      <c r="AY288" s="18" t="s">
        <v>138</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145</v>
      </c>
      <c r="BM288" s="216" t="s">
        <v>1248</v>
      </c>
    </row>
    <row r="289" spans="1:51" s="13" customFormat="1" ht="12">
      <c r="A289" s="13"/>
      <c r="B289" s="223"/>
      <c r="C289" s="224"/>
      <c r="D289" s="218" t="s">
        <v>157</v>
      </c>
      <c r="E289" s="225" t="s">
        <v>19</v>
      </c>
      <c r="F289" s="226" t="s">
        <v>1249</v>
      </c>
      <c r="G289" s="224"/>
      <c r="H289" s="227">
        <v>10.26</v>
      </c>
      <c r="I289" s="228"/>
      <c r="J289" s="224"/>
      <c r="K289" s="224"/>
      <c r="L289" s="229"/>
      <c r="M289" s="230"/>
      <c r="N289" s="231"/>
      <c r="O289" s="231"/>
      <c r="P289" s="231"/>
      <c r="Q289" s="231"/>
      <c r="R289" s="231"/>
      <c r="S289" s="231"/>
      <c r="T289" s="232"/>
      <c r="U289" s="13"/>
      <c r="V289" s="13"/>
      <c r="W289" s="13"/>
      <c r="X289" s="13"/>
      <c r="Y289" s="13"/>
      <c r="Z289" s="13"/>
      <c r="AA289" s="13"/>
      <c r="AB289" s="13"/>
      <c r="AC289" s="13"/>
      <c r="AD289" s="13"/>
      <c r="AE289" s="13"/>
      <c r="AT289" s="233" t="s">
        <v>157</v>
      </c>
      <c r="AU289" s="233" t="s">
        <v>82</v>
      </c>
      <c r="AV289" s="13" t="s">
        <v>82</v>
      </c>
      <c r="AW289" s="13" t="s">
        <v>33</v>
      </c>
      <c r="AX289" s="13" t="s">
        <v>80</v>
      </c>
      <c r="AY289" s="233" t="s">
        <v>138</v>
      </c>
    </row>
    <row r="290" spans="1:65" s="2" customFormat="1" ht="16.5" customHeight="1">
      <c r="A290" s="39"/>
      <c r="B290" s="40"/>
      <c r="C290" s="205" t="s">
        <v>494</v>
      </c>
      <c r="D290" s="205" t="s">
        <v>140</v>
      </c>
      <c r="E290" s="206" t="s">
        <v>1250</v>
      </c>
      <c r="F290" s="207" t="s">
        <v>1251</v>
      </c>
      <c r="G290" s="208" t="s">
        <v>143</v>
      </c>
      <c r="H290" s="209">
        <v>2</v>
      </c>
      <c r="I290" s="210"/>
      <c r="J290" s="211">
        <f>ROUND(I290*H290,2)</f>
        <v>0</v>
      </c>
      <c r="K290" s="207" t="s">
        <v>144</v>
      </c>
      <c r="L290" s="45"/>
      <c r="M290" s="212" t="s">
        <v>19</v>
      </c>
      <c r="N290" s="213" t="s">
        <v>43</v>
      </c>
      <c r="O290" s="85"/>
      <c r="P290" s="214">
        <f>O290*H290</f>
        <v>0</v>
      </c>
      <c r="Q290" s="214">
        <v>0.00066</v>
      </c>
      <c r="R290" s="214">
        <f>Q290*H290</f>
        <v>0.00132</v>
      </c>
      <c r="S290" s="214">
        <v>0</v>
      </c>
      <c r="T290" s="215">
        <f>S290*H290</f>
        <v>0</v>
      </c>
      <c r="U290" s="39"/>
      <c r="V290" s="39"/>
      <c r="W290" s="39"/>
      <c r="X290" s="39"/>
      <c r="Y290" s="39"/>
      <c r="Z290" s="39"/>
      <c r="AA290" s="39"/>
      <c r="AB290" s="39"/>
      <c r="AC290" s="39"/>
      <c r="AD290" s="39"/>
      <c r="AE290" s="39"/>
      <c r="AR290" s="216" t="s">
        <v>145</v>
      </c>
      <c r="AT290" s="216" t="s">
        <v>140</v>
      </c>
      <c r="AU290" s="216" t="s">
        <v>82</v>
      </c>
      <c r="AY290" s="18" t="s">
        <v>138</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145</v>
      </c>
      <c r="BM290" s="216" t="s">
        <v>1252</v>
      </c>
    </row>
    <row r="291" spans="1:47" s="2" customFormat="1" ht="12">
      <c r="A291" s="39"/>
      <c r="B291" s="40"/>
      <c r="C291" s="41"/>
      <c r="D291" s="218" t="s">
        <v>147</v>
      </c>
      <c r="E291" s="41"/>
      <c r="F291" s="219" t="s">
        <v>1253</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147</v>
      </c>
      <c r="AU291" s="18" t="s">
        <v>82</v>
      </c>
    </row>
    <row r="292" spans="1:65" s="2" customFormat="1" ht="16.5" customHeight="1">
      <c r="A292" s="39"/>
      <c r="B292" s="40"/>
      <c r="C292" s="205" t="s">
        <v>498</v>
      </c>
      <c r="D292" s="205" t="s">
        <v>140</v>
      </c>
      <c r="E292" s="206" t="s">
        <v>1254</v>
      </c>
      <c r="F292" s="207" t="s">
        <v>1255</v>
      </c>
      <c r="G292" s="208" t="s">
        <v>370</v>
      </c>
      <c r="H292" s="209">
        <v>3</v>
      </c>
      <c r="I292" s="210"/>
      <c r="J292" s="211">
        <f>ROUND(I292*H292,2)</f>
        <v>0</v>
      </c>
      <c r="K292" s="207" t="s">
        <v>144</v>
      </c>
      <c r="L292" s="45"/>
      <c r="M292" s="212" t="s">
        <v>19</v>
      </c>
      <c r="N292" s="213" t="s">
        <v>43</v>
      </c>
      <c r="O292" s="85"/>
      <c r="P292" s="214">
        <f>O292*H292</f>
        <v>0</v>
      </c>
      <c r="Q292" s="214">
        <v>0.00052</v>
      </c>
      <c r="R292" s="214">
        <f>Q292*H292</f>
        <v>0.0015599999999999998</v>
      </c>
      <c r="S292" s="214">
        <v>0</v>
      </c>
      <c r="T292" s="215">
        <f>S292*H292</f>
        <v>0</v>
      </c>
      <c r="U292" s="39"/>
      <c r="V292" s="39"/>
      <c r="W292" s="39"/>
      <c r="X292" s="39"/>
      <c r="Y292" s="39"/>
      <c r="Z292" s="39"/>
      <c r="AA292" s="39"/>
      <c r="AB292" s="39"/>
      <c r="AC292" s="39"/>
      <c r="AD292" s="39"/>
      <c r="AE292" s="39"/>
      <c r="AR292" s="216" t="s">
        <v>145</v>
      </c>
      <c r="AT292" s="216" t="s">
        <v>140</v>
      </c>
      <c r="AU292" s="216" t="s">
        <v>82</v>
      </c>
      <c r="AY292" s="18" t="s">
        <v>138</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145</v>
      </c>
      <c r="BM292" s="216" t="s">
        <v>1256</v>
      </c>
    </row>
    <row r="293" spans="1:51" s="13" customFormat="1" ht="12">
      <c r="A293" s="13"/>
      <c r="B293" s="223"/>
      <c r="C293" s="224"/>
      <c r="D293" s="218" t="s">
        <v>157</v>
      </c>
      <c r="E293" s="225" t="s">
        <v>19</v>
      </c>
      <c r="F293" s="226" t="s">
        <v>1257</v>
      </c>
      <c r="G293" s="224"/>
      <c r="H293" s="227">
        <v>3</v>
      </c>
      <c r="I293" s="228"/>
      <c r="J293" s="224"/>
      <c r="K293" s="224"/>
      <c r="L293" s="229"/>
      <c r="M293" s="230"/>
      <c r="N293" s="231"/>
      <c r="O293" s="231"/>
      <c r="P293" s="231"/>
      <c r="Q293" s="231"/>
      <c r="R293" s="231"/>
      <c r="S293" s="231"/>
      <c r="T293" s="232"/>
      <c r="U293" s="13"/>
      <c r="V293" s="13"/>
      <c r="W293" s="13"/>
      <c r="X293" s="13"/>
      <c r="Y293" s="13"/>
      <c r="Z293" s="13"/>
      <c r="AA293" s="13"/>
      <c r="AB293" s="13"/>
      <c r="AC293" s="13"/>
      <c r="AD293" s="13"/>
      <c r="AE293" s="13"/>
      <c r="AT293" s="233" t="s">
        <v>157</v>
      </c>
      <c r="AU293" s="233" t="s">
        <v>82</v>
      </c>
      <c r="AV293" s="13" t="s">
        <v>82</v>
      </c>
      <c r="AW293" s="13" t="s">
        <v>33</v>
      </c>
      <c r="AX293" s="13" t="s">
        <v>80</v>
      </c>
      <c r="AY293" s="233" t="s">
        <v>138</v>
      </c>
    </row>
    <row r="294" spans="1:65" s="2" customFormat="1" ht="16.5" customHeight="1">
      <c r="A294" s="39"/>
      <c r="B294" s="40"/>
      <c r="C294" s="255" t="s">
        <v>503</v>
      </c>
      <c r="D294" s="255" t="s">
        <v>288</v>
      </c>
      <c r="E294" s="256" t="s">
        <v>1258</v>
      </c>
      <c r="F294" s="257" t="s">
        <v>1259</v>
      </c>
      <c r="G294" s="258" t="s">
        <v>370</v>
      </c>
      <c r="H294" s="259">
        <v>3</v>
      </c>
      <c r="I294" s="260"/>
      <c r="J294" s="261">
        <f>ROUND(I294*H294,2)</f>
        <v>0</v>
      </c>
      <c r="K294" s="257" t="s">
        <v>144</v>
      </c>
      <c r="L294" s="262"/>
      <c r="M294" s="263" t="s">
        <v>19</v>
      </c>
      <c r="N294" s="264" t="s">
        <v>43</v>
      </c>
      <c r="O294" s="85"/>
      <c r="P294" s="214">
        <f>O294*H294</f>
        <v>0</v>
      </c>
      <c r="Q294" s="214">
        <v>0.03305</v>
      </c>
      <c r="R294" s="214">
        <f>Q294*H294</f>
        <v>0.09915000000000002</v>
      </c>
      <c r="S294" s="214">
        <v>0</v>
      </c>
      <c r="T294" s="215">
        <f>S294*H294</f>
        <v>0</v>
      </c>
      <c r="U294" s="39"/>
      <c r="V294" s="39"/>
      <c r="W294" s="39"/>
      <c r="X294" s="39"/>
      <c r="Y294" s="39"/>
      <c r="Z294" s="39"/>
      <c r="AA294" s="39"/>
      <c r="AB294" s="39"/>
      <c r="AC294" s="39"/>
      <c r="AD294" s="39"/>
      <c r="AE294" s="39"/>
      <c r="AR294" s="216" t="s">
        <v>186</v>
      </c>
      <c r="AT294" s="216" t="s">
        <v>288</v>
      </c>
      <c r="AU294" s="216" t="s">
        <v>82</v>
      </c>
      <c r="AY294" s="18" t="s">
        <v>138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145</v>
      </c>
      <c r="BM294" s="216" t="s">
        <v>1260</v>
      </c>
    </row>
    <row r="295" spans="1:63" s="12" customFormat="1" ht="22.8" customHeight="1">
      <c r="A295" s="12"/>
      <c r="B295" s="189"/>
      <c r="C295" s="190"/>
      <c r="D295" s="191" t="s">
        <v>71</v>
      </c>
      <c r="E295" s="203" t="s">
        <v>195</v>
      </c>
      <c r="F295" s="203" t="s">
        <v>574</v>
      </c>
      <c r="G295" s="190"/>
      <c r="H295" s="190"/>
      <c r="I295" s="193"/>
      <c r="J295" s="204">
        <f>BK295</f>
        <v>0</v>
      </c>
      <c r="K295" s="190"/>
      <c r="L295" s="195"/>
      <c r="M295" s="196"/>
      <c r="N295" s="197"/>
      <c r="O295" s="197"/>
      <c r="P295" s="198">
        <f>SUM(P296:P322)</f>
        <v>0</v>
      </c>
      <c r="Q295" s="197"/>
      <c r="R295" s="198">
        <f>SUM(R296:R322)</f>
        <v>0.5710068500000001</v>
      </c>
      <c r="S295" s="197"/>
      <c r="T295" s="199">
        <f>SUM(T296:T322)</f>
        <v>0</v>
      </c>
      <c r="U295" s="12"/>
      <c r="V295" s="12"/>
      <c r="W295" s="12"/>
      <c r="X295" s="12"/>
      <c r="Y295" s="12"/>
      <c r="Z295" s="12"/>
      <c r="AA295" s="12"/>
      <c r="AB295" s="12"/>
      <c r="AC295" s="12"/>
      <c r="AD295" s="12"/>
      <c r="AE295" s="12"/>
      <c r="AR295" s="200" t="s">
        <v>80</v>
      </c>
      <c r="AT295" s="201" t="s">
        <v>71</v>
      </c>
      <c r="AU295" s="201" t="s">
        <v>80</v>
      </c>
      <c r="AY295" s="200" t="s">
        <v>138</v>
      </c>
      <c r="BK295" s="202">
        <f>SUM(BK296:BK322)</f>
        <v>0</v>
      </c>
    </row>
    <row r="296" spans="1:65" s="2" customFormat="1" ht="24.15" customHeight="1">
      <c r="A296" s="39"/>
      <c r="B296" s="40"/>
      <c r="C296" s="205" t="s">
        <v>507</v>
      </c>
      <c r="D296" s="205" t="s">
        <v>140</v>
      </c>
      <c r="E296" s="206" t="s">
        <v>885</v>
      </c>
      <c r="F296" s="207" t="s">
        <v>381</v>
      </c>
      <c r="G296" s="208" t="s">
        <v>162</v>
      </c>
      <c r="H296" s="209">
        <v>2.64</v>
      </c>
      <c r="I296" s="210"/>
      <c r="J296" s="211">
        <f>ROUND(I296*H296,2)</f>
        <v>0</v>
      </c>
      <c r="K296" s="207" t="s">
        <v>19</v>
      </c>
      <c r="L296" s="45"/>
      <c r="M296" s="212" t="s">
        <v>19</v>
      </c>
      <c r="N296" s="213" t="s">
        <v>43</v>
      </c>
      <c r="O296" s="85"/>
      <c r="P296" s="214">
        <f>O296*H296</f>
        <v>0</v>
      </c>
      <c r="Q296" s="214">
        <v>0.05324</v>
      </c>
      <c r="R296" s="214">
        <f>Q296*H296</f>
        <v>0.1405536</v>
      </c>
      <c r="S296" s="214">
        <v>0</v>
      </c>
      <c r="T296" s="215">
        <f>S296*H296</f>
        <v>0</v>
      </c>
      <c r="U296" s="39"/>
      <c r="V296" s="39"/>
      <c r="W296" s="39"/>
      <c r="X296" s="39"/>
      <c r="Y296" s="39"/>
      <c r="Z296" s="39"/>
      <c r="AA296" s="39"/>
      <c r="AB296" s="39"/>
      <c r="AC296" s="39"/>
      <c r="AD296" s="39"/>
      <c r="AE296" s="39"/>
      <c r="AR296" s="216" t="s">
        <v>145</v>
      </c>
      <c r="AT296" s="216" t="s">
        <v>140</v>
      </c>
      <c r="AU296" s="216" t="s">
        <v>82</v>
      </c>
      <c r="AY296" s="18" t="s">
        <v>138</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145</v>
      </c>
      <c r="BM296" s="216" t="s">
        <v>1261</v>
      </c>
    </row>
    <row r="297" spans="1:51" s="13" customFormat="1" ht="12">
      <c r="A297" s="13"/>
      <c r="B297" s="223"/>
      <c r="C297" s="224"/>
      <c r="D297" s="218" t="s">
        <v>157</v>
      </c>
      <c r="E297" s="225" t="s">
        <v>19</v>
      </c>
      <c r="F297" s="226" t="s">
        <v>1262</v>
      </c>
      <c r="G297" s="224"/>
      <c r="H297" s="227">
        <v>2.64</v>
      </c>
      <c r="I297" s="228"/>
      <c r="J297" s="224"/>
      <c r="K297" s="224"/>
      <c r="L297" s="229"/>
      <c r="M297" s="230"/>
      <c r="N297" s="231"/>
      <c r="O297" s="231"/>
      <c r="P297" s="231"/>
      <c r="Q297" s="231"/>
      <c r="R297" s="231"/>
      <c r="S297" s="231"/>
      <c r="T297" s="232"/>
      <c r="U297" s="13"/>
      <c r="V297" s="13"/>
      <c r="W297" s="13"/>
      <c r="X297" s="13"/>
      <c r="Y297" s="13"/>
      <c r="Z297" s="13"/>
      <c r="AA297" s="13"/>
      <c r="AB297" s="13"/>
      <c r="AC297" s="13"/>
      <c r="AD297" s="13"/>
      <c r="AE297" s="13"/>
      <c r="AT297" s="233" t="s">
        <v>157</v>
      </c>
      <c r="AU297" s="233" t="s">
        <v>82</v>
      </c>
      <c r="AV297" s="13" t="s">
        <v>82</v>
      </c>
      <c r="AW297" s="13" t="s">
        <v>33</v>
      </c>
      <c r="AX297" s="13" t="s">
        <v>80</v>
      </c>
      <c r="AY297" s="233" t="s">
        <v>138</v>
      </c>
    </row>
    <row r="298" spans="1:65" s="2" customFormat="1" ht="16.5" customHeight="1">
      <c r="A298" s="39"/>
      <c r="B298" s="40"/>
      <c r="C298" s="205" t="s">
        <v>513</v>
      </c>
      <c r="D298" s="205" t="s">
        <v>140</v>
      </c>
      <c r="E298" s="206" t="s">
        <v>576</v>
      </c>
      <c r="F298" s="207" t="s">
        <v>577</v>
      </c>
      <c r="G298" s="208" t="s">
        <v>370</v>
      </c>
      <c r="H298" s="209">
        <v>73.8</v>
      </c>
      <c r="I298" s="210"/>
      <c r="J298" s="211">
        <f>ROUND(I298*H298,2)</f>
        <v>0</v>
      </c>
      <c r="K298" s="207" t="s">
        <v>144</v>
      </c>
      <c r="L298" s="45"/>
      <c r="M298" s="212" t="s">
        <v>19</v>
      </c>
      <c r="N298" s="213" t="s">
        <v>43</v>
      </c>
      <c r="O298" s="85"/>
      <c r="P298" s="214">
        <f>O298*H298</f>
        <v>0</v>
      </c>
      <c r="Q298" s="214">
        <v>0.00084</v>
      </c>
      <c r="R298" s="214">
        <f>Q298*H298</f>
        <v>0.061992</v>
      </c>
      <c r="S298" s="214">
        <v>0</v>
      </c>
      <c r="T298" s="215">
        <f>S298*H298</f>
        <v>0</v>
      </c>
      <c r="U298" s="39"/>
      <c r="V298" s="39"/>
      <c r="W298" s="39"/>
      <c r="X298" s="39"/>
      <c r="Y298" s="39"/>
      <c r="Z298" s="39"/>
      <c r="AA298" s="39"/>
      <c r="AB298" s="39"/>
      <c r="AC298" s="39"/>
      <c r="AD298" s="39"/>
      <c r="AE298" s="39"/>
      <c r="AR298" s="216" t="s">
        <v>145</v>
      </c>
      <c r="AT298" s="216" t="s">
        <v>140</v>
      </c>
      <c r="AU298" s="216" t="s">
        <v>82</v>
      </c>
      <c r="AY298" s="18" t="s">
        <v>138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145</v>
      </c>
      <c r="BM298" s="216" t="s">
        <v>1263</v>
      </c>
    </row>
    <row r="299" spans="1:47" s="2" customFormat="1" ht="12">
      <c r="A299" s="39"/>
      <c r="B299" s="40"/>
      <c r="C299" s="41"/>
      <c r="D299" s="218" t="s">
        <v>147</v>
      </c>
      <c r="E299" s="41"/>
      <c r="F299" s="219" t="s">
        <v>579</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147</v>
      </c>
      <c r="AU299" s="18" t="s">
        <v>82</v>
      </c>
    </row>
    <row r="300" spans="1:51" s="13" customFormat="1" ht="12">
      <c r="A300" s="13"/>
      <c r="B300" s="223"/>
      <c r="C300" s="224"/>
      <c r="D300" s="218" t="s">
        <v>157</v>
      </c>
      <c r="E300" s="225" t="s">
        <v>19</v>
      </c>
      <c r="F300" s="226" t="s">
        <v>1264</v>
      </c>
      <c r="G300" s="224"/>
      <c r="H300" s="227">
        <v>73.8</v>
      </c>
      <c r="I300" s="228"/>
      <c r="J300" s="224"/>
      <c r="K300" s="224"/>
      <c r="L300" s="229"/>
      <c r="M300" s="230"/>
      <c r="N300" s="231"/>
      <c r="O300" s="231"/>
      <c r="P300" s="231"/>
      <c r="Q300" s="231"/>
      <c r="R300" s="231"/>
      <c r="S300" s="231"/>
      <c r="T300" s="232"/>
      <c r="U300" s="13"/>
      <c r="V300" s="13"/>
      <c r="W300" s="13"/>
      <c r="X300" s="13"/>
      <c r="Y300" s="13"/>
      <c r="Z300" s="13"/>
      <c r="AA300" s="13"/>
      <c r="AB300" s="13"/>
      <c r="AC300" s="13"/>
      <c r="AD300" s="13"/>
      <c r="AE300" s="13"/>
      <c r="AT300" s="233" t="s">
        <v>157</v>
      </c>
      <c r="AU300" s="233" t="s">
        <v>82</v>
      </c>
      <c r="AV300" s="13" t="s">
        <v>82</v>
      </c>
      <c r="AW300" s="13" t="s">
        <v>33</v>
      </c>
      <c r="AX300" s="13" t="s">
        <v>80</v>
      </c>
      <c r="AY300" s="233" t="s">
        <v>138</v>
      </c>
    </row>
    <row r="301" spans="1:65" s="2" customFormat="1" ht="16.5" customHeight="1">
      <c r="A301" s="39"/>
      <c r="B301" s="40"/>
      <c r="C301" s="255" t="s">
        <v>518</v>
      </c>
      <c r="D301" s="255" t="s">
        <v>288</v>
      </c>
      <c r="E301" s="256" t="s">
        <v>581</v>
      </c>
      <c r="F301" s="257" t="s">
        <v>582</v>
      </c>
      <c r="G301" s="258" t="s">
        <v>370</v>
      </c>
      <c r="H301" s="259">
        <v>73.8</v>
      </c>
      <c r="I301" s="260"/>
      <c r="J301" s="261">
        <f>ROUND(I301*H301,2)</f>
        <v>0</v>
      </c>
      <c r="K301" s="257" t="s">
        <v>19</v>
      </c>
      <c r="L301" s="262"/>
      <c r="M301" s="263" t="s">
        <v>19</v>
      </c>
      <c r="N301" s="264" t="s">
        <v>43</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186</v>
      </c>
      <c r="AT301" s="216" t="s">
        <v>288</v>
      </c>
      <c r="AU301" s="216" t="s">
        <v>82</v>
      </c>
      <c r="AY301" s="18" t="s">
        <v>138</v>
      </c>
      <c r="BE301" s="217">
        <f>IF(N301="základní",J301,0)</f>
        <v>0</v>
      </c>
      <c r="BF301" s="217">
        <f>IF(N301="snížená",J301,0)</f>
        <v>0</v>
      </c>
      <c r="BG301" s="217">
        <f>IF(N301="zákl. přenesená",J301,0)</f>
        <v>0</v>
      </c>
      <c r="BH301" s="217">
        <f>IF(N301="sníž. přenesená",J301,0)</f>
        <v>0</v>
      </c>
      <c r="BI301" s="217">
        <f>IF(N301="nulová",J301,0)</f>
        <v>0</v>
      </c>
      <c r="BJ301" s="18" t="s">
        <v>80</v>
      </c>
      <c r="BK301" s="217">
        <f>ROUND(I301*H301,2)</f>
        <v>0</v>
      </c>
      <c r="BL301" s="18" t="s">
        <v>145</v>
      </c>
      <c r="BM301" s="216" t="s">
        <v>1265</v>
      </c>
    </row>
    <row r="302" spans="1:51" s="15" customFormat="1" ht="12">
      <c r="A302" s="15"/>
      <c r="B302" s="245"/>
      <c r="C302" s="246"/>
      <c r="D302" s="218" t="s">
        <v>157</v>
      </c>
      <c r="E302" s="247" t="s">
        <v>19</v>
      </c>
      <c r="F302" s="248" t="s">
        <v>584</v>
      </c>
      <c r="G302" s="246"/>
      <c r="H302" s="247" t="s">
        <v>19</v>
      </c>
      <c r="I302" s="249"/>
      <c r="J302" s="246"/>
      <c r="K302" s="246"/>
      <c r="L302" s="250"/>
      <c r="M302" s="251"/>
      <c r="N302" s="252"/>
      <c r="O302" s="252"/>
      <c r="P302" s="252"/>
      <c r="Q302" s="252"/>
      <c r="R302" s="252"/>
      <c r="S302" s="252"/>
      <c r="T302" s="253"/>
      <c r="U302" s="15"/>
      <c r="V302" s="15"/>
      <c r="W302" s="15"/>
      <c r="X302" s="15"/>
      <c r="Y302" s="15"/>
      <c r="Z302" s="15"/>
      <c r="AA302" s="15"/>
      <c r="AB302" s="15"/>
      <c r="AC302" s="15"/>
      <c r="AD302" s="15"/>
      <c r="AE302" s="15"/>
      <c r="AT302" s="254" t="s">
        <v>157</v>
      </c>
      <c r="AU302" s="254" t="s">
        <v>82</v>
      </c>
      <c r="AV302" s="15" t="s">
        <v>80</v>
      </c>
      <c r="AW302" s="15" t="s">
        <v>33</v>
      </c>
      <c r="AX302" s="15" t="s">
        <v>72</v>
      </c>
      <c r="AY302" s="254" t="s">
        <v>138</v>
      </c>
    </row>
    <row r="303" spans="1:51" s="15" customFormat="1" ht="12">
      <c r="A303" s="15"/>
      <c r="B303" s="245"/>
      <c r="C303" s="246"/>
      <c r="D303" s="218" t="s">
        <v>157</v>
      </c>
      <c r="E303" s="247" t="s">
        <v>19</v>
      </c>
      <c r="F303" s="248" t="s">
        <v>1036</v>
      </c>
      <c r="G303" s="246"/>
      <c r="H303" s="247" t="s">
        <v>19</v>
      </c>
      <c r="I303" s="249"/>
      <c r="J303" s="246"/>
      <c r="K303" s="246"/>
      <c r="L303" s="250"/>
      <c r="M303" s="251"/>
      <c r="N303" s="252"/>
      <c r="O303" s="252"/>
      <c r="P303" s="252"/>
      <c r="Q303" s="252"/>
      <c r="R303" s="252"/>
      <c r="S303" s="252"/>
      <c r="T303" s="253"/>
      <c r="U303" s="15"/>
      <c r="V303" s="15"/>
      <c r="W303" s="15"/>
      <c r="X303" s="15"/>
      <c r="Y303" s="15"/>
      <c r="Z303" s="15"/>
      <c r="AA303" s="15"/>
      <c r="AB303" s="15"/>
      <c r="AC303" s="15"/>
      <c r="AD303" s="15"/>
      <c r="AE303" s="15"/>
      <c r="AT303" s="254" t="s">
        <v>157</v>
      </c>
      <c r="AU303" s="254" t="s">
        <v>82</v>
      </c>
      <c r="AV303" s="15" t="s">
        <v>80</v>
      </c>
      <c r="AW303" s="15" t="s">
        <v>33</v>
      </c>
      <c r="AX303" s="15" t="s">
        <v>72</v>
      </c>
      <c r="AY303" s="254" t="s">
        <v>138</v>
      </c>
    </row>
    <row r="304" spans="1:51" s="13" customFormat="1" ht="12">
      <c r="A304" s="13"/>
      <c r="B304" s="223"/>
      <c r="C304" s="224"/>
      <c r="D304" s="218" t="s">
        <v>157</v>
      </c>
      <c r="E304" s="225" t="s">
        <v>19</v>
      </c>
      <c r="F304" s="226" t="s">
        <v>1266</v>
      </c>
      <c r="G304" s="224"/>
      <c r="H304" s="227">
        <v>73.8</v>
      </c>
      <c r="I304" s="228"/>
      <c r="J304" s="224"/>
      <c r="K304" s="224"/>
      <c r="L304" s="229"/>
      <c r="M304" s="230"/>
      <c r="N304" s="231"/>
      <c r="O304" s="231"/>
      <c r="P304" s="231"/>
      <c r="Q304" s="231"/>
      <c r="R304" s="231"/>
      <c r="S304" s="231"/>
      <c r="T304" s="232"/>
      <c r="U304" s="13"/>
      <c r="V304" s="13"/>
      <c r="W304" s="13"/>
      <c r="X304" s="13"/>
      <c r="Y304" s="13"/>
      <c r="Z304" s="13"/>
      <c r="AA304" s="13"/>
      <c r="AB304" s="13"/>
      <c r="AC304" s="13"/>
      <c r="AD304" s="13"/>
      <c r="AE304" s="13"/>
      <c r="AT304" s="233" t="s">
        <v>157</v>
      </c>
      <c r="AU304" s="233" t="s">
        <v>82</v>
      </c>
      <c r="AV304" s="13" t="s">
        <v>82</v>
      </c>
      <c r="AW304" s="13" t="s">
        <v>33</v>
      </c>
      <c r="AX304" s="13" t="s">
        <v>80</v>
      </c>
      <c r="AY304" s="233" t="s">
        <v>138</v>
      </c>
    </row>
    <row r="305" spans="1:65" s="2" customFormat="1" ht="16.5" customHeight="1">
      <c r="A305" s="39"/>
      <c r="B305" s="40"/>
      <c r="C305" s="255" t="s">
        <v>523</v>
      </c>
      <c r="D305" s="255" t="s">
        <v>288</v>
      </c>
      <c r="E305" s="256" t="s">
        <v>588</v>
      </c>
      <c r="F305" s="257" t="s">
        <v>589</v>
      </c>
      <c r="G305" s="258" t="s">
        <v>291</v>
      </c>
      <c r="H305" s="259">
        <v>0.221</v>
      </c>
      <c r="I305" s="260"/>
      <c r="J305" s="261">
        <f>ROUND(I305*H305,2)</f>
        <v>0</v>
      </c>
      <c r="K305" s="257" t="s">
        <v>144</v>
      </c>
      <c r="L305" s="262"/>
      <c r="M305" s="263" t="s">
        <v>19</v>
      </c>
      <c r="N305" s="264" t="s">
        <v>43</v>
      </c>
      <c r="O305" s="85"/>
      <c r="P305" s="214">
        <f>O305*H305</f>
        <v>0</v>
      </c>
      <c r="Q305" s="214">
        <v>1</v>
      </c>
      <c r="R305" s="214">
        <f>Q305*H305</f>
        <v>0.221</v>
      </c>
      <c r="S305" s="214">
        <v>0</v>
      </c>
      <c r="T305" s="215">
        <f>S305*H305</f>
        <v>0</v>
      </c>
      <c r="U305" s="39"/>
      <c r="V305" s="39"/>
      <c r="W305" s="39"/>
      <c r="X305" s="39"/>
      <c r="Y305" s="39"/>
      <c r="Z305" s="39"/>
      <c r="AA305" s="39"/>
      <c r="AB305" s="39"/>
      <c r="AC305" s="39"/>
      <c r="AD305" s="39"/>
      <c r="AE305" s="39"/>
      <c r="AR305" s="216" t="s">
        <v>186</v>
      </c>
      <c r="AT305" s="216" t="s">
        <v>288</v>
      </c>
      <c r="AU305" s="216" t="s">
        <v>82</v>
      </c>
      <c r="AY305" s="18" t="s">
        <v>138</v>
      </c>
      <c r="BE305" s="217">
        <f>IF(N305="základní",J305,0)</f>
        <v>0</v>
      </c>
      <c r="BF305" s="217">
        <f>IF(N305="snížená",J305,0)</f>
        <v>0</v>
      </c>
      <c r="BG305" s="217">
        <f>IF(N305="zákl. přenesená",J305,0)</f>
        <v>0</v>
      </c>
      <c r="BH305" s="217">
        <f>IF(N305="sníž. přenesená",J305,0)</f>
        <v>0</v>
      </c>
      <c r="BI305" s="217">
        <f>IF(N305="nulová",J305,0)</f>
        <v>0</v>
      </c>
      <c r="BJ305" s="18" t="s">
        <v>80</v>
      </c>
      <c r="BK305" s="217">
        <f>ROUND(I305*H305,2)</f>
        <v>0</v>
      </c>
      <c r="BL305" s="18" t="s">
        <v>145</v>
      </c>
      <c r="BM305" s="216" t="s">
        <v>1267</v>
      </c>
    </row>
    <row r="306" spans="1:47" s="2" customFormat="1" ht="12">
      <c r="A306" s="39"/>
      <c r="B306" s="40"/>
      <c r="C306" s="41"/>
      <c r="D306" s="218" t="s">
        <v>293</v>
      </c>
      <c r="E306" s="41"/>
      <c r="F306" s="219" t="s">
        <v>591</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293</v>
      </c>
      <c r="AU306" s="18" t="s">
        <v>82</v>
      </c>
    </row>
    <row r="307" spans="1:51" s="13" customFormat="1" ht="12">
      <c r="A307" s="13"/>
      <c r="B307" s="223"/>
      <c r="C307" s="224"/>
      <c r="D307" s="218" t="s">
        <v>157</v>
      </c>
      <c r="E307" s="225" t="s">
        <v>19</v>
      </c>
      <c r="F307" s="226" t="s">
        <v>1268</v>
      </c>
      <c r="G307" s="224"/>
      <c r="H307" s="227">
        <v>0.221</v>
      </c>
      <c r="I307" s="228"/>
      <c r="J307" s="224"/>
      <c r="K307" s="224"/>
      <c r="L307" s="229"/>
      <c r="M307" s="230"/>
      <c r="N307" s="231"/>
      <c r="O307" s="231"/>
      <c r="P307" s="231"/>
      <c r="Q307" s="231"/>
      <c r="R307" s="231"/>
      <c r="S307" s="231"/>
      <c r="T307" s="232"/>
      <c r="U307" s="13"/>
      <c r="V307" s="13"/>
      <c r="W307" s="13"/>
      <c r="X307" s="13"/>
      <c r="Y307" s="13"/>
      <c r="Z307" s="13"/>
      <c r="AA307" s="13"/>
      <c r="AB307" s="13"/>
      <c r="AC307" s="13"/>
      <c r="AD307" s="13"/>
      <c r="AE307" s="13"/>
      <c r="AT307" s="233" t="s">
        <v>157</v>
      </c>
      <c r="AU307" s="233" t="s">
        <v>82</v>
      </c>
      <c r="AV307" s="13" t="s">
        <v>82</v>
      </c>
      <c r="AW307" s="13" t="s">
        <v>33</v>
      </c>
      <c r="AX307" s="13" t="s">
        <v>80</v>
      </c>
      <c r="AY307" s="233" t="s">
        <v>138</v>
      </c>
    </row>
    <row r="308" spans="1:65" s="2" customFormat="1" ht="16.5" customHeight="1">
      <c r="A308" s="39"/>
      <c r="B308" s="40"/>
      <c r="C308" s="205" t="s">
        <v>527</v>
      </c>
      <c r="D308" s="205" t="s">
        <v>140</v>
      </c>
      <c r="E308" s="206" t="s">
        <v>1269</v>
      </c>
      <c r="F308" s="207" t="s">
        <v>1270</v>
      </c>
      <c r="G308" s="208" t="s">
        <v>162</v>
      </c>
      <c r="H308" s="209">
        <v>46.803</v>
      </c>
      <c r="I308" s="210"/>
      <c r="J308" s="211">
        <f>ROUND(I308*H308,2)</f>
        <v>0</v>
      </c>
      <c r="K308" s="207" t="s">
        <v>144</v>
      </c>
      <c r="L308" s="45"/>
      <c r="M308" s="212" t="s">
        <v>19</v>
      </c>
      <c r="N308" s="213" t="s">
        <v>43</v>
      </c>
      <c r="O308" s="85"/>
      <c r="P308" s="214">
        <f>O308*H308</f>
        <v>0</v>
      </c>
      <c r="Q308" s="214">
        <v>0.00095</v>
      </c>
      <c r="R308" s="214">
        <f>Q308*H308</f>
        <v>0.04446285</v>
      </c>
      <c r="S308" s="214">
        <v>0</v>
      </c>
      <c r="T308" s="215">
        <f>S308*H308</f>
        <v>0</v>
      </c>
      <c r="U308" s="39"/>
      <c r="V308" s="39"/>
      <c r="W308" s="39"/>
      <c r="X308" s="39"/>
      <c r="Y308" s="39"/>
      <c r="Z308" s="39"/>
      <c r="AA308" s="39"/>
      <c r="AB308" s="39"/>
      <c r="AC308" s="39"/>
      <c r="AD308" s="39"/>
      <c r="AE308" s="39"/>
      <c r="AR308" s="216" t="s">
        <v>145</v>
      </c>
      <c r="AT308" s="216" t="s">
        <v>140</v>
      </c>
      <c r="AU308" s="216" t="s">
        <v>82</v>
      </c>
      <c r="AY308" s="18" t="s">
        <v>138</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145</v>
      </c>
      <c r="BM308" s="216" t="s">
        <v>1271</v>
      </c>
    </row>
    <row r="309" spans="1:47" s="2" customFormat="1" ht="12">
      <c r="A309" s="39"/>
      <c r="B309" s="40"/>
      <c r="C309" s="41"/>
      <c r="D309" s="218" t="s">
        <v>147</v>
      </c>
      <c r="E309" s="41"/>
      <c r="F309" s="219" t="s">
        <v>899</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147</v>
      </c>
      <c r="AU309" s="18" t="s">
        <v>82</v>
      </c>
    </row>
    <row r="310" spans="1:51" s="13" customFormat="1" ht="12">
      <c r="A310" s="13"/>
      <c r="B310" s="223"/>
      <c r="C310" s="224"/>
      <c r="D310" s="218" t="s">
        <v>157</v>
      </c>
      <c r="E310" s="225" t="s">
        <v>19</v>
      </c>
      <c r="F310" s="226" t="s">
        <v>1272</v>
      </c>
      <c r="G310" s="224"/>
      <c r="H310" s="227">
        <v>46.803</v>
      </c>
      <c r="I310" s="228"/>
      <c r="J310" s="224"/>
      <c r="K310" s="224"/>
      <c r="L310" s="229"/>
      <c r="M310" s="230"/>
      <c r="N310" s="231"/>
      <c r="O310" s="231"/>
      <c r="P310" s="231"/>
      <c r="Q310" s="231"/>
      <c r="R310" s="231"/>
      <c r="S310" s="231"/>
      <c r="T310" s="232"/>
      <c r="U310" s="13"/>
      <c r="V310" s="13"/>
      <c r="W310" s="13"/>
      <c r="X310" s="13"/>
      <c r="Y310" s="13"/>
      <c r="Z310" s="13"/>
      <c r="AA310" s="13"/>
      <c r="AB310" s="13"/>
      <c r="AC310" s="13"/>
      <c r="AD310" s="13"/>
      <c r="AE310" s="13"/>
      <c r="AT310" s="233" t="s">
        <v>157</v>
      </c>
      <c r="AU310" s="233" t="s">
        <v>82</v>
      </c>
      <c r="AV310" s="13" t="s">
        <v>82</v>
      </c>
      <c r="AW310" s="13" t="s">
        <v>33</v>
      </c>
      <c r="AX310" s="13" t="s">
        <v>80</v>
      </c>
      <c r="AY310" s="233" t="s">
        <v>138</v>
      </c>
    </row>
    <row r="311" spans="1:65" s="2" customFormat="1" ht="21.75" customHeight="1">
      <c r="A311" s="39"/>
      <c r="B311" s="40"/>
      <c r="C311" s="205" t="s">
        <v>531</v>
      </c>
      <c r="D311" s="205" t="s">
        <v>140</v>
      </c>
      <c r="E311" s="206" t="s">
        <v>901</v>
      </c>
      <c r="F311" s="207" t="s">
        <v>902</v>
      </c>
      <c r="G311" s="208" t="s">
        <v>370</v>
      </c>
      <c r="H311" s="209">
        <v>146.88</v>
      </c>
      <c r="I311" s="210"/>
      <c r="J311" s="211">
        <f>ROUND(I311*H311,2)</f>
        <v>0</v>
      </c>
      <c r="K311" s="207" t="s">
        <v>144</v>
      </c>
      <c r="L311" s="45"/>
      <c r="M311" s="212" t="s">
        <v>19</v>
      </c>
      <c r="N311" s="213" t="s">
        <v>43</v>
      </c>
      <c r="O311" s="85"/>
      <c r="P311" s="214">
        <f>O311*H311</f>
        <v>0</v>
      </c>
      <c r="Q311" s="214">
        <v>0.00017</v>
      </c>
      <c r="R311" s="214">
        <f>Q311*H311</f>
        <v>0.0249696</v>
      </c>
      <c r="S311" s="214">
        <v>0</v>
      </c>
      <c r="T311" s="215">
        <f>S311*H311</f>
        <v>0</v>
      </c>
      <c r="U311" s="39"/>
      <c r="V311" s="39"/>
      <c r="W311" s="39"/>
      <c r="X311" s="39"/>
      <c r="Y311" s="39"/>
      <c r="Z311" s="39"/>
      <c r="AA311" s="39"/>
      <c r="AB311" s="39"/>
      <c r="AC311" s="39"/>
      <c r="AD311" s="39"/>
      <c r="AE311" s="39"/>
      <c r="AR311" s="216" t="s">
        <v>145</v>
      </c>
      <c r="AT311" s="216" t="s">
        <v>140</v>
      </c>
      <c r="AU311" s="216" t="s">
        <v>82</v>
      </c>
      <c r="AY311" s="18" t="s">
        <v>138</v>
      </c>
      <c r="BE311" s="217">
        <f>IF(N311="základní",J311,0)</f>
        <v>0</v>
      </c>
      <c r="BF311" s="217">
        <f>IF(N311="snížená",J311,0)</f>
        <v>0</v>
      </c>
      <c r="BG311" s="217">
        <f>IF(N311="zákl. přenesená",J311,0)</f>
        <v>0</v>
      </c>
      <c r="BH311" s="217">
        <f>IF(N311="sníž. přenesená",J311,0)</f>
        <v>0</v>
      </c>
      <c r="BI311" s="217">
        <f>IF(N311="nulová",J311,0)</f>
        <v>0</v>
      </c>
      <c r="BJ311" s="18" t="s">
        <v>80</v>
      </c>
      <c r="BK311" s="217">
        <f>ROUND(I311*H311,2)</f>
        <v>0</v>
      </c>
      <c r="BL311" s="18" t="s">
        <v>145</v>
      </c>
      <c r="BM311" s="216" t="s">
        <v>1273</v>
      </c>
    </row>
    <row r="312" spans="1:47" s="2" customFormat="1" ht="12">
      <c r="A312" s="39"/>
      <c r="B312" s="40"/>
      <c r="C312" s="41"/>
      <c r="D312" s="218" t="s">
        <v>147</v>
      </c>
      <c r="E312" s="41"/>
      <c r="F312" s="219" t="s">
        <v>904</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147</v>
      </c>
      <c r="AU312" s="18" t="s">
        <v>82</v>
      </c>
    </row>
    <row r="313" spans="1:51" s="13" customFormat="1" ht="12">
      <c r="A313" s="13"/>
      <c r="B313" s="223"/>
      <c r="C313" s="224"/>
      <c r="D313" s="218" t="s">
        <v>157</v>
      </c>
      <c r="E313" s="225" t="s">
        <v>19</v>
      </c>
      <c r="F313" s="226" t="s">
        <v>1274</v>
      </c>
      <c r="G313" s="224"/>
      <c r="H313" s="227">
        <v>146.88</v>
      </c>
      <c r="I313" s="228"/>
      <c r="J313" s="224"/>
      <c r="K313" s="224"/>
      <c r="L313" s="229"/>
      <c r="M313" s="230"/>
      <c r="N313" s="231"/>
      <c r="O313" s="231"/>
      <c r="P313" s="231"/>
      <c r="Q313" s="231"/>
      <c r="R313" s="231"/>
      <c r="S313" s="231"/>
      <c r="T313" s="232"/>
      <c r="U313" s="13"/>
      <c r="V313" s="13"/>
      <c r="W313" s="13"/>
      <c r="X313" s="13"/>
      <c r="Y313" s="13"/>
      <c r="Z313" s="13"/>
      <c r="AA313" s="13"/>
      <c r="AB313" s="13"/>
      <c r="AC313" s="13"/>
      <c r="AD313" s="13"/>
      <c r="AE313" s="13"/>
      <c r="AT313" s="233" t="s">
        <v>157</v>
      </c>
      <c r="AU313" s="233" t="s">
        <v>82</v>
      </c>
      <c r="AV313" s="13" t="s">
        <v>82</v>
      </c>
      <c r="AW313" s="13" t="s">
        <v>33</v>
      </c>
      <c r="AX313" s="13" t="s">
        <v>80</v>
      </c>
      <c r="AY313" s="233" t="s">
        <v>138</v>
      </c>
    </row>
    <row r="314" spans="1:65" s="2" customFormat="1" ht="16.5" customHeight="1">
      <c r="A314" s="39"/>
      <c r="B314" s="40"/>
      <c r="C314" s="205" t="s">
        <v>535</v>
      </c>
      <c r="D314" s="205" t="s">
        <v>140</v>
      </c>
      <c r="E314" s="206" t="s">
        <v>1275</v>
      </c>
      <c r="F314" s="207" t="s">
        <v>1276</v>
      </c>
      <c r="G314" s="208" t="s">
        <v>370</v>
      </c>
      <c r="H314" s="209">
        <v>146.88</v>
      </c>
      <c r="I314" s="210"/>
      <c r="J314" s="211">
        <f>ROUND(I314*H314,2)</f>
        <v>0</v>
      </c>
      <c r="K314" s="207" t="s">
        <v>144</v>
      </c>
      <c r="L314" s="45"/>
      <c r="M314" s="212" t="s">
        <v>19</v>
      </c>
      <c r="N314" s="213" t="s">
        <v>43</v>
      </c>
      <c r="O314" s="85"/>
      <c r="P314" s="214">
        <f>O314*H314</f>
        <v>0</v>
      </c>
      <c r="Q314" s="214">
        <v>1E-05</v>
      </c>
      <c r="R314" s="214">
        <f>Q314*H314</f>
        <v>0.0014688000000000001</v>
      </c>
      <c r="S314" s="214">
        <v>0</v>
      </c>
      <c r="T314" s="215">
        <f>S314*H314</f>
        <v>0</v>
      </c>
      <c r="U314" s="39"/>
      <c r="V314" s="39"/>
      <c r="W314" s="39"/>
      <c r="X314" s="39"/>
      <c r="Y314" s="39"/>
      <c r="Z314" s="39"/>
      <c r="AA314" s="39"/>
      <c r="AB314" s="39"/>
      <c r="AC314" s="39"/>
      <c r="AD314" s="39"/>
      <c r="AE314" s="39"/>
      <c r="AR314" s="216" t="s">
        <v>145</v>
      </c>
      <c r="AT314" s="216" t="s">
        <v>140</v>
      </c>
      <c r="AU314" s="216" t="s">
        <v>82</v>
      </c>
      <c r="AY314" s="18" t="s">
        <v>138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145</v>
      </c>
      <c r="BM314" s="216" t="s">
        <v>1277</v>
      </c>
    </row>
    <row r="315" spans="1:47" s="2" customFormat="1" ht="12">
      <c r="A315" s="39"/>
      <c r="B315" s="40"/>
      <c r="C315" s="41"/>
      <c r="D315" s="218" t="s">
        <v>147</v>
      </c>
      <c r="E315" s="41"/>
      <c r="F315" s="219" t="s">
        <v>904</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147</v>
      </c>
      <c r="AU315" s="18" t="s">
        <v>82</v>
      </c>
    </row>
    <row r="316" spans="1:51" s="13" customFormat="1" ht="12">
      <c r="A316" s="13"/>
      <c r="B316" s="223"/>
      <c r="C316" s="224"/>
      <c r="D316" s="218" t="s">
        <v>157</v>
      </c>
      <c r="E316" s="225" t="s">
        <v>19</v>
      </c>
      <c r="F316" s="226" t="s">
        <v>1274</v>
      </c>
      <c r="G316" s="224"/>
      <c r="H316" s="227">
        <v>146.88</v>
      </c>
      <c r="I316" s="228"/>
      <c r="J316" s="224"/>
      <c r="K316" s="224"/>
      <c r="L316" s="229"/>
      <c r="M316" s="230"/>
      <c r="N316" s="231"/>
      <c r="O316" s="231"/>
      <c r="P316" s="231"/>
      <c r="Q316" s="231"/>
      <c r="R316" s="231"/>
      <c r="S316" s="231"/>
      <c r="T316" s="232"/>
      <c r="U316" s="13"/>
      <c r="V316" s="13"/>
      <c r="W316" s="13"/>
      <c r="X316" s="13"/>
      <c r="Y316" s="13"/>
      <c r="Z316" s="13"/>
      <c r="AA316" s="13"/>
      <c r="AB316" s="13"/>
      <c r="AC316" s="13"/>
      <c r="AD316" s="13"/>
      <c r="AE316" s="13"/>
      <c r="AT316" s="233" t="s">
        <v>157</v>
      </c>
      <c r="AU316" s="233" t="s">
        <v>82</v>
      </c>
      <c r="AV316" s="13" t="s">
        <v>82</v>
      </c>
      <c r="AW316" s="13" t="s">
        <v>33</v>
      </c>
      <c r="AX316" s="13" t="s">
        <v>80</v>
      </c>
      <c r="AY316" s="233" t="s">
        <v>138</v>
      </c>
    </row>
    <row r="317" spans="1:65" s="2" customFormat="1" ht="24.15" customHeight="1">
      <c r="A317" s="39"/>
      <c r="B317" s="40"/>
      <c r="C317" s="205" t="s">
        <v>539</v>
      </c>
      <c r="D317" s="205" t="s">
        <v>140</v>
      </c>
      <c r="E317" s="206" t="s">
        <v>627</v>
      </c>
      <c r="F317" s="207" t="s">
        <v>628</v>
      </c>
      <c r="G317" s="208" t="s">
        <v>143</v>
      </c>
      <c r="H317" s="209">
        <v>264</v>
      </c>
      <c r="I317" s="210"/>
      <c r="J317" s="211">
        <f>ROUND(I317*H317,2)</f>
        <v>0</v>
      </c>
      <c r="K317" s="207" t="s">
        <v>144</v>
      </c>
      <c r="L317" s="45"/>
      <c r="M317" s="212" t="s">
        <v>19</v>
      </c>
      <c r="N317" s="213" t="s">
        <v>43</v>
      </c>
      <c r="O317" s="85"/>
      <c r="P317" s="214">
        <f>O317*H317</f>
        <v>0</v>
      </c>
      <c r="Q317" s="214">
        <v>2E-05</v>
      </c>
      <c r="R317" s="214">
        <f>Q317*H317</f>
        <v>0.005280000000000001</v>
      </c>
      <c r="S317" s="214">
        <v>0</v>
      </c>
      <c r="T317" s="215">
        <f>S317*H317</f>
        <v>0</v>
      </c>
      <c r="U317" s="39"/>
      <c r="V317" s="39"/>
      <c r="W317" s="39"/>
      <c r="X317" s="39"/>
      <c r="Y317" s="39"/>
      <c r="Z317" s="39"/>
      <c r="AA317" s="39"/>
      <c r="AB317" s="39"/>
      <c r="AC317" s="39"/>
      <c r="AD317" s="39"/>
      <c r="AE317" s="39"/>
      <c r="AR317" s="216" t="s">
        <v>145</v>
      </c>
      <c r="AT317" s="216" t="s">
        <v>140</v>
      </c>
      <c r="AU317" s="216" t="s">
        <v>82</v>
      </c>
      <c r="AY317" s="18" t="s">
        <v>138</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145</v>
      </c>
      <c r="BM317" s="216" t="s">
        <v>1278</v>
      </c>
    </row>
    <row r="318" spans="1:47" s="2" customFormat="1" ht="12">
      <c r="A318" s="39"/>
      <c r="B318" s="40"/>
      <c r="C318" s="41"/>
      <c r="D318" s="218" t="s">
        <v>147</v>
      </c>
      <c r="E318" s="41"/>
      <c r="F318" s="219" t="s">
        <v>630</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147</v>
      </c>
      <c r="AU318" s="18" t="s">
        <v>82</v>
      </c>
    </row>
    <row r="319" spans="1:51" s="13" customFormat="1" ht="12">
      <c r="A319" s="13"/>
      <c r="B319" s="223"/>
      <c r="C319" s="224"/>
      <c r="D319" s="218" t="s">
        <v>157</v>
      </c>
      <c r="E319" s="225" t="s">
        <v>19</v>
      </c>
      <c r="F319" s="226" t="s">
        <v>1279</v>
      </c>
      <c r="G319" s="224"/>
      <c r="H319" s="227">
        <v>264</v>
      </c>
      <c r="I319" s="228"/>
      <c r="J319" s="224"/>
      <c r="K319" s="224"/>
      <c r="L319" s="229"/>
      <c r="M319" s="230"/>
      <c r="N319" s="231"/>
      <c r="O319" s="231"/>
      <c r="P319" s="231"/>
      <c r="Q319" s="231"/>
      <c r="R319" s="231"/>
      <c r="S319" s="231"/>
      <c r="T319" s="232"/>
      <c r="U319" s="13"/>
      <c r="V319" s="13"/>
      <c r="W319" s="13"/>
      <c r="X319" s="13"/>
      <c r="Y319" s="13"/>
      <c r="Z319" s="13"/>
      <c r="AA319" s="13"/>
      <c r="AB319" s="13"/>
      <c r="AC319" s="13"/>
      <c r="AD319" s="13"/>
      <c r="AE319" s="13"/>
      <c r="AT319" s="233" t="s">
        <v>157</v>
      </c>
      <c r="AU319" s="233" t="s">
        <v>82</v>
      </c>
      <c r="AV319" s="13" t="s">
        <v>82</v>
      </c>
      <c r="AW319" s="13" t="s">
        <v>33</v>
      </c>
      <c r="AX319" s="13" t="s">
        <v>80</v>
      </c>
      <c r="AY319" s="233" t="s">
        <v>138</v>
      </c>
    </row>
    <row r="320" spans="1:65" s="2" customFormat="1" ht="21.75" customHeight="1">
      <c r="A320" s="39"/>
      <c r="B320" s="40"/>
      <c r="C320" s="205" t="s">
        <v>544</v>
      </c>
      <c r="D320" s="205" t="s">
        <v>140</v>
      </c>
      <c r="E320" s="206" t="s">
        <v>633</v>
      </c>
      <c r="F320" s="207" t="s">
        <v>634</v>
      </c>
      <c r="G320" s="208" t="s">
        <v>143</v>
      </c>
      <c r="H320" s="209">
        <v>264</v>
      </c>
      <c r="I320" s="210"/>
      <c r="J320" s="211">
        <f>ROUND(I320*H320,2)</f>
        <v>0</v>
      </c>
      <c r="K320" s="207" t="s">
        <v>144</v>
      </c>
      <c r="L320" s="45"/>
      <c r="M320" s="212" t="s">
        <v>19</v>
      </c>
      <c r="N320" s="213" t="s">
        <v>43</v>
      </c>
      <c r="O320" s="85"/>
      <c r="P320" s="214">
        <f>O320*H320</f>
        <v>0</v>
      </c>
      <c r="Q320" s="214">
        <v>0.00027</v>
      </c>
      <c r="R320" s="214">
        <f>Q320*H320</f>
        <v>0.07128</v>
      </c>
      <c r="S320" s="214">
        <v>0</v>
      </c>
      <c r="T320" s="215">
        <f>S320*H320</f>
        <v>0</v>
      </c>
      <c r="U320" s="39"/>
      <c r="V320" s="39"/>
      <c r="W320" s="39"/>
      <c r="X320" s="39"/>
      <c r="Y320" s="39"/>
      <c r="Z320" s="39"/>
      <c r="AA320" s="39"/>
      <c r="AB320" s="39"/>
      <c r="AC320" s="39"/>
      <c r="AD320" s="39"/>
      <c r="AE320" s="39"/>
      <c r="AR320" s="216" t="s">
        <v>145</v>
      </c>
      <c r="AT320" s="216" t="s">
        <v>140</v>
      </c>
      <c r="AU320" s="216" t="s">
        <v>82</v>
      </c>
      <c r="AY320" s="18" t="s">
        <v>138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145</v>
      </c>
      <c r="BM320" s="216" t="s">
        <v>1280</v>
      </c>
    </row>
    <row r="321" spans="1:47" s="2" customFormat="1" ht="12">
      <c r="A321" s="39"/>
      <c r="B321" s="40"/>
      <c r="C321" s="41"/>
      <c r="D321" s="218" t="s">
        <v>147</v>
      </c>
      <c r="E321" s="41"/>
      <c r="F321" s="219" t="s">
        <v>630</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147</v>
      </c>
      <c r="AU321" s="18" t="s">
        <v>82</v>
      </c>
    </row>
    <row r="322" spans="1:51" s="13" customFormat="1" ht="12">
      <c r="A322" s="13"/>
      <c r="B322" s="223"/>
      <c r="C322" s="224"/>
      <c r="D322" s="218" t="s">
        <v>157</v>
      </c>
      <c r="E322" s="225" t="s">
        <v>19</v>
      </c>
      <c r="F322" s="226" t="s">
        <v>1281</v>
      </c>
      <c r="G322" s="224"/>
      <c r="H322" s="227">
        <v>264</v>
      </c>
      <c r="I322" s="228"/>
      <c r="J322" s="224"/>
      <c r="K322" s="224"/>
      <c r="L322" s="229"/>
      <c r="M322" s="230"/>
      <c r="N322" s="231"/>
      <c r="O322" s="231"/>
      <c r="P322" s="231"/>
      <c r="Q322" s="231"/>
      <c r="R322" s="231"/>
      <c r="S322" s="231"/>
      <c r="T322" s="232"/>
      <c r="U322" s="13"/>
      <c r="V322" s="13"/>
      <c r="W322" s="13"/>
      <c r="X322" s="13"/>
      <c r="Y322" s="13"/>
      <c r="Z322" s="13"/>
      <c r="AA322" s="13"/>
      <c r="AB322" s="13"/>
      <c r="AC322" s="13"/>
      <c r="AD322" s="13"/>
      <c r="AE322" s="13"/>
      <c r="AT322" s="233" t="s">
        <v>157</v>
      </c>
      <c r="AU322" s="233" t="s">
        <v>82</v>
      </c>
      <c r="AV322" s="13" t="s">
        <v>82</v>
      </c>
      <c r="AW322" s="13" t="s">
        <v>33</v>
      </c>
      <c r="AX322" s="13" t="s">
        <v>80</v>
      </c>
      <c r="AY322" s="233" t="s">
        <v>138</v>
      </c>
    </row>
    <row r="323" spans="1:63" s="12" customFormat="1" ht="22.8" customHeight="1">
      <c r="A323" s="12"/>
      <c r="B323" s="189"/>
      <c r="C323" s="190"/>
      <c r="D323" s="191" t="s">
        <v>71</v>
      </c>
      <c r="E323" s="203" t="s">
        <v>678</v>
      </c>
      <c r="F323" s="203" t="s">
        <v>679</v>
      </c>
      <c r="G323" s="190"/>
      <c r="H323" s="190"/>
      <c r="I323" s="193"/>
      <c r="J323" s="204">
        <f>BK323</f>
        <v>0</v>
      </c>
      <c r="K323" s="190"/>
      <c r="L323" s="195"/>
      <c r="M323" s="196"/>
      <c r="N323" s="197"/>
      <c r="O323" s="197"/>
      <c r="P323" s="198">
        <f>P324</f>
        <v>0</v>
      </c>
      <c r="Q323" s="197"/>
      <c r="R323" s="198">
        <f>R324</f>
        <v>0</v>
      </c>
      <c r="S323" s="197"/>
      <c r="T323" s="199">
        <f>T324</f>
        <v>0</v>
      </c>
      <c r="U323" s="12"/>
      <c r="V323" s="12"/>
      <c r="W323" s="12"/>
      <c r="X323" s="12"/>
      <c r="Y323" s="12"/>
      <c r="Z323" s="12"/>
      <c r="AA323" s="12"/>
      <c r="AB323" s="12"/>
      <c r="AC323" s="12"/>
      <c r="AD323" s="12"/>
      <c r="AE323" s="12"/>
      <c r="AR323" s="200" t="s">
        <v>80</v>
      </c>
      <c r="AT323" s="201" t="s">
        <v>71</v>
      </c>
      <c r="AU323" s="201" t="s">
        <v>80</v>
      </c>
      <c r="AY323" s="200" t="s">
        <v>138</v>
      </c>
      <c r="BK323" s="202">
        <f>BK324</f>
        <v>0</v>
      </c>
    </row>
    <row r="324" spans="1:65" s="2" customFormat="1" ht="33" customHeight="1">
      <c r="A324" s="39"/>
      <c r="B324" s="40"/>
      <c r="C324" s="205" t="s">
        <v>548</v>
      </c>
      <c r="D324" s="205" t="s">
        <v>140</v>
      </c>
      <c r="E324" s="206" t="s">
        <v>1282</v>
      </c>
      <c r="F324" s="207" t="s">
        <v>1283</v>
      </c>
      <c r="G324" s="208" t="s">
        <v>291</v>
      </c>
      <c r="H324" s="209">
        <v>1012.822</v>
      </c>
      <c r="I324" s="210"/>
      <c r="J324" s="211">
        <f>ROUND(I324*H324,2)</f>
        <v>0</v>
      </c>
      <c r="K324" s="207" t="s">
        <v>144</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145</v>
      </c>
      <c r="AT324" s="216" t="s">
        <v>140</v>
      </c>
      <c r="AU324" s="216" t="s">
        <v>82</v>
      </c>
      <c r="AY324" s="18" t="s">
        <v>138</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145</v>
      </c>
      <c r="BM324" s="216" t="s">
        <v>1284</v>
      </c>
    </row>
    <row r="325" spans="1:63" s="12" customFormat="1" ht="25.9" customHeight="1">
      <c r="A325" s="12"/>
      <c r="B325" s="189"/>
      <c r="C325" s="190"/>
      <c r="D325" s="191" t="s">
        <v>71</v>
      </c>
      <c r="E325" s="192" t="s">
        <v>685</v>
      </c>
      <c r="F325" s="192" t="s">
        <v>686</v>
      </c>
      <c r="G325" s="190"/>
      <c r="H325" s="190"/>
      <c r="I325" s="193"/>
      <c r="J325" s="194">
        <f>BK325</f>
        <v>0</v>
      </c>
      <c r="K325" s="190"/>
      <c r="L325" s="195"/>
      <c r="M325" s="196"/>
      <c r="N325" s="197"/>
      <c r="O325" s="197"/>
      <c r="P325" s="198">
        <f>P326+P343+P352</f>
        <v>0</v>
      </c>
      <c r="Q325" s="197"/>
      <c r="R325" s="198">
        <f>R326+R343+R352</f>
        <v>1.47196264</v>
      </c>
      <c r="S325" s="197"/>
      <c r="T325" s="199">
        <f>T326+T343+T352</f>
        <v>0</v>
      </c>
      <c r="U325" s="12"/>
      <c r="V325" s="12"/>
      <c r="W325" s="12"/>
      <c r="X325" s="12"/>
      <c r="Y325" s="12"/>
      <c r="Z325" s="12"/>
      <c r="AA325" s="12"/>
      <c r="AB325" s="12"/>
      <c r="AC325" s="12"/>
      <c r="AD325" s="12"/>
      <c r="AE325" s="12"/>
      <c r="AR325" s="200" t="s">
        <v>82</v>
      </c>
      <c r="AT325" s="201" t="s">
        <v>71</v>
      </c>
      <c r="AU325" s="201" t="s">
        <v>72</v>
      </c>
      <c r="AY325" s="200" t="s">
        <v>138</v>
      </c>
      <c r="BK325" s="202">
        <f>BK326+BK343+BK352</f>
        <v>0</v>
      </c>
    </row>
    <row r="326" spans="1:63" s="12" customFormat="1" ht="22.8" customHeight="1">
      <c r="A326" s="12"/>
      <c r="B326" s="189"/>
      <c r="C326" s="190"/>
      <c r="D326" s="191" t="s">
        <v>71</v>
      </c>
      <c r="E326" s="203" t="s">
        <v>687</v>
      </c>
      <c r="F326" s="203" t="s">
        <v>688</v>
      </c>
      <c r="G326" s="190"/>
      <c r="H326" s="190"/>
      <c r="I326" s="193"/>
      <c r="J326" s="204">
        <f>BK326</f>
        <v>0</v>
      </c>
      <c r="K326" s="190"/>
      <c r="L326" s="195"/>
      <c r="M326" s="196"/>
      <c r="N326" s="197"/>
      <c r="O326" s="197"/>
      <c r="P326" s="198">
        <f>SUM(P327:P342)</f>
        <v>0</v>
      </c>
      <c r="Q326" s="197"/>
      <c r="R326" s="198">
        <f>SUM(R327:R342)</f>
        <v>0.39999999999999997</v>
      </c>
      <c r="S326" s="197"/>
      <c r="T326" s="199">
        <f>SUM(T327:T342)</f>
        <v>0</v>
      </c>
      <c r="U326" s="12"/>
      <c r="V326" s="12"/>
      <c r="W326" s="12"/>
      <c r="X326" s="12"/>
      <c r="Y326" s="12"/>
      <c r="Z326" s="12"/>
      <c r="AA326" s="12"/>
      <c r="AB326" s="12"/>
      <c r="AC326" s="12"/>
      <c r="AD326" s="12"/>
      <c r="AE326" s="12"/>
      <c r="AR326" s="200" t="s">
        <v>82</v>
      </c>
      <c r="AT326" s="201" t="s">
        <v>71</v>
      </c>
      <c r="AU326" s="201" t="s">
        <v>80</v>
      </c>
      <c r="AY326" s="200" t="s">
        <v>138</v>
      </c>
      <c r="BK326" s="202">
        <f>SUM(BK327:BK342)</f>
        <v>0</v>
      </c>
    </row>
    <row r="327" spans="1:65" s="2" customFormat="1" ht="21.75" customHeight="1">
      <c r="A327" s="39"/>
      <c r="B327" s="40"/>
      <c r="C327" s="205" t="s">
        <v>552</v>
      </c>
      <c r="D327" s="205" t="s">
        <v>140</v>
      </c>
      <c r="E327" s="206" t="s">
        <v>929</v>
      </c>
      <c r="F327" s="207" t="s">
        <v>930</v>
      </c>
      <c r="G327" s="208" t="s">
        <v>162</v>
      </c>
      <c r="H327" s="209">
        <v>320.33</v>
      </c>
      <c r="I327" s="210"/>
      <c r="J327" s="211">
        <f>ROUND(I327*H327,2)</f>
        <v>0</v>
      </c>
      <c r="K327" s="207" t="s">
        <v>144</v>
      </c>
      <c r="L327" s="45"/>
      <c r="M327" s="212" t="s">
        <v>19</v>
      </c>
      <c r="N327" s="213" t="s">
        <v>43</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235</v>
      </c>
      <c r="AT327" s="216" t="s">
        <v>140</v>
      </c>
      <c r="AU327" s="216" t="s">
        <v>82</v>
      </c>
      <c r="AY327" s="18" t="s">
        <v>138</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235</v>
      </c>
      <c r="BM327" s="216" t="s">
        <v>1285</v>
      </c>
    </row>
    <row r="328" spans="1:47" s="2" customFormat="1" ht="12">
      <c r="A328" s="39"/>
      <c r="B328" s="40"/>
      <c r="C328" s="41"/>
      <c r="D328" s="218" t="s">
        <v>147</v>
      </c>
      <c r="E328" s="41"/>
      <c r="F328" s="219" t="s">
        <v>932</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147</v>
      </c>
      <c r="AU328" s="18" t="s">
        <v>82</v>
      </c>
    </row>
    <row r="329" spans="1:51" s="13" customFormat="1" ht="12">
      <c r="A329" s="13"/>
      <c r="B329" s="223"/>
      <c r="C329" s="224"/>
      <c r="D329" s="218" t="s">
        <v>157</v>
      </c>
      <c r="E329" s="225" t="s">
        <v>19</v>
      </c>
      <c r="F329" s="226" t="s">
        <v>1286</v>
      </c>
      <c r="G329" s="224"/>
      <c r="H329" s="227">
        <v>320.33</v>
      </c>
      <c r="I329" s="228"/>
      <c r="J329" s="224"/>
      <c r="K329" s="224"/>
      <c r="L329" s="229"/>
      <c r="M329" s="230"/>
      <c r="N329" s="231"/>
      <c r="O329" s="231"/>
      <c r="P329" s="231"/>
      <c r="Q329" s="231"/>
      <c r="R329" s="231"/>
      <c r="S329" s="231"/>
      <c r="T329" s="232"/>
      <c r="U329" s="13"/>
      <c r="V329" s="13"/>
      <c r="W329" s="13"/>
      <c r="X329" s="13"/>
      <c r="Y329" s="13"/>
      <c r="Z329" s="13"/>
      <c r="AA329" s="13"/>
      <c r="AB329" s="13"/>
      <c r="AC329" s="13"/>
      <c r="AD329" s="13"/>
      <c r="AE329" s="13"/>
      <c r="AT329" s="233" t="s">
        <v>157</v>
      </c>
      <c r="AU329" s="233" t="s">
        <v>82</v>
      </c>
      <c r="AV329" s="13" t="s">
        <v>82</v>
      </c>
      <c r="AW329" s="13" t="s">
        <v>33</v>
      </c>
      <c r="AX329" s="13" t="s">
        <v>80</v>
      </c>
      <c r="AY329" s="233" t="s">
        <v>138</v>
      </c>
    </row>
    <row r="330" spans="1:65" s="2" customFormat="1" ht="16.5" customHeight="1">
      <c r="A330" s="39"/>
      <c r="B330" s="40"/>
      <c r="C330" s="255" t="s">
        <v>557</v>
      </c>
      <c r="D330" s="255" t="s">
        <v>288</v>
      </c>
      <c r="E330" s="256" t="s">
        <v>934</v>
      </c>
      <c r="F330" s="257" t="s">
        <v>935</v>
      </c>
      <c r="G330" s="258" t="s">
        <v>291</v>
      </c>
      <c r="H330" s="259">
        <v>0.112</v>
      </c>
      <c r="I330" s="260"/>
      <c r="J330" s="261">
        <f>ROUND(I330*H330,2)</f>
        <v>0</v>
      </c>
      <c r="K330" s="257" t="s">
        <v>144</v>
      </c>
      <c r="L330" s="262"/>
      <c r="M330" s="263" t="s">
        <v>19</v>
      </c>
      <c r="N330" s="264" t="s">
        <v>43</v>
      </c>
      <c r="O330" s="85"/>
      <c r="P330" s="214">
        <f>O330*H330</f>
        <v>0</v>
      </c>
      <c r="Q330" s="214">
        <v>1</v>
      </c>
      <c r="R330" s="214">
        <f>Q330*H330</f>
        <v>0.112</v>
      </c>
      <c r="S330" s="214">
        <v>0</v>
      </c>
      <c r="T330" s="215">
        <f>S330*H330</f>
        <v>0</v>
      </c>
      <c r="U330" s="39"/>
      <c r="V330" s="39"/>
      <c r="W330" s="39"/>
      <c r="X330" s="39"/>
      <c r="Y330" s="39"/>
      <c r="Z330" s="39"/>
      <c r="AA330" s="39"/>
      <c r="AB330" s="39"/>
      <c r="AC330" s="39"/>
      <c r="AD330" s="39"/>
      <c r="AE330" s="39"/>
      <c r="AR330" s="216" t="s">
        <v>338</v>
      </c>
      <c r="AT330" s="216" t="s">
        <v>288</v>
      </c>
      <c r="AU330" s="216" t="s">
        <v>82</v>
      </c>
      <c r="AY330" s="18" t="s">
        <v>138</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235</v>
      </c>
      <c r="BM330" s="216" t="s">
        <v>1287</v>
      </c>
    </row>
    <row r="331" spans="1:47" s="2" customFormat="1" ht="12">
      <c r="A331" s="39"/>
      <c r="B331" s="40"/>
      <c r="C331" s="41"/>
      <c r="D331" s="218" t="s">
        <v>293</v>
      </c>
      <c r="E331" s="41"/>
      <c r="F331" s="219" t="s">
        <v>937</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293</v>
      </c>
      <c r="AU331" s="18" t="s">
        <v>82</v>
      </c>
    </row>
    <row r="332" spans="1:51" s="13" customFormat="1" ht="12">
      <c r="A332" s="13"/>
      <c r="B332" s="223"/>
      <c r="C332" s="224"/>
      <c r="D332" s="218" t="s">
        <v>157</v>
      </c>
      <c r="E332" s="225" t="s">
        <v>19</v>
      </c>
      <c r="F332" s="226" t="s">
        <v>1288</v>
      </c>
      <c r="G332" s="224"/>
      <c r="H332" s="227">
        <v>320.33</v>
      </c>
      <c r="I332" s="228"/>
      <c r="J332" s="224"/>
      <c r="K332" s="224"/>
      <c r="L332" s="229"/>
      <c r="M332" s="230"/>
      <c r="N332" s="231"/>
      <c r="O332" s="231"/>
      <c r="P332" s="231"/>
      <c r="Q332" s="231"/>
      <c r="R332" s="231"/>
      <c r="S332" s="231"/>
      <c r="T332" s="232"/>
      <c r="U332" s="13"/>
      <c r="V332" s="13"/>
      <c r="W332" s="13"/>
      <c r="X332" s="13"/>
      <c r="Y332" s="13"/>
      <c r="Z332" s="13"/>
      <c r="AA332" s="13"/>
      <c r="AB332" s="13"/>
      <c r="AC332" s="13"/>
      <c r="AD332" s="13"/>
      <c r="AE332" s="13"/>
      <c r="AT332" s="233" t="s">
        <v>157</v>
      </c>
      <c r="AU332" s="233" t="s">
        <v>82</v>
      </c>
      <c r="AV332" s="13" t="s">
        <v>82</v>
      </c>
      <c r="AW332" s="13" t="s">
        <v>33</v>
      </c>
      <c r="AX332" s="13" t="s">
        <v>80</v>
      </c>
      <c r="AY332" s="233" t="s">
        <v>138</v>
      </c>
    </row>
    <row r="333" spans="1:51" s="13" customFormat="1" ht="12">
      <c r="A333" s="13"/>
      <c r="B333" s="223"/>
      <c r="C333" s="224"/>
      <c r="D333" s="218" t="s">
        <v>157</v>
      </c>
      <c r="E333" s="224"/>
      <c r="F333" s="226" t="s">
        <v>1289</v>
      </c>
      <c r="G333" s="224"/>
      <c r="H333" s="227">
        <v>0.112</v>
      </c>
      <c r="I333" s="228"/>
      <c r="J333" s="224"/>
      <c r="K333" s="224"/>
      <c r="L333" s="229"/>
      <c r="M333" s="230"/>
      <c r="N333" s="231"/>
      <c r="O333" s="231"/>
      <c r="P333" s="231"/>
      <c r="Q333" s="231"/>
      <c r="R333" s="231"/>
      <c r="S333" s="231"/>
      <c r="T333" s="232"/>
      <c r="U333" s="13"/>
      <c r="V333" s="13"/>
      <c r="W333" s="13"/>
      <c r="X333" s="13"/>
      <c r="Y333" s="13"/>
      <c r="Z333" s="13"/>
      <c r="AA333" s="13"/>
      <c r="AB333" s="13"/>
      <c r="AC333" s="13"/>
      <c r="AD333" s="13"/>
      <c r="AE333" s="13"/>
      <c r="AT333" s="233" t="s">
        <v>157</v>
      </c>
      <c r="AU333" s="233" t="s">
        <v>82</v>
      </c>
      <c r="AV333" s="13" t="s">
        <v>82</v>
      </c>
      <c r="AW333" s="13" t="s">
        <v>4</v>
      </c>
      <c r="AX333" s="13" t="s">
        <v>80</v>
      </c>
      <c r="AY333" s="233" t="s">
        <v>138</v>
      </c>
    </row>
    <row r="334" spans="1:65" s="2" customFormat="1" ht="21.75" customHeight="1">
      <c r="A334" s="39"/>
      <c r="B334" s="40"/>
      <c r="C334" s="205" t="s">
        <v>561</v>
      </c>
      <c r="D334" s="205" t="s">
        <v>140</v>
      </c>
      <c r="E334" s="206" t="s">
        <v>940</v>
      </c>
      <c r="F334" s="207" t="s">
        <v>941</v>
      </c>
      <c r="G334" s="208" t="s">
        <v>162</v>
      </c>
      <c r="H334" s="209">
        <v>640.66</v>
      </c>
      <c r="I334" s="210"/>
      <c r="J334" s="211">
        <f>ROUND(I334*H334,2)</f>
        <v>0</v>
      </c>
      <c r="K334" s="207" t="s">
        <v>144</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235</v>
      </c>
      <c r="AT334" s="216" t="s">
        <v>140</v>
      </c>
      <c r="AU334" s="216" t="s">
        <v>82</v>
      </c>
      <c r="AY334" s="18" t="s">
        <v>138</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235</v>
      </c>
      <c r="BM334" s="216" t="s">
        <v>1290</v>
      </c>
    </row>
    <row r="335" spans="1:47" s="2" customFormat="1" ht="12">
      <c r="A335" s="39"/>
      <c r="B335" s="40"/>
      <c r="C335" s="41"/>
      <c r="D335" s="218" t="s">
        <v>147</v>
      </c>
      <c r="E335" s="41"/>
      <c r="F335" s="219" t="s">
        <v>932</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147</v>
      </c>
      <c r="AU335" s="18" t="s">
        <v>82</v>
      </c>
    </row>
    <row r="336" spans="1:51" s="13" customFormat="1" ht="12">
      <c r="A336" s="13"/>
      <c r="B336" s="223"/>
      <c r="C336" s="224"/>
      <c r="D336" s="218" t="s">
        <v>157</v>
      </c>
      <c r="E336" s="225" t="s">
        <v>19</v>
      </c>
      <c r="F336" s="226" t="s">
        <v>1291</v>
      </c>
      <c r="G336" s="224"/>
      <c r="H336" s="227">
        <v>640.66</v>
      </c>
      <c r="I336" s="228"/>
      <c r="J336" s="224"/>
      <c r="K336" s="224"/>
      <c r="L336" s="229"/>
      <c r="M336" s="230"/>
      <c r="N336" s="231"/>
      <c r="O336" s="231"/>
      <c r="P336" s="231"/>
      <c r="Q336" s="231"/>
      <c r="R336" s="231"/>
      <c r="S336" s="231"/>
      <c r="T336" s="232"/>
      <c r="U336" s="13"/>
      <c r="V336" s="13"/>
      <c r="W336" s="13"/>
      <c r="X336" s="13"/>
      <c r="Y336" s="13"/>
      <c r="Z336" s="13"/>
      <c r="AA336" s="13"/>
      <c r="AB336" s="13"/>
      <c r="AC336" s="13"/>
      <c r="AD336" s="13"/>
      <c r="AE336" s="13"/>
      <c r="AT336" s="233" t="s">
        <v>157</v>
      </c>
      <c r="AU336" s="233" t="s">
        <v>82</v>
      </c>
      <c r="AV336" s="13" t="s">
        <v>82</v>
      </c>
      <c r="AW336" s="13" t="s">
        <v>33</v>
      </c>
      <c r="AX336" s="13" t="s">
        <v>80</v>
      </c>
      <c r="AY336" s="233" t="s">
        <v>138</v>
      </c>
    </row>
    <row r="337" spans="1:65" s="2" customFormat="1" ht="16.5" customHeight="1">
      <c r="A337" s="39"/>
      <c r="B337" s="40"/>
      <c r="C337" s="255" t="s">
        <v>565</v>
      </c>
      <c r="D337" s="255" t="s">
        <v>288</v>
      </c>
      <c r="E337" s="256" t="s">
        <v>944</v>
      </c>
      <c r="F337" s="257" t="s">
        <v>945</v>
      </c>
      <c r="G337" s="258" t="s">
        <v>291</v>
      </c>
      <c r="H337" s="259">
        <v>0.288</v>
      </c>
      <c r="I337" s="260"/>
      <c r="J337" s="261">
        <f>ROUND(I337*H337,2)</f>
        <v>0</v>
      </c>
      <c r="K337" s="257" t="s">
        <v>144</v>
      </c>
      <c r="L337" s="262"/>
      <c r="M337" s="263" t="s">
        <v>19</v>
      </c>
      <c r="N337" s="264" t="s">
        <v>43</v>
      </c>
      <c r="O337" s="85"/>
      <c r="P337" s="214">
        <f>O337*H337</f>
        <v>0</v>
      </c>
      <c r="Q337" s="214">
        <v>1</v>
      </c>
      <c r="R337" s="214">
        <f>Q337*H337</f>
        <v>0.288</v>
      </c>
      <c r="S337" s="214">
        <v>0</v>
      </c>
      <c r="T337" s="215">
        <f>S337*H337</f>
        <v>0</v>
      </c>
      <c r="U337" s="39"/>
      <c r="V337" s="39"/>
      <c r="W337" s="39"/>
      <c r="X337" s="39"/>
      <c r="Y337" s="39"/>
      <c r="Z337" s="39"/>
      <c r="AA337" s="39"/>
      <c r="AB337" s="39"/>
      <c r="AC337" s="39"/>
      <c r="AD337" s="39"/>
      <c r="AE337" s="39"/>
      <c r="AR337" s="216" t="s">
        <v>338</v>
      </c>
      <c r="AT337" s="216" t="s">
        <v>288</v>
      </c>
      <c r="AU337" s="216" t="s">
        <v>82</v>
      </c>
      <c r="AY337" s="18" t="s">
        <v>138</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235</v>
      </c>
      <c r="BM337" s="216" t="s">
        <v>1292</v>
      </c>
    </row>
    <row r="338" spans="1:47" s="2" customFormat="1" ht="12">
      <c r="A338" s="39"/>
      <c r="B338" s="40"/>
      <c r="C338" s="41"/>
      <c r="D338" s="218" t="s">
        <v>293</v>
      </c>
      <c r="E338" s="41"/>
      <c r="F338" s="219" t="s">
        <v>947</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293</v>
      </c>
      <c r="AU338" s="18" t="s">
        <v>82</v>
      </c>
    </row>
    <row r="339" spans="1:51" s="13" customFormat="1" ht="12">
      <c r="A339" s="13"/>
      <c r="B339" s="223"/>
      <c r="C339" s="224"/>
      <c r="D339" s="218" t="s">
        <v>157</v>
      </c>
      <c r="E339" s="225" t="s">
        <v>19</v>
      </c>
      <c r="F339" s="226" t="s">
        <v>1293</v>
      </c>
      <c r="G339" s="224"/>
      <c r="H339" s="227">
        <v>640.66</v>
      </c>
      <c r="I339" s="228"/>
      <c r="J339" s="224"/>
      <c r="K339" s="224"/>
      <c r="L339" s="229"/>
      <c r="M339" s="230"/>
      <c r="N339" s="231"/>
      <c r="O339" s="231"/>
      <c r="P339" s="231"/>
      <c r="Q339" s="231"/>
      <c r="R339" s="231"/>
      <c r="S339" s="231"/>
      <c r="T339" s="232"/>
      <c r="U339" s="13"/>
      <c r="V339" s="13"/>
      <c r="W339" s="13"/>
      <c r="X339" s="13"/>
      <c r="Y339" s="13"/>
      <c r="Z339" s="13"/>
      <c r="AA339" s="13"/>
      <c r="AB339" s="13"/>
      <c r="AC339" s="13"/>
      <c r="AD339" s="13"/>
      <c r="AE339" s="13"/>
      <c r="AT339" s="233" t="s">
        <v>157</v>
      </c>
      <c r="AU339" s="233" t="s">
        <v>82</v>
      </c>
      <c r="AV339" s="13" t="s">
        <v>82</v>
      </c>
      <c r="AW339" s="13" t="s">
        <v>33</v>
      </c>
      <c r="AX339" s="13" t="s">
        <v>80</v>
      </c>
      <c r="AY339" s="233" t="s">
        <v>138</v>
      </c>
    </row>
    <row r="340" spans="1:51" s="13" customFormat="1" ht="12">
      <c r="A340" s="13"/>
      <c r="B340" s="223"/>
      <c r="C340" s="224"/>
      <c r="D340" s="218" t="s">
        <v>157</v>
      </c>
      <c r="E340" s="224"/>
      <c r="F340" s="226" t="s">
        <v>1294</v>
      </c>
      <c r="G340" s="224"/>
      <c r="H340" s="227">
        <v>0.288</v>
      </c>
      <c r="I340" s="228"/>
      <c r="J340" s="224"/>
      <c r="K340" s="224"/>
      <c r="L340" s="229"/>
      <c r="M340" s="230"/>
      <c r="N340" s="231"/>
      <c r="O340" s="231"/>
      <c r="P340" s="231"/>
      <c r="Q340" s="231"/>
      <c r="R340" s="231"/>
      <c r="S340" s="231"/>
      <c r="T340" s="232"/>
      <c r="U340" s="13"/>
      <c r="V340" s="13"/>
      <c r="W340" s="13"/>
      <c r="X340" s="13"/>
      <c r="Y340" s="13"/>
      <c r="Z340" s="13"/>
      <c r="AA340" s="13"/>
      <c r="AB340" s="13"/>
      <c r="AC340" s="13"/>
      <c r="AD340" s="13"/>
      <c r="AE340" s="13"/>
      <c r="AT340" s="233" t="s">
        <v>157</v>
      </c>
      <c r="AU340" s="233" t="s">
        <v>82</v>
      </c>
      <c r="AV340" s="13" t="s">
        <v>82</v>
      </c>
      <c r="AW340" s="13" t="s">
        <v>4</v>
      </c>
      <c r="AX340" s="13" t="s">
        <v>80</v>
      </c>
      <c r="AY340" s="233" t="s">
        <v>138</v>
      </c>
    </row>
    <row r="341" spans="1:65" s="2" customFormat="1" ht="24.15" customHeight="1">
      <c r="A341" s="39"/>
      <c r="B341" s="40"/>
      <c r="C341" s="205" t="s">
        <v>569</v>
      </c>
      <c r="D341" s="205" t="s">
        <v>140</v>
      </c>
      <c r="E341" s="206" t="s">
        <v>701</v>
      </c>
      <c r="F341" s="207" t="s">
        <v>702</v>
      </c>
      <c r="G341" s="208" t="s">
        <v>291</v>
      </c>
      <c r="H341" s="209">
        <v>0.4</v>
      </c>
      <c r="I341" s="210"/>
      <c r="J341" s="211">
        <f>ROUND(I341*H341,2)</f>
        <v>0</v>
      </c>
      <c r="K341" s="207" t="s">
        <v>144</v>
      </c>
      <c r="L341" s="45"/>
      <c r="M341" s="212" t="s">
        <v>19</v>
      </c>
      <c r="N341" s="213" t="s">
        <v>43</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235</v>
      </c>
      <c r="AT341" s="216" t="s">
        <v>140</v>
      </c>
      <c r="AU341" s="216" t="s">
        <v>82</v>
      </c>
      <c r="AY341" s="18" t="s">
        <v>138</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235</v>
      </c>
      <c r="BM341" s="216" t="s">
        <v>1295</v>
      </c>
    </row>
    <row r="342" spans="1:47" s="2" customFormat="1" ht="12">
      <c r="A342" s="39"/>
      <c r="B342" s="40"/>
      <c r="C342" s="41"/>
      <c r="D342" s="218" t="s">
        <v>147</v>
      </c>
      <c r="E342" s="41"/>
      <c r="F342" s="219" t="s">
        <v>704</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147</v>
      </c>
      <c r="AU342" s="18" t="s">
        <v>82</v>
      </c>
    </row>
    <row r="343" spans="1:63" s="12" customFormat="1" ht="22.8" customHeight="1">
      <c r="A343" s="12"/>
      <c r="B343" s="189"/>
      <c r="C343" s="190"/>
      <c r="D343" s="191" t="s">
        <v>71</v>
      </c>
      <c r="E343" s="203" t="s">
        <v>715</v>
      </c>
      <c r="F343" s="203" t="s">
        <v>716</v>
      </c>
      <c r="G343" s="190"/>
      <c r="H343" s="190"/>
      <c r="I343" s="193"/>
      <c r="J343" s="204">
        <f>BK343</f>
        <v>0</v>
      </c>
      <c r="K343" s="190"/>
      <c r="L343" s="195"/>
      <c r="M343" s="196"/>
      <c r="N343" s="197"/>
      <c r="O343" s="197"/>
      <c r="P343" s="198">
        <f>SUM(P344:P351)</f>
        <v>0</v>
      </c>
      <c r="Q343" s="197"/>
      <c r="R343" s="198">
        <f>SUM(R344:R351)</f>
        <v>0.01457698</v>
      </c>
      <c r="S343" s="197"/>
      <c r="T343" s="199">
        <f>SUM(T344:T351)</f>
        <v>0</v>
      </c>
      <c r="U343" s="12"/>
      <c r="V343" s="12"/>
      <c r="W343" s="12"/>
      <c r="X343" s="12"/>
      <c r="Y343" s="12"/>
      <c r="Z343" s="12"/>
      <c r="AA343" s="12"/>
      <c r="AB343" s="12"/>
      <c r="AC343" s="12"/>
      <c r="AD343" s="12"/>
      <c r="AE343" s="12"/>
      <c r="AR343" s="200" t="s">
        <v>82</v>
      </c>
      <c r="AT343" s="201" t="s">
        <v>71</v>
      </c>
      <c r="AU343" s="201" t="s">
        <v>80</v>
      </c>
      <c r="AY343" s="200" t="s">
        <v>138</v>
      </c>
      <c r="BK343" s="202">
        <f>SUM(BK344:BK351)</f>
        <v>0</v>
      </c>
    </row>
    <row r="344" spans="1:65" s="2" customFormat="1" ht="16.5" customHeight="1">
      <c r="A344" s="39"/>
      <c r="B344" s="40"/>
      <c r="C344" s="205" t="s">
        <v>575</v>
      </c>
      <c r="D344" s="205" t="s">
        <v>140</v>
      </c>
      <c r="E344" s="206" t="s">
        <v>718</v>
      </c>
      <c r="F344" s="207" t="s">
        <v>719</v>
      </c>
      <c r="G344" s="208" t="s">
        <v>162</v>
      </c>
      <c r="H344" s="209">
        <v>66.259</v>
      </c>
      <c r="I344" s="210"/>
      <c r="J344" s="211">
        <f>ROUND(I344*H344,2)</f>
        <v>0</v>
      </c>
      <c r="K344" s="207" t="s">
        <v>144</v>
      </c>
      <c r="L344" s="45"/>
      <c r="M344" s="212" t="s">
        <v>19</v>
      </c>
      <c r="N344" s="213" t="s">
        <v>43</v>
      </c>
      <c r="O344" s="85"/>
      <c r="P344" s="214">
        <f>O344*H344</f>
        <v>0</v>
      </c>
      <c r="Q344" s="214">
        <v>0.00013</v>
      </c>
      <c r="R344" s="214">
        <f>Q344*H344</f>
        <v>0.008613669999999999</v>
      </c>
      <c r="S344" s="214">
        <v>0</v>
      </c>
      <c r="T344" s="215">
        <f>S344*H344</f>
        <v>0</v>
      </c>
      <c r="U344" s="39"/>
      <c r="V344" s="39"/>
      <c r="W344" s="39"/>
      <c r="X344" s="39"/>
      <c r="Y344" s="39"/>
      <c r="Z344" s="39"/>
      <c r="AA344" s="39"/>
      <c r="AB344" s="39"/>
      <c r="AC344" s="39"/>
      <c r="AD344" s="39"/>
      <c r="AE344" s="39"/>
      <c r="AR344" s="216" t="s">
        <v>235</v>
      </c>
      <c r="AT344" s="216" t="s">
        <v>140</v>
      </c>
      <c r="AU344" s="216" t="s">
        <v>82</v>
      </c>
      <c r="AY344" s="18" t="s">
        <v>138</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235</v>
      </c>
      <c r="BM344" s="216" t="s">
        <v>1296</v>
      </c>
    </row>
    <row r="345" spans="1:51" s="15" customFormat="1" ht="12">
      <c r="A345" s="15"/>
      <c r="B345" s="245"/>
      <c r="C345" s="246"/>
      <c r="D345" s="218" t="s">
        <v>157</v>
      </c>
      <c r="E345" s="247" t="s">
        <v>19</v>
      </c>
      <c r="F345" s="248" t="s">
        <v>1036</v>
      </c>
      <c r="G345" s="246"/>
      <c r="H345" s="247" t="s">
        <v>19</v>
      </c>
      <c r="I345" s="249"/>
      <c r="J345" s="246"/>
      <c r="K345" s="246"/>
      <c r="L345" s="250"/>
      <c r="M345" s="251"/>
      <c r="N345" s="252"/>
      <c r="O345" s="252"/>
      <c r="P345" s="252"/>
      <c r="Q345" s="252"/>
      <c r="R345" s="252"/>
      <c r="S345" s="252"/>
      <c r="T345" s="253"/>
      <c r="U345" s="15"/>
      <c r="V345" s="15"/>
      <c r="W345" s="15"/>
      <c r="X345" s="15"/>
      <c r="Y345" s="15"/>
      <c r="Z345" s="15"/>
      <c r="AA345" s="15"/>
      <c r="AB345" s="15"/>
      <c r="AC345" s="15"/>
      <c r="AD345" s="15"/>
      <c r="AE345" s="15"/>
      <c r="AT345" s="254" t="s">
        <v>157</v>
      </c>
      <c r="AU345" s="254" t="s">
        <v>82</v>
      </c>
      <c r="AV345" s="15" t="s">
        <v>80</v>
      </c>
      <c r="AW345" s="15" t="s">
        <v>33</v>
      </c>
      <c r="AX345" s="15" t="s">
        <v>72</v>
      </c>
      <c r="AY345" s="254" t="s">
        <v>138</v>
      </c>
    </row>
    <row r="346" spans="1:51" s="13" customFormat="1" ht="12">
      <c r="A346" s="13"/>
      <c r="B346" s="223"/>
      <c r="C346" s="224"/>
      <c r="D346" s="218" t="s">
        <v>157</v>
      </c>
      <c r="E346" s="225" t="s">
        <v>19</v>
      </c>
      <c r="F346" s="226" t="s">
        <v>1297</v>
      </c>
      <c r="G346" s="224"/>
      <c r="H346" s="227">
        <v>13.69</v>
      </c>
      <c r="I346" s="228"/>
      <c r="J346" s="224"/>
      <c r="K346" s="224"/>
      <c r="L346" s="229"/>
      <c r="M346" s="230"/>
      <c r="N346" s="231"/>
      <c r="O346" s="231"/>
      <c r="P346" s="231"/>
      <c r="Q346" s="231"/>
      <c r="R346" s="231"/>
      <c r="S346" s="231"/>
      <c r="T346" s="232"/>
      <c r="U346" s="13"/>
      <c r="V346" s="13"/>
      <c r="W346" s="13"/>
      <c r="X346" s="13"/>
      <c r="Y346" s="13"/>
      <c r="Z346" s="13"/>
      <c r="AA346" s="13"/>
      <c r="AB346" s="13"/>
      <c r="AC346" s="13"/>
      <c r="AD346" s="13"/>
      <c r="AE346" s="13"/>
      <c r="AT346" s="233" t="s">
        <v>157</v>
      </c>
      <c r="AU346" s="233" t="s">
        <v>82</v>
      </c>
      <c r="AV346" s="13" t="s">
        <v>82</v>
      </c>
      <c r="AW346" s="13" t="s">
        <v>33</v>
      </c>
      <c r="AX346" s="13" t="s">
        <v>72</v>
      </c>
      <c r="AY346" s="233" t="s">
        <v>138</v>
      </c>
    </row>
    <row r="347" spans="1:51" s="13" customFormat="1" ht="12">
      <c r="A347" s="13"/>
      <c r="B347" s="223"/>
      <c r="C347" s="224"/>
      <c r="D347" s="218" t="s">
        <v>157</v>
      </c>
      <c r="E347" s="225" t="s">
        <v>19</v>
      </c>
      <c r="F347" s="226" t="s">
        <v>1298</v>
      </c>
      <c r="G347" s="224"/>
      <c r="H347" s="227">
        <v>13.917</v>
      </c>
      <c r="I347" s="228"/>
      <c r="J347" s="224"/>
      <c r="K347" s="224"/>
      <c r="L347" s="229"/>
      <c r="M347" s="230"/>
      <c r="N347" s="231"/>
      <c r="O347" s="231"/>
      <c r="P347" s="231"/>
      <c r="Q347" s="231"/>
      <c r="R347" s="231"/>
      <c r="S347" s="231"/>
      <c r="T347" s="232"/>
      <c r="U347" s="13"/>
      <c r="V347" s="13"/>
      <c r="W347" s="13"/>
      <c r="X347" s="13"/>
      <c r="Y347" s="13"/>
      <c r="Z347" s="13"/>
      <c r="AA347" s="13"/>
      <c r="AB347" s="13"/>
      <c r="AC347" s="13"/>
      <c r="AD347" s="13"/>
      <c r="AE347" s="13"/>
      <c r="AT347" s="233" t="s">
        <v>157</v>
      </c>
      <c r="AU347" s="233" t="s">
        <v>82</v>
      </c>
      <c r="AV347" s="13" t="s">
        <v>82</v>
      </c>
      <c r="AW347" s="13" t="s">
        <v>33</v>
      </c>
      <c r="AX347" s="13" t="s">
        <v>72</v>
      </c>
      <c r="AY347" s="233" t="s">
        <v>138</v>
      </c>
    </row>
    <row r="348" spans="1:51" s="13" customFormat="1" ht="12">
      <c r="A348" s="13"/>
      <c r="B348" s="223"/>
      <c r="C348" s="224"/>
      <c r="D348" s="218" t="s">
        <v>157</v>
      </c>
      <c r="E348" s="225" t="s">
        <v>19</v>
      </c>
      <c r="F348" s="226" t="s">
        <v>1299</v>
      </c>
      <c r="G348" s="224"/>
      <c r="H348" s="227">
        <v>38.652</v>
      </c>
      <c r="I348" s="228"/>
      <c r="J348" s="224"/>
      <c r="K348" s="224"/>
      <c r="L348" s="229"/>
      <c r="M348" s="230"/>
      <c r="N348" s="231"/>
      <c r="O348" s="231"/>
      <c r="P348" s="231"/>
      <c r="Q348" s="231"/>
      <c r="R348" s="231"/>
      <c r="S348" s="231"/>
      <c r="T348" s="232"/>
      <c r="U348" s="13"/>
      <c r="V348" s="13"/>
      <c r="W348" s="13"/>
      <c r="X348" s="13"/>
      <c r="Y348" s="13"/>
      <c r="Z348" s="13"/>
      <c r="AA348" s="13"/>
      <c r="AB348" s="13"/>
      <c r="AC348" s="13"/>
      <c r="AD348" s="13"/>
      <c r="AE348" s="13"/>
      <c r="AT348" s="233" t="s">
        <v>157</v>
      </c>
      <c r="AU348" s="233" t="s">
        <v>82</v>
      </c>
      <c r="AV348" s="13" t="s">
        <v>82</v>
      </c>
      <c r="AW348" s="13" t="s">
        <v>33</v>
      </c>
      <c r="AX348" s="13" t="s">
        <v>72</v>
      </c>
      <c r="AY348" s="233" t="s">
        <v>138</v>
      </c>
    </row>
    <row r="349" spans="1:51" s="14" customFormat="1" ht="12">
      <c r="A349" s="14"/>
      <c r="B349" s="234"/>
      <c r="C349" s="235"/>
      <c r="D349" s="218" t="s">
        <v>157</v>
      </c>
      <c r="E349" s="236" t="s">
        <v>19</v>
      </c>
      <c r="F349" s="237" t="s">
        <v>194</v>
      </c>
      <c r="G349" s="235"/>
      <c r="H349" s="238">
        <v>66.259</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157</v>
      </c>
      <c r="AU349" s="244" t="s">
        <v>82</v>
      </c>
      <c r="AV349" s="14" t="s">
        <v>145</v>
      </c>
      <c r="AW349" s="14" t="s">
        <v>33</v>
      </c>
      <c r="AX349" s="14" t="s">
        <v>80</v>
      </c>
      <c r="AY349" s="244" t="s">
        <v>138</v>
      </c>
    </row>
    <row r="350" spans="1:65" s="2" customFormat="1" ht="16.5" customHeight="1">
      <c r="A350" s="39"/>
      <c r="B350" s="40"/>
      <c r="C350" s="205" t="s">
        <v>580</v>
      </c>
      <c r="D350" s="205" t="s">
        <v>140</v>
      </c>
      <c r="E350" s="206" t="s">
        <v>726</v>
      </c>
      <c r="F350" s="207" t="s">
        <v>727</v>
      </c>
      <c r="G350" s="208" t="s">
        <v>162</v>
      </c>
      <c r="H350" s="209">
        <v>66.259</v>
      </c>
      <c r="I350" s="210"/>
      <c r="J350" s="211">
        <f>ROUND(I350*H350,2)</f>
        <v>0</v>
      </c>
      <c r="K350" s="207" t="s">
        <v>144</v>
      </c>
      <c r="L350" s="45"/>
      <c r="M350" s="212" t="s">
        <v>19</v>
      </c>
      <c r="N350" s="213" t="s">
        <v>43</v>
      </c>
      <c r="O350" s="85"/>
      <c r="P350" s="214">
        <f>O350*H350</f>
        <v>0</v>
      </c>
      <c r="Q350" s="214">
        <v>9E-05</v>
      </c>
      <c r="R350" s="214">
        <f>Q350*H350</f>
        <v>0.00596331</v>
      </c>
      <c r="S350" s="214">
        <v>0</v>
      </c>
      <c r="T350" s="215">
        <f>S350*H350</f>
        <v>0</v>
      </c>
      <c r="U350" s="39"/>
      <c r="V350" s="39"/>
      <c r="W350" s="39"/>
      <c r="X350" s="39"/>
      <c r="Y350" s="39"/>
      <c r="Z350" s="39"/>
      <c r="AA350" s="39"/>
      <c r="AB350" s="39"/>
      <c r="AC350" s="39"/>
      <c r="AD350" s="39"/>
      <c r="AE350" s="39"/>
      <c r="AR350" s="216" t="s">
        <v>235</v>
      </c>
      <c r="AT350" s="216" t="s">
        <v>140</v>
      </c>
      <c r="AU350" s="216" t="s">
        <v>82</v>
      </c>
      <c r="AY350" s="18" t="s">
        <v>138</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235</v>
      </c>
      <c r="BM350" s="216" t="s">
        <v>1300</v>
      </c>
    </row>
    <row r="351" spans="1:51" s="13" customFormat="1" ht="12">
      <c r="A351" s="13"/>
      <c r="B351" s="223"/>
      <c r="C351" s="224"/>
      <c r="D351" s="218" t="s">
        <v>157</v>
      </c>
      <c r="E351" s="225" t="s">
        <v>19</v>
      </c>
      <c r="F351" s="226" t="s">
        <v>1301</v>
      </c>
      <c r="G351" s="224"/>
      <c r="H351" s="227">
        <v>66.259</v>
      </c>
      <c r="I351" s="228"/>
      <c r="J351" s="224"/>
      <c r="K351" s="224"/>
      <c r="L351" s="229"/>
      <c r="M351" s="230"/>
      <c r="N351" s="231"/>
      <c r="O351" s="231"/>
      <c r="P351" s="231"/>
      <c r="Q351" s="231"/>
      <c r="R351" s="231"/>
      <c r="S351" s="231"/>
      <c r="T351" s="232"/>
      <c r="U351" s="13"/>
      <c r="V351" s="13"/>
      <c r="W351" s="13"/>
      <c r="X351" s="13"/>
      <c r="Y351" s="13"/>
      <c r="Z351" s="13"/>
      <c r="AA351" s="13"/>
      <c r="AB351" s="13"/>
      <c r="AC351" s="13"/>
      <c r="AD351" s="13"/>
      <c r="AE351" s="13"/>
      <c r="AT351" s="233" t="s">
        <v>157</v>
      </c>
      <c r="AU351" s="233" t="s">
        <v>82</v>
      </c>
      <c r="AV351" s="13" t="s">
        <v>82</v>
      </c>
      <c r="AW351" s="13" t="s">
        <v>33</v>
      </c>
      <c r="AX351" s="13" t="s">
        <v>80</v>
      </c>
      <c r="AY351" s="233" t="s">
        <v>138</v>
      </c>
    </row>
    <row r="352" spans="1:63" s="12" customFormat="1" ht="22.8" customHeight="1">
      <c r="A352" s="12"/>
      <c r="B352" s="189"/>
      <c r="C352" s="190"/>
      <c r="D352" s="191" t="s">
        <v>71</v>
      </c>
      <c r="E352" s="203" t="s">
        <v>730</v>
      </c>
      <c r="F352" s="203" t="s">
        <v>731</v>
      </c>
      <c r="G352" s="190"/>
      <c r="H352" s="190"/>
      <c r="I352" s="193"/>
      <c r="J352" s="204">
        <f>BK352</f>
        <v>0</v>
      </c>
      <c r="K352" s="190"/>
      <c r="L352" s="195"/>
      <c r="M352" s="196"/>
      <c r="N352" s="197"/>
      <c r="O352" s="197"/>
      <c r="P352" s="198">
        <f>SUM(P353:P365)</f>
        <v>0</v>
      </c>
      <c r="Q352" s="197"/>
      <c r="R352" s="198">
        <f>SUM(R353:R365)</f>
        <v>1.05738566</v>
      </c>
      <c r="S352" s="197"/>
      <c r="T352" s="199">
        <f>SUM(T353:T365)</f>
        <v>0</v>
      </c>
      <c r="U352" s="12"/>
      <c r="V352" s="12"/>
      <c r="W352" s="12"/>
      <c r="X352" s="12"/>
      <c r="Y352" s="12"/>
      <c r="Z352" s="12"/>
      <c r="AA352" s="12"/>
      <c r="AB352" s="12"/>
      <c r="AC352" s="12"/>
      <c r="AD352" s="12"/>
      <c r="AE352" s="12"/>
      <c r="AR352" s="200" t="s">
        <v>82</v>
      </c>
      <c r="AT352" s="201" t="s">
        <v>71</v>
      </c>
      <c r="AU352" s="201" t="s">
        <v>80</v>
      </c>
      <c r="AY352" s="200" t="s">
        <v>138</v>
      </c>
      <c r="BK352" s="202">
        <f>SUM(BK353:BK365)</f>
        <v>0</v>
      </c>
    </row>
    <row r="353" spans="1:65" s="2" customFormat="1" ht="16.5" customHeight="1">
      <c r="A353" s="39"/>
      <c r="B353" s="40"/>
      <c r="C353" s="205" t="s">
        <v>587</v>
      </c>
      <c r="D353" s="205" t="s">
        <v>140</v>
      </c>
      <c r="E353" s="206" t="s">
        <v>733</v>
      </c>
      <c r="F353" s="207" t="s">
        <v>734</v>
      </c>
      <c r="G353" s="208" t="s">
        <v>162</v>
      </c>
      <c r="H353" s="209">
        <v>66.259</v>
      </c>
      <c r="I353" s="210"/>
      <c r="J353" s="211">
        <f>ROUND(I353*H353,2)</f>
        <v>0</v>
      </c>
      <c r="K353" s="207" t="s">
        <v>144</v>
      </c>
      <c r="L353" s="45"/>
      <c r="M353" s="212" t="s">
        <v>19</v>
      </c>
      <c r="N353" s="213" t="s">
        <v>43</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235</v>
      </c>
      <c r="AT353" s="216" t="s">
        <v>140</v>
      </c>
      <c r="AU353" s="216" t="s">
        <v>82</v>
      </c>
      <c r="AY353" s="18" t="s">
        <v>138</v>
      </c>
      <c r="BE353" s="217">
        <f>IF(N353="základní",J353,0)</f>
        <v>0</v>
      </c>
      <c r="BF353" s="217">
        <f>IF(N353="snížená",J353,0)</f>
        <v>0</v>
      </c>
      <c r="BG353" s="217">
        <f>IF(N353="zákl. přenesená",J353,0)</f>
        <v>0</v>
      </c>
      <c r="BH353" s="217">
        <f>IF(N353="sníž. přenesená",J353,0)</f>
        <v>0</v>
      </c>
      <c r="BI353" s="217">
        <f>IF(N353="nulová",J353,0)</f>
        <v>0</v>
      </c>
      <c r="BJ353" s="18" t="s">
        <v>80</v>
      </c>
      <c r="BK353" s="217">
        <f>ROUND(I353*H353,2)</f>
        <v>0</v>
      </c>
      <c r="BL353" s="18" t="s">
        <v>235</v>
      </c>
      <c r="BM353" s="216" t="s">
        <v>1302</v>
      </c>
    </row>
    <row r="354" spans="1:65" s="2" customFormat="1" ht="16.5" customHeight="1">
      <c r="A354" s="39"/>
      <c r="B354" s="40"/>
      <c r="C354" s="255" t="s">
        <v>593</v>
      </c>
      <c r="D354" s="255" t="s">
        <v>288</v>
      </c>
      <c r="E354" s="256" t="s">
        <v>737</v>
      </c>
      <c r="F354" s="257" t="s">
        <v>738</v>
      </c>
      <c r="G354" s="258" t="s">
        <v>291</v>
      </c>
      <c r="H354" s="259">
        <v>0.795</v>
      </c>
      <c r="I354" s="260"/>
      <c r="J354" s="261">
        <f>ROUND(I354*H354,2)</f>
        <v>0</v>
      </c>
      <c r="K354" s="257" t="s">
        <v>144</v>
      </c>
      <c r="L354" s="262"/>
      <c r="M354" s="263" t="s">
        <v>19</v>
      </c>
      <c r="N354" s="264" t="s">
        <v>43</v>
      </c>
      <c r="O354" s="85"/>
      <c r="P354" s="214">
        <f>O354*H354</f>
        <v>0</v>
      </c>
      <c r="Q354" s="214">
        <v>1</v>
      </c>
      <c r="R354" s="214">
        <f>Q354*H354</f>
        <v>0.795</v>
      </c>
      <c r="S354" s="214">
        <v>0</v>
      </c>
      <c r="T354" s="215">
        <f>S354*H354</f>
        <v>0</v>
      </c>
      <c r="U354" s="39"/>
      <c r="V354" s="39"/>
      <c r="W354" s="39"/>
      <c r="X354" s="39"/>
      <c r="Y354" s="39"/>
      <c r="Z354" s="39"/>
      <c r="AA354" s="39"/>
      <c r="AB354" s="39"/>
      <c r="AC354" s="39"/>
      <c r="AD354" s="39"/>
      <c r="AE354" s="39"/>
      <c r="AR354" s="216" t="s">
        <v>338</v>
      </c>
      <c r="AT354" s="216" t="s">
        <v>288</v>
      </c>
      <c r="AU354" s="216" t="s">
        <v>82</v>
      </c>
      <c r="AY354" s="18" t="s">
        <v>138</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235</v>
      </c>
      <c r="BM354" s="216" t="s">
        <v>1303</v>
      </c>
    </row>
    <row r="355" spans="1:51" s="13" customFormat="1" ht="12">
      <c r="A355" s="13"/>
      <c r="B355" s="223"/>
      <c r="C355" s="224"/>
      <c r="D355" s="218" t="s">
        <v>157</v>
      </c>
      <c r="E355" s="225" t="s">
        <v>19</v>
      </c>
      <c r="F355" s="226" t="s">
        <v>1301</v>
      </c>
      <c r="G355" s="224"/>
      <c r="H355" s="227">
        <v>66.259</v>
      </c>
      <c r="I355" s="228"/>
      <c r="J355" s="224"/>
      <c r="K355" s="224"/>
      <c r="L355" s="229"/>
      <c r="M355" s="230"/>
      <c r="N355" s="231"/>
      <c r="O355" s="231"/>
      <c r="P355" s="231"/>
      <c r="Q355" s="231"/>
      <c r="R355" s="231"/>
      <c r="S355" s="231"/>
      <c r="T355" s="232"/>
      <c r="U355" s="13"/>
      <c r="V355" s="13"/>
      <c r="W355" s="13"/>
      <c r="X355" s="13"/>
      <c r="Y355" s="13"/>
      <c r="Z355" s="13"/>
      <c r="AA355" s="13"/>
      <c r="AB355" s="13"/>
      <c r="AC355" s="13"/>
      <c r="AD355" s="13"/>
      <c r="AE355" s="13"/>
      <c r="AT355" s="233" t="s">
        <v>157</v>
      </c>
      <c r="AU355" s="233" t="s">
        <v>82</v>
      </c>
      <c r="AV355" s="13" t="s">
        <v>82</v>
      </c>
      <c r="AW355" s="13" t="s">
        <v>33</v>
      </c>
      <c r="AX355" s="13" t="s">
        <v>80</v>
      </c>
      <c r="AY355" s="233" t="s">
        <v>138</v>
      </c>
    </row>
    <row r="356" spans="1:51" s="13" customFormat="1" ht="12">
      <c r="A356" s="13"/>
      <c r="B356" s="223"/>
      <c r="C356" s="224"/>
      <c r="D356" s="218" t="s">
        <v>157</v>
      </c>
      <c r="E356" s="224"/>
      <c r="F356" s="226" t="s">
        <v>1304</v>
      </c>
      <c r="G356" s="224"/>
      <c r="H356" s="227">
        <v>0.795</v>
      </c>
      <c r="I356" s="228"/>
      <c r="J356" s="224"/>
      <c r="K356" s="224"/>
      <c r="L356" s="229"/>
      <c r="M356" s="230"/>
      <c r="N356" s="231"/>
      <c r="O356" s="231"/>
      <c r="P356" s="231"/>
      <c r="Q356" s="231"/>
      <c r="R356" s="231"/>
      <c r="S356" s="231"/>
      <c r="T356" s="232"/>
      <c r="U356" s="13"/>
      <c r="V356" s="13"/>
      <c r="W356" s="13"/>
      <c r="X356" s="13"/>
      <c r="Y356" s="13"/>
      <c r="Z356" s="13"/>
      <c r="AA356" s="13"/>
      <c r="AB356" s="13"/>
      <c r="AC356" s="13"/>
      <c r="AD356" s="13"/>
      <c r="AE356" s="13"/>
      <c r="AT356" s="233" t="s">
        <v>157</v>
      </c>
      <c r="AU356" s="233" t="s">
        <v>82</v>
      </c>
      <c r="AV356" s="13" t="s">
        <v>82</v>
      </c>
      <c r="AW356" s="13" t="s">
        <v>4</v>
      </c>
      <c r="AX356" s="13" t="s">
        <v>80</v>
      </c>
      <c r="AY356" s="233" t="s">
        <v>138</v>
      </c>
    </row>
    <row r="357" spans="1:65" s="2" customFormat="1" ht="21.75" customHeight="1">
      <c r="A357" s="39"/>
      <c r="B357" s="40"/>
      <c r="C357" s="205" t="s">
        <v>599</v>
      </c>
      <c r="D357" s="205" t="s">
        <v>140</v>
      </c>
      <c r="E357" s="206" t="s">
        <v>742</v>
      </c>
      <c r="F357" s="207" t="s">
        <v>743</v>
      </c>
      <c r="G357" s="208" t="s">
        <v>162</v>
      </c>
      <c r="H357" s="209">
        <v>66.259</v>
      </c>
      <c r="I357" s="210"/>
      <c r="J357" s="211">
        <f>ROUND(I357*H357,2)</f>
        <v>0</v>
      </c>
      <c r="K357" s="207" t="s">
        <v>19</v>
      </c>
      <c r="L357" s="45"/>
      <c r="M357" s="212" t="s">
        <v>19</v>
      </c>
      <c r="N357" s="213" t="s">
        <v>43</v>
      </c>
      <c r="O357" s="85"/>
      <c r="P357" s="214">
        <f>O357*H357</f>
        <v>0</v>
      </c>
      <c r="Q357" s="214">
        <v>0.00174</v>
      </c>
      <c r="R357" s="214">
        <f>Q357*H357</f>
        <v>0.11529066</v>
      </c>
      <c r="S357" s="214">
        <v>0</v>
      </c>
      <c r="T357" s="215">
        <f>S357*H357</f>
        <v>0</v>
      </c>
      <c r="U357" s="39"/>
      <c r="V357" s="39"/>
      <c r="W357" s="39"/>
      <c r="X357" s="39"/>
      <c r="Y357" s="39"/>
      <c r="Z357" s="39"/>
      <c r="AA357" s="39"/>
      <c r="AB357" s="39"/>
      <c r="AC357" s="39"/>
      <c r="AD357" s="39"/>
      <c r="AE357" s="39"/>
      <c r="AR357" s="216" t="s">
        <v>235</v>
      </c>
      <c r="AT357" s="216" t="s">
        <v>140</v>
      </c>
      <c r="AU357" s="216" t="s">
        <v>82</v>
      </c>
      <c r="AY357" s="18" t="s">
        <v>138</v>
      </c>
      <c r="BE357" s="217">
        <f>IF(N357="základní",J357,0)</f>
        <v>0</v>
      </c>
      <c r="BF357" s="217">
        <f>IF(N357="snížená",J357,0)</f>
        <v>0</v>
      </c>
      <c r="BG357" s="217">
        <f>IF(N357="zákl. přenesená",J357,0)</f>
        <v>0</v>
      </c>
      <c r="BH357" s="217">
        <f>IF(N357="sníž. přenesená",J357,0)</f>
        <v>0</v>
      </c>
      <c r="BI357" s="217">
        <f>IF(N357="nulová",J357,0)</f>
        <v>0</v>
      </c>
      <c r="BJ357" s="18" t="s">
        <v>80</v>
      </c>
      <c r="BK357" s="217">
        <f>ROUND(I357*H357,2)</f>
        <v>0</v>
      </c>
      <c r="BL357" s="18" t="s">
        <v>235</v>
      </c>
      <c r="BM357" s="216" t="s">
        <v>1305</v>
      </c>
    </row>
    <row r="358" spans="1:51" s="15" customFormat="1" ht="12">
      <c r="A358" s="15"/>
      <c r="B358" s="245"/>
      <c r="C358" s="246"/>
      <c r="D358" s="218" t="s">
        <v>157</v>
      </c>
      <c r="E358" s="247" t="s">
        <v>19</v>
      </c>
      <c r="F358" s="248" t="s">
        <v>1306</v>
      </c>
      <c r="G358" s="246"/>
      <c r="H358" s="247" t="s">
        <v>19</v>
      </c>
      <c r="I358" s="249"/>
      <c r="J358" s="246"/>
      <c r="K358" s="246"/>
      <c r="L358" s="250"/>
      <c r="M358" s="251"/>
      <c r="N358" s="252"/>
      <c r="O358" s="252"/>
      <c r="P358" s="252"/>
      <c r="Q358" s="252"/>
      <c r="R358" s="252"/>
      <c r="S358" s="252"/>
      <c r="T358" s="253"/>
      <c r="U358" s="15"/>
      <c r="V358" s="15"/>
      <c r="W358" s="15"/>
      <c r="X358" s="15"/>
      <c r="Y358" s="15"/>
      <c r="Z358" s="15"/>
      <c r="AA358" s="15"/>
      <c r="AB358" s="15"/>
      <c r="AC358" s="15"/>
      <c r="AD358" s="15"/>
      <c r="AE358" s="15"/>
      <c r="AT358" s="254" t="s">
        <v>157</v>
      </c>
      <c r="AU358" s="254" t="s">
        <v>82</v>
      </c>
      <c r="AV358" s="15" t="s">
        <v>80</v>
      </c>
      <c r="AW358" s="15" t="s">
        <v>33</v>
      </c>
      <c r="AX358" s="15" t="s">
        <v>72</v>
      </c>
      <c r="AY358" s="254" t="s">
        <v>138</v>
      </c>
    </row>
    <row r="359" spans="1:51" s="15" customFormat="1" ht="12">
      <c r="A359" s="15"/>
      <c r="B359" s="245"/>
      <c r="C359" s="246"/>
      <c r="D359" s="218" t="s">
        <v>157</v>
      </c>
      <c r="E359" s="247" t="s">
        <v>19</v>
      </c>
      <c r="F359" s="248" t="s">
        <v>745</v>
      </c>
      <c r="G359" s="246"/>
      <c r="H359" s="247" t="s">
        <v>19</v>
      </c>
      <c r="I359" s="249"/>
      <c r="J359" s="246"/>
      <c r="K359" s="246"/>
      <c r="L359" s="250"/>
      <c r="M359" s="251"/>
      <c r="N359" s="252"/>
      <c r="O359" s="252"/>
      <c r="P359" s="252"/>
      <c r="Q359" s="252"/>
      <c r="R359" s="252"/>
      <c r="S359" s="252"/>
      <c r="T359" s="253"/>
      <c r="U359" s="15"/>
      <c r="V359" s="15"/>
      <c r="W359" s="15"/>
      <c r="X359" s="15"/>
      <c r="Y359" s="15"/>
      <c r="Z359" s="15"/>
      <c r="AA359" s="15"/>
      <c r="AB359" s="15"/>
      <c r="AC359" s="15"/>
      <c r="AD359" s="15"/>
      <c r="AE359" s="15"/>
      <c r="AT359" s="254" t="s">
        <v>157</v>
      </c>
      <c r="AU359" s="254" t="s">
        <v>82</v>
      </c>
      <c r="AV359" s="15" t="s">
        <v>80</v>
      </c>
      <c r="AW359" s="15" t="s">
        <v>33</v>
      </c>
      <c r="AX359" s="15" t="s">
        <v>72</v>
      </c>
      <c r="AY359" s="254" t="s">
        <v>138</v>
      </c>
    </row>
    <row r="360" spans="1:51" s="13" customFormat="1" ht="12">
      <c r="A360" s="13"/>
      <c r="B360" s="223"/>
      <c r="C360" s="224"/>
      <c r="D360" s="218" t="s">
        <v>157</v>
      </c>
      <c r="E360" s="225" t="s">
        <v>19</v>
      </c>
      <c r="F360" s="226" t="s">
        <v>1297</v>
      </c>
      <c r="G360" s="224"/>
      <c r="H360" s="227">
        <v>13.69</v>
      </c>
      <c r="I360" s="228"/>
      <c r="J360" s="224"/>
      <c r="K360" s="224"/>
      <c r="L360" s="229"/>
      <c r="M360" s="230"/>
      <c r="N360" s="231"/>
      <c r="O360" s="231"/>
      <c r="P360" s="231"/>
      <c r="Q360" s="231"/>
      <c r="R360" s="231"/>
      <c r="S360" s="231"/>
      <c r="T360" s="232"/>
      <c r="U360" s="13"/>
      <c r="V360" s="13"/>
      <c r="W360" s="13"/>
      <c r="X360" s="13"/>
      <c r="Y360" s="13"/>
      <c r="Z360" s="13"/>
      <c r="AA360" s="13"/>
      <c r="AB360" s="13"/>
      <c r="AC360" s="13"/>
      <c r="AD360" s="13"/>
      <c r="AE360" s="13"/>
      <c r="AT360" s="233" t="s">
        <v>157</v>
      </c>
      <c r="AU360" s="233" t="s">
        <v>82</v>
      </c>
      <c r="AV360" s="13" t="s">
        <v>82</v>
      </c>
      <c r="AW360" s="13" t="s">
        <v>33</v>
      </c>
      <c r="AX360" s="13" t="s">
        <v>72</v>
      </c>
      <c r="AY360" s="233" t="s">
        <v>138</v>
      </c>
    </row>
    <row r="361" spans="1:51" s="13" customFormat="1" ht="12">
      <c r="A361" s="13"/>
      <c r="B361" s="223"/>
      <c r="C361" s="224"/>
      <c r="D361" s="218" t="s">
        <v>157</v>
      </c>
      <c r="E361" s="225" t="s">
        <v>19</v>
      </c>
      <c r="F361" s="226" t="s">
        <v>1298</v>
      </c>
      <c r="G361" s="224"/>
      <c r="H361" s="227">
        <v>13.917</v>
      </c>
      <c r="I361" s="228"/>
      <c r="J361" s="224"/>
      <c r="K361" s="224"/>
      <c r="L361" s="229"/>
      <c r="M361" s="230"/>
      <c r="N361" s="231"/>
      <c r="O361" s="231"/>
      <c r="P361" s="231"/>
      <c r="Q361" s="231"/>
      <c r="R361" s="231"/>
      <c r="S361" s="231"/>
      <c r="T361" s="232"/>
      <c r="U361" s="13"/>
      <c r="V361" s="13"/>
      <c r="W361" s="13"/>
      <c r="X361" s="13"/>
      <c r="Y361" s="13"/>
      <c r="Z361" s="13"/>
      <c r="AA361" s="13"/>
      <c r="AB361" s="13"/>
      <c r="AC361" s="13"/>
      <c r="AD361" s="13"/>
      <c r="AE361" s="13"/>
      <c r="AT361" s="233" t="s">
        <v>157</v>
      </c>
      <c r="AU361" s="233" t="s">
        <v>82</v>
      </c>
      <c r="AV361" s="13" t="s">
        <v>82</v>
      </c>
      <c r="AW361" s="13" t="s">
        <v>33</v>
      </c>
      <c r="AX361" s="13" t="s">
        <v>72</v>
      </c>
      <c r="AY361" s="233" t="s">
        <v>138</v>
      </c>
    </row>
    <row r="362" spans="1:51" s="13" customFormat="1" ht="12">
      <c r="A362" s="13"/>
      <c r="B362" s="223"/>
      <c r="C362" s="224"/>
      <c r="D362" s="218" t="s">
        <v>157</v>
      </c>
      <c r="E362" s="225" t="s">
        <v>19</v>
      </c>
      <c r="F362" s="226" t="s">
        <v>1299</v>
      </c>
      <c r="G362" s="224"/>
      <c r="H362" s="227">
        <v>38.652</v>
      </c>
      <c r="I362" s="228"/>
      <c r="J362" s="224"/>
      <c r="K362" s="224"/>
      <c r="L362" s="229"/>
      <c r="M362" s="230"/>
      <c r="N362" s="231"/>
      <c r="O362" s="231"/>
      <c r="P362" s="231"/>
      <c r="Q362" s="231"/>
      <c r="R362" s="231"/>
      <c r="S362" s="231"/>
      <c r="T362" s="232"/>
      <c r="U362" s="13"/>
      <c r="V362" s="13"/>
      <c r="W362" s="13"/>
      <c r="X362" s="13"/>
      <c r="Y362" s="13"/>
      <c r="Z362" s="13"/>
      <c r="AA362" s="13"/>
      <c r="AB362" s="13"/>
      <c r="AC362" s="13"/>
      <c r="AD362" s="13"/>
      <c r="AE362" s="13"/>
      <c r="AT362" s="233" t="s">
        <v>157</v>
      </c>
      <c r="AU362" s="233" t="s">
        <v>82</v>
      </c>
      <c r="AV362" s="13" t="s">
        <v>82</v>
      </c>
      <c r="AW362" s="13" t="s">
        <v>33</v>
      </c>
      <c r="AX362" s="13" t="s">
        <v>72</v>
      </c>
      <c r="AY362" s="233" t="s">
        <v>138</v>
      </c>
    </row>
    <row r="363" spans="1:51" s="14" customFormat="1" ht="12">
      <c r="A363" s="14"/>
      <c r="B363" s="234"/>
      <c r="C363" s="235"/>
      <c r="D363" s="218" t="s">
        <v>157</v>
      </c>
      <c r="E363" s="236" t="s">
        <v>19</v>
      </c>
      <c r="F363" s="237" t="s">
        <v>194</v>
      </c>
      <c r="G363" s="235"/>
      <c r="H363" s="238">
        <v>66.259</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157</v>
      </c>
      <c r="AU363" s="244" t="s">
        <v>82</v>
      </c>
      <c r="AV363" s="14" t="s">
        <v>145</v>
      </c>
      <c r="AW363" s="14" t="s">
        <v>33</v>
      </c>
      <c r="AX363" s="14" t="s">
        <v>80</v>
      </c>
      <c r="AY363" s="244" t="s">
        <v>138</v>
      </c>
    </row>
    <row r="364" spans="1:65" s="2" customFormat="1" ht="16.5" customHeight="1">
      <c r="A364" s="39"/>
      <c r="B364" s="40"/>
      <c r="C364" s="255" t="s">
        <v>603</v>
      </c>
      <c r="D364" s="255" t="s">
        <v>288</v>
      </c>
      <c r="E364" s="256" t="s">
        <v>747</v>
      </c>
      <c r="F364" s="257" t="s">
        <v>748</v>
      </c>
      <c r="G364" s="258" t="s">
        <v>352</v>
      </c>
      <c r="H364" s="259">
        <v>147.095</v>
      </c>
      <c r="I364" s="260"/>
      <c r="J364" s="261">
        <f>ROUND(I364*H364,2)</f>
        <v>0</v>
      </c>
      <c r="K364" s="257" t="s">
        <v>19</v>
      </c>
      <c r="L364" s="262"/>
      <c r="M364" s="263" t="s">
        <v>19</v>
      </c>
      <c r="N364" s="264" t="s">
        <v>43</v>
      </c>
      <c r="O364" s="85"/>
      <c r="P364" s="214">
        <f>O364*H364</f>
        <v>0</v>
      </c>
      <c r="Q364" s="214">
        <v>0.001</v>
      </c>
      <c r="R364" s="214">
        <f>Q364*H364</f>
        <v>0.147095</v>
      </c>
      <c r="S364" s="214">
        <v>0</v>
      </c>
      <c r="T364" s="215">
        <f>S364*H364</f>
        <v>0</v>
      </c>
      <c r="U364" s="39"/>
      <c r="V364" s="39"/>
      <c r="W364" s="39"/>
      <c r="X364" s="39"/>
      <c r="Y364" s="39"/>
      <c r="Z364" s="39"/>
      <c r="AA364" s="39"/>
      <c r="AB364" s="39"/>
      <c r="AC364" s="39"/>
      <c r="AD364" s="39"/>
      <c r="AE364" s="39"/>
      <c r="AR364" s="216" t="s">
        <v>338</v>
      </c>
      <c r="AT364" s="216" t="s">
        <v>288</v>
      </c>
      <c r="AU364" s="216" t="s">
        <v>82</v>
      </c>
      <c r="AY364" s="18" t="s">
        <v>138</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235</v>
      </c>
      <c r="BM364" s="216" t="s">
        <v>1307</v>
      </c>
    </row>
    <row r="365" spans="1:51" s="13" customFormat="1" ht="12">
      <c r="A365" s="13"/>
      <c r="B365" s="223"/>
      <c r="C365" s="224"/>
      <c r="D365" s="218" t="s">
        <v>157</v>
      </c>
      <c r="E365" s="225" t="s">
        <v>19</v>
      </c>
      <c r="F365" s="226" t="s">
        <v>1308</v>
      </c>
      <c r="G365" s="224"/>
      <c r="H365" s="227">
        <v>147.095</v>
      </c>
      <c r="I365" s="228"/>
      <c r="J365" s="224"/>
      <c r="K365" s="224"/>
      <c r="L365" s="229"/>
      <c r="M365" s="230"/>
      <c r="N365" s="231"/>
      <c r="O365" s="231"/>
      <c r="P365" s="231"/>
      <c r="Q365" s="231"/>
      <c r="R365" s="231"/>
      <c r="S365" s="231"/>
      <c r="T365" s="232"/>
      <c r="U365" s="13"/>
      <c r="V365" s="13"/>
      <c r="W365" s="13"/>
      <c r="X365" s="13"/>
      <c r="Y365" s="13"/>
      <c r="Z365" s="13"/>
      <c r="AA365" s="13"/>
      <c r="AB365" s="13"/>
      <c r="AC365" s="13"/>
      <c r="AD365" s="13"/>
      <c r="AE365" s="13"/>
      <c r="AT365" s="233" t="s">
        <v>157</v>
      </c>
      <c r="AU365" s="233" t="s">
        <v>82</v>
      </c>
      <c r="AV365" s="13" t="s">
        <v>82</v>
      </c>
      <c r="AW365" s="13" t="s">
        <v>33</v>
      </c>
      <c r="AX365" s="13" t="s">
        <v>80</v>
      </c>
      <c r="AY365" s="233" t="s">
        <v>138</v>
      </c>
    </row>
    <row r="366" spans="1:63" s="12" customFormat="1" ht="25.9" customHeight="1">
      <c r="A366" s="12"/>
      <c r="B366" s="189"/>
      <c r="C366" s="190"/>
      <c r="D366" s="191" t="s">
        <v>71</v>
      </c>
      <c r="E366" s="192" t="s">
        <v>288</v>
      </c>
      <c r="F366" s="192" t="s">
        <v>1309</v>
      </c>
      <c r="G366" s="190"/>
      <c r="H366" s="190"/>
      <c r="I366" s="193"/>
      <c r="J366" s="194">
        <f>BK366</f>
        <v>0</v>
      </c>
      <c r="K366" s="190"/>
      <c r="L366" s="195"/>
      <c r="M366" s="196"/>
      <c r="N366" s="197"/>
      <c r="O366" s="197"/>
      <c r="P366" s="198">
        <f>P367+P369</f>
        <v>0</v>
      </c>
      <c r="Q366" s="197"/>
      <c r="R366" s="198">
        <f>R367+R369</f>
        <v>0.014759999999999999</v>
      </c>
      <c r="S366" s="197"/>
      <c r="T366" s="199">
        <f>T367+T369</f>
        <v>0</v>
      </c>
      <c r="U366" s="12"/>
      <c r="V366" s="12"/>
      <c r="W366" s="12"/>
      <c r="X366" s="12"/>
      <c r="Y366" s="12"/>
      <c r="Z366" s="12"/>
      <c r="AA366" s="12"/>
      <c r="AB366" s="12"/>
      <c r="AC366" s="12"/>
      <c r="AD366" s="12"/>
      <c r="AE366" s="12"/>
      <c r="AR366" s="200" t="s">
        <v>159</v>
      </c>
      <c r="AT366" s="201" t="s">
        <v>71</v>
      </c>
      <c r="AU366" s="201" t="s">
        <v>72</v>
      </c>
      <c r="AY366" s="200" t="s">
        <v>138</v>
      </c>
      <c r="BK366" s="202">
        <f>BK367+BK369</f>
        <v>0</v>
      </c>
    </row>
    <row r="367" spans="1:63" s="12" customFormat="1" ht="22.8" customHeight="1">
      <c r="A367" s="12"/>
      <c r="B367" s="189"/>
      <c r="C367" s="190"/>
      <c r="D367" s="191" t="s">
        <v>71</v>
      </c>
      <c r="E367" s="203" t="s">
        <v>1310</v>
      </c>
      <c r="F367" s="203" t="s">
        <v>1311</v>
      </c>
      <c r="G367" s="190"/>
      <c r="H367" s="190"/>
      <c r="I367" s="193"/>
      <c r="J367" s="204">
        <f>BK367</f>
        <v>0</v>
      </c>
      <c r="K367" s="190"/>
      <c r="L367" s="195"/>
      <c r="M367" s="196"/>
      <c r="N367" s="197"/>
      <c r="O367" s="197"/>
      <c r="P367" s="198">
        <f>P368</f>
        <v>0</v>
      </c>
      <c r="Q367" s="197"/>
      <c r="R367" s="198">
        <f>R368</f>
        <v>0</v>
      </c>
      <c r="S367" s="197"/>
      <c r="T367" s="199">
        <f>T368</f>
        <v>0</v>
      </c>
      <c r="U367" s="12"/>
      <c r="V367" s="12"/>
      <c r="W367" s="12"/>
      <c r="X367" s="12"/>
      <c r="Y367" s="12"/>
      <c r="Z367" s="12"/>
      <c r="AA367" s="12"/>
      <c r="AB367" s="12"/>
      <c r="AC367" s="12"/>
      <c r="AD367" s="12"/>
      <c r="AE367" s="12"/>
      <c r="AR367" s="200" t="s">
        <v>159</v>
      </c>
      <c r="AT367" s="201" t="s">
        <v>71</v>
      </c>
      <c r="AU367" s="201" t="s">
        <v>80</v>
      </c>
      <c r="AY367" s="200" t="s">
        <v>138</v>
      </c>
      <c r="BK367" s="202">
        <f>BK368</f>
        <v>0</v>
      </c>
    </row>
    <row r="368" spans="1:65" s="2" customFormat="1" ht="16.5" customHeight="1">
      <c r="A368" s="39"/>
      <c r="B368" s="40"/>
      <c r="C368" s="205" t="s">
        <v>608</v>
      </c>
      <c r="D368" s="205" t="s">
        <v>140</v>
      </c>
      <c r="E368" s="206" t="s">
        <v>1312</v>
      </c>
      <c r="F368" s="207" t="s">
        <v>1313</v>
      </c>
      <c r="G368" s="208" t="s">
        <v>143</v>
      </c>
      <c r="H368" s="209">
        <v>1</v>
      </c>
      <c r="I368" s="210"/>
      <c r="J368" s="211">
        <f>ROUND(I368*H368,2)</f>
        <v>0</v>
      </c>
      <c r="K368" s="207" t="s">
        <v>19</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513</v>
      </c>
      <c r="AT368" s="216" t="s">
        <v>140</v>
      </c>
      <c r="AU368" s="216" t="s">
        <v>82</v>
      </c>
      <c r="AY368" s="18" t="s">
        <v>138</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513</v>
      </c>
      <c r="BM368" s="216" t="s">
        <v>1314</v>
      </c>
    </row>
    <row r="369" spans="1:63" s="12" customFormat="1" ht="22.8" customHeight="1">
      <c r="A369" s="12"/>
      <c r="B369" s="189"/>
      <c r="C369" s="190"/>
      <c r="D369" s="191" t="s">
        <v>71</v>
      </c>
      <c r="E369" s="203" t="s">
        <v>1315</v>
      </c>
      <c r="F369" s="203" t="s">
        <v>1316</v>
      </c>
      <c r="G369" s="190"/>
      <c r="H369" s="190"/>
      <c r="I369" s="193"/>
      <c r="J369" s="204">
        <f>BK369</f>
        <v>0</v>
      </c>
      <c r="K369" s="190"/>
      <c r="L369" s="195"/>
      <c r="M369" s="196"/>
      <c r="N369" s="197"/>
      <c r="O369" s="197"/>
      <c r="P369" s="198">
        <f>SUM(P370:P371)</f>
        <v>0</v>
      </c>
      <c r="Q369" s="197"/>
      <c r="R369" s="198">
        <f>SUM(R370:R371)</f>
        <v>0.014759999999999999</v>
      </c>
      <c r="S369" s="197"/>
      <c r="T369" s="199">
        <f>SUM(T370:T371)</f>
        <v>0</v>
      </c>
      <c r="U369" s="12"/>
      <c r="V369" s="12"/>
      <c r="W369" s="12"/>
      <c r="X369" s="12"/>
      <c r="Y369" s="12"/>
      <c r="Z369" s="12"/>
      <c r="AA369" s="12"/>
      <c r="AB369" s="12"/>
      <c r="AC369" s="12"/>
      <c r="AD369" s="12"/>
      <c r="AE369" s="12"/>
      <c r="AR369" s="200" t="s">
        <v>159</v>
      </c>
      <c r="AT369" s="201" t="s">
        <v>71</v>
      </c>
      <c r="AU369" s="201" t="s">
        <v>80</v>
      </c>
      <c r="AY369" s="200" t="s">
        <v>138</v>
      </c>
      <c r="BK369" s="202">
        <f>SUM(BK370:BK371)</f>
        <v>0</v>
      </c>
    </row>
    <row r="370" spans="1:65" s="2" customFormat="1" ht="16.5" customHeight="1">
      <c r="A370" s="39"/>
      <c r="B370" s="40"/>
      <c r="C370" s="205" t="s">
        <v>613</v>
      </c>
      <c r="D370" s="205" t="s">
        <v>140</v>
      </c>
      <c r="E370" s="206" t="s">
        <v>1317</v>
      </c>
      <c r="F370" s="207" t="s">
        <v>1318</v>
      </c>
      <c r="G370" s="208" t="s">
        <v>370</v>
      </c>
      <c r="H370" s="209">
        <v>3</v>
      </c>
      <c r="I370" s="210"/>
      <c r="J370" s="211">
        <f>ROUND(I370*H370,2)</f>
        <v>0</v>
      </c>
      <c r="K370" s="207" t="s">
        <v>144</v>
      </c>
      <c r="L370" s="45"/>
      <c r="M370" s="212" t="s">
        <v>19</v>
      </c>
      <c r="N370" s="213" t="s">
        <v>43</v>
      </c>
      <c r="O370" s="85"/>
      <c r="P370" s="214">
        <f>O370*H370</f>
        <v>0</v>
      </c>
      <c r="Q370" s="214">
        <v>0.00492</v>
      </c>
      <c r="R370" s="214">
        <f>Q370*H370</f>
        <v>0.014759999999999999</v>
      </c>
      <c r="S370" s="214">
        <v>0</v>
      </c>
      <c r="T370" s="215">
        <f>S370*H370</f>
        <v>0</v>
      </c>
      <c r="U370" s="39"/>
      <c r="V370" s="39"/>
      <c r="W370" s="39"/>
      <c r="X370" s="39"/>
      <c r="Y370" s="39"/>
      <c r="Z370" s="39"/>
      <c r="AA370" s="39"/>
      <c r="AB370" s="39"/>
      <c r="AC370" s="39"/>
      <c r="AD370" s="39"/>
      <c r="AE370" s="39"/>
      <c r="AR370" s="216" t="s">
        <v>513</v>
      </c>
      <c r="AT370" s="216" t="s">
        <v>140</v>
      </c>
      <c r="AU370" s="216" t="s">
        <v>82</v>
      </c>
      <c r="AY370" s="18" t="s">
        <v>138</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513</v>
      </c>
      <c r="BM370" s="216" t="s">
        <v>1319</v>
      </c>
    </row>
    <row r="371" spans="1:47" s="2" customFormat="1" ht="12">
      <c r="A371" s="39"/>
      <c r="B371" s="40"/>
      <c r="C371" s="41"/>
      <c r="D371" s="218" t="s">
        <v>147</v>
      </c>
      <c r="E371" s="41"/>
      <c r="F371" s="219" t="s">
        <v>1320</v>
      </c>
      <c r="G371" s="41"/>
      <c r="H371" s="41"/>
      <c r="I371" s="220"/>
      <c r="J371" s="41"/>
      <c r="K371" s="41"/>
      <c r="L371" s="45"/>
      <c r="M371" s="268"/>
      <c r="N371" s="269"/>
      <c r="O371" s="270"/>
      <c r="P371" s="270"/>
      <c r="Q371" s="270"/>
      <c r="R371" s="270"/>
      <c r="S371" s="270"/>
      <c r="T371" s="271"/>
      <c r="U371" s="39"/>
      <c r="V371" s="39"/>
      <c r="W371" s="39"/>
      <c r="X371" s="39"/>
      <c r="Y371" s="39"/>
      <c r="Z371" s="39"/>
      <c r="AA371" s="39"/>
      <c r="AB371" s="39"/>
      <c r="AC371" s="39"/>
      <c r="AD371" s="39"/>
      <c r="AE371" s="39"/>
      <c r="AT371" s="18" t="s">
        <v>147</v>
      </c>
      <c r="AU371" s="18" t="s">
        <v>82</v>
      </c>
    </row>
    <row r="372" spans="1:31" s="2" customFormat="1" ht="6.95" customHeight="1">
      <c r="A372" s="39"/>
      <c r="B372" s="60"/>
      <c r="C372" s="61"/>
      <c r="D372" s="61"/>
      <c r="E372" s="61"/>
      <c r="F372" s="61"/>
      <c r="G372" s="61"/>
      <c r="H372" s="61"/>
      <c r="I372" s="61"/>
      <c r="J372" s="61"/>
      <c r="K372" s="61"/>
      <c r="L372" s="45"/>
      <c r="M372" s="39"/>
      <c r="O372" s="39"/>
      <c r="P372" s="39"/>
      <c r="Q372" s="39"/>
      <c r="R372" s="39"/>
      <c r="S372" s="39"/>
      <c r="T372" s="39"/>
      <c r="U372" s="39"/>
      <c r="V372" s="39"/>
      <c r="W372" s="39"/>
      <c r="X372" s="39"/>
      <c r="Y372" s="39"/>
      <c r="Z372" s="39"/>
      <c r="AA372" s="39"/>
      <c r="AB372" s="39"/>
      <c r="AC372" s="39"/>
      <c r="AD372" s="39"/>
      <c r="AE372" s="39"/>
    </row>
  </sheetData>
  <sheetProtection password="CC35" sheet="1" objects="1" scenarios="1" formatColumns="0" formatRows="0" autoFilter="0"/>
  <autoFilter ref="C93:K37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1321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23.25" customHeight="1">
      <c r="A27" s="139"/>
      <c r="B27" s="140"/>
      <c r="C27" s="139"/>
      <c r="D27" s="139"/>
      <c r="E27" s="141" t="s">
        <v>1322</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ROUND((SUM(BE84:BE140)),2)</f>
        <v>0</v>
      </c>
      <c r="G33" s="39"/>
      <c r="H33" s="39"/>
      <c r="I33" s="149">
        <v>0.21</v>
      </c>
      <c r="J33" s="148">
        <f>ROUND(((SUM(BE84:BE140))*I33),2)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ROUND((SUM(BF84:BF140)),2)</f>
        <v>0</v>
      </c>
      <c r="G34" s="39"/>
      <c r="H34" s="39"/>
      <c r="I34" s="149">
        <v>0.15</v>
      </c>
      <c r="J34" s="148">
        <f>ROUND(((SUM(BF84:BF140))*I34),2)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ROUND((SUM(BG84:BG140)),2)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ROUND((SUM(BH84:BH140)),2)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ROUND((SUM(BI84:BI140)),2)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401 - Veřejné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1027</v>
      </c>
      <c r="E60" s="169"/>
      <c r="F60" s="169"/>
      <c r="G60" s="169"/>
      <c r="H60" s="169"/>
      <c r="I60" s="169"/>
      <c r="J60" s="170">
        <f>J85</f>
        <v>0</v>
      </c>
      <c r="K60" s="167"/>
      <c r="L60" s="171"/>
      <c r="S60" s="9"/>
      <c r="T60" s="9"/>
      <c r="U60" s="9"/>
      <c r="V60" s="9"/>
      <c r="W60" s="9"/>
      <c r="X60" s="9"/>
      <c r="Y60" s="9"/>
      <c r="Z60" s="9"/>
      <c r="AA60" s="9"/>
      <c r="AB60" s="9"/>
      <c r="AC60" s="9"/>
      <c r="AD60" s="9"/>
      <c r="AE60" s="9"/>
    </row>
    <row r="61" spans="1:31" s="10" customFormat="1" ht="19.9" customHeight="1">
      <c r="A61" s="10"/>
      <c r="B61" s="172"/>
      <c r="C61" s="173"/>
      <c r="D61" s="174" t="s">
        <v>1323</v>
      </c>
      <c r="E61" s="175"/>
      <c r="F61" s="175"/>
      <c r="G61" s="175"/>
      <c r="H61" s="175"/>
      <c r="I61" s="175"/>
      <c r="J61" s="176">
        <f>J86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1324</v>
      </c>
      <c r="E62" s="175"/>
      <c r="F62" s="175"/>
      <c r="G62" s="175"/>
      <c r="H62" s="175"/>
      <c r="I62" s="175"/>
      <c r="J62" s="176">
        <f>J103</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1325</v>
      </c>
      <c r="E63" s="175"/>
      <c r="F63" s="175"/>
      <c r="G63" s="175"/>
      <c r="H63" s="175"/>
      <c r="I63" s="175"/>
      <c r="J63" s="176">
        <f>J120</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1326</v>
      </c>
      <c r="E64" s="175"/>
      <c r="F64" s="175"/>
      <c r="G64" s="175"/>
      <c r="H64" s="175"/>
      <c r="I64" s="175"/>
      <c r="J64" s="176">
        <f>J131</f>
        <v>0</v>
      </c>
      <c r="K64" s="173"/>
      <c r="L64" s="177"/>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123</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Jáchymov - Rekonstrukce ulice Palackého - Etapa č.III</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103</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SO 401 - Veřejné osvětlení</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Jáchymov</v>
      </c>
      <c r="G78" s="41"/>
      <c r="H78" s="41"/>
      <c r="I78" s="33" t="s">
        <v>23</v>
      </c>
      <c r="J78" s="73" t="str">
        <f>IF(J12="","",J12)</f>
        <v>23. 10. 2019</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Město Jáchymov</v>
      </c>
      <c r="G80" s="41"/>
      <c r="H80" s="41"/>
      <c r="I80" s="33" t="s">
        <v>31</v>
      </c>
      <c r="J80" s="37" t="str">
        <f>E21</f>
        <v>AZ Consult spol. s r.o.</v>
      </c>
      <c r="K80" s="41"/>
      <c r="L80" s="135"/>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34</v>
      </c>
      <c r="J81" s="37" t="str">
        <f>E24</f>
        <v>Lucie Wojčiková</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124</v>
      </c>
      <c r="D83" s="181" t="s">
        <v>57</v>
      </c>
      <c r="E83" s="181" t="s">
        <v>53</v>
      </c>
      <c r="F83" s="181" t="s">
        <v>54</v>
      </c>
      <c r="G83" s="181" t="s">
        <v>125</v>
      </c>
      <c r="H83" s="181" t="s">
        <v>126</v>
      </c>
      <c r="I83" s="181" t="s">
        <v>127</v>
      </c>
      <c r="J83" s="181" t="s">
        <v>107</v>
      </c>
      <c r="K83" s="182" t="s">
        <v>128</v>
      </c>
      <c r="L83" s="183"/>
      <c r="M83" s="93" t="s">
        <v>19</v>
      </c>
      <c r="N83" s="94" t="s">
        <v>42</v>
      </c>
      <c r="O83" s="94" t="s">
        <v>129</v>
      </c>
      <c r="P83" s="94" t="s">
        <v>130</v>
      </c>
      <c r="Q83" s="94" t="s">
        <v>131</v>
      </c>
      <c r="R83" s="94" t="s">
        <v>132</v>
      </c>
      <c r="S83" s="94" t="s">
        <v>133</v>
      </c>
      <c r="T83" s="95" t="s">
        <v>134</v>
      </c>
      <c r="U83" s="178"/>
      <c r="V83" s="178"/>
      <c r="W83" s="178"/>
      <c r="X83" s="178"/>
      <c r="Y83" s="178"/>
      <c r="Z83" s="178"/>
      <c r="AA83" s="178"/>
      <c r="AB83" s="178"/>
      <c r="AC83" s="178"/>
      <c r="AD83" s="178"/>
      <c r="AE83" s="178"/>
    </row>
    <row r="84" spans="1:63" s="2" customFormat="1" ht="22.8" customHeight="1">
      <c r="A84" s="39"/>
      <c r="B84" s="40"/>
      <c r="C84" s="100" t="s">
        <v>135</v>
      </c>
      <c r="D84" s="41"/>
      <c r="E84" s="41"/>
      <c r="F84" s="41"/>
      <c r="G84" s="41"/>
      <c r="H84" s="41"/>
      <c r="I84" s="41"/>
      <c r="J84" s="184">
        <f>BK84</f>
        <v>0</v>
      </c>
      <c r="K84" s="41"/>
      <c r="L84" s="45"/>
      <c r="M84" s="96"/>
      <c r="N84" s="185"/>
      <c r="O84" s="97"/>
      <c r="P84" s="186">
        <f>P85</f>
        <v>0</v>
      </c>
      <c r="Q84" s="97"/>
      <c r="R84" s="186">
        <f>R85</f>
        <v>0</v>
      </c>
      <c r="S84" s="97"/>
      <c r="T84" s="187">
        <f>T85</f>
        <v>0</v>
      </c>
      <c r="U84" s="39"/>
      <c r="V84" s="39"/>
      <c r="W84" s="39"/>
      <c r="X84" s="39"/>
      <c r="Y84" s="39"/>
      <c r="Z84" s="39"/>
      <c r="AA84" s="39"/>
      <c r="AB84" s="39"/>
      <c r="AC84" s="39"/>
      <c r="AD84" s="39"/>
      <c r="AE84" s="39"/>
      <c r="AT84" s="18" t="s">
        <v>71</v>
      </c>
      <c r="AU84" s="18" t="s">
        <v>108</v>
      </c>
      <c r="BK84" s="188">
        <f>BK85</f>
        <v>0</v>
      </c>
    </row>
    <row r="85" spans="1:63" s="12" customFormat="1" ht="25.9" customHeight="1">
      <c r="A85" s="12"/>
      <c r="B85" s="189"/>
      <c r="C85" s="190"/>
      <c r="D85" s="191" t="s">
        <v>71</v>
      </c>
      <c r="E85" s="192" t="s">
        <v>288</v>
      </c>
      <c r="F85" s="192" t="s">
        <v>1309</v>
      </c>
      <c r="G85" s="190"/>
      <c r="H85" s="190"/>
      <c r="I85" s="193"/>
      <c r="J85" s="194">
        <f>BK85</f>
        <v>0</v>
      </c>
      <c r="K85" s="190"/>
      <c r="L85" s="195"/>
      <c r="M85" s="196"/>
      <c r="N85" s="197"/>
      <c r="O85" s="197"/>
      <c r="P85" s="198">
        <f>P86+P103+P120+P131</f>
        <v>0</v>
      </c>
      <c r="Q85" s="197"/>
      <c r="R85" s="198">
        <f>R86+R103+R120+R131</f>
        <v>0</v>
      </c>
      <c r="S85" s="197"/>
      <c r="T85" s="199">
        <f>T86+T103+T120+T131</f>
        <v>0</v>
      </c>
      <c r="U85" s="12"/>
      <c r="V85" s="12"/>
      <c r="W85" s="12"/>
      <c r="X85" s="12"/>
      <c r="Y85" s="12"/>
      <c r="Z85" s="12"/>
      <c r="AA85" s="12"/>
      <c r="AB85" s="12"/>
      <c r="AC85" s="12"/>
      <c r="AD85" s="12"/>
      <c r="AE85" s="12"/>
      <c r="AR85" s="200" t="s">
        <v>159</v>
      </c>
      <c r="AT85" s="201" t="s">
        <v>71</v>
      </c>
      <c r="AU85" s="201" t="s">
        <v>72</v>
      </c>
      <c r="AY85" s="200" t="s">
        <v>138</v>
      </c>
      <c r="BK85" s="202">
        <f>BK86+BK103+BK120+BK131</f>
        <v>0</v>
      </c>
    </row>
    <row r="86" spans="1:63" s="12" customFormat="1" ht="22.8" customHeight="1">
      <c r="A86" s="12"/>
      <c r="B86" s="189"/>
      <c r="C86" s="190"/>
      <c r="D86" s="191" t="s">
        <v>71</v>
      </c>
      <c r="E86" s="203" t="s">
        <v>1327</v>
      </c>
      <c r="F86" s="203" t="s">
        <v>1328</v>
      </c>
      <c r="G86" s="190"/>
      <c r="H86" s="190"/>
      <c r="I86" s="193"/>
      <c r="J86" s="204">
        <f>BK86</f>
        <v>0</v>
      </c>
      <c r="K86" s="190"/>
      <c r="L86" s="195"/>
      <c r="M86" s="196"/>
      <c r="N86" s="197"/>
      <c r="O86" s="197"/>
      <c r="P86" s="198">
        <f>SUM(P87:P102)</f>
        <v>0</v>
      </c>
      <c r="Q86" s="197"/>
      <c r="R86" s="198">
        <f>SUM(R87:R102)</f>
        <v>0</v>
      </c>
      <c r="S86" s="197"/>
      <c r="T86" s="199">
        <f>SUM(T87:T102)</f>
        <v>0</v>
      </c>
      <c r="U86" s="12"/>
      <c r="V86" s="12"/>
      <c r="W86" s="12"/>
      <c r="X86" s="12"/>
      <c r="Y86" s="12"/>
      <c r="Z86" s="12"/>
      <c r="AA86" s="12"/>
      <c r="AB86" s="12"/>
      <c r="AC86" s="12"/>
      <c r="AD86" s="12"/>
      <c r="AE86" s="12"/>
      <c r="AR86" s="200" t="s">
        <v>80</v>
      </c>
      <c r="AT86" s="201" t="s">
        <v>71</v>
      </c>
      <c r="AU86" s="201" t="s">
        <v>80</v>
      </c>
      <c r="AY86" s="200" t="s">
        <v>138</v>
      </c>
      <c r="BK86" s="202">
        <f>SUM(BK87:BK102)</f>
        <v>0</v>
      </c>
    </row>
    <row r="87" spans="1:65" s="2" customFormat="1" ht="16.5" customHeight="1">
      <c r="A87" s="39"/>
      <c r="B87" s="40"/>
      <c r="C87" s="205" t="s">
        <v>80</v>
      </c>
      <c r="D87" s="205" t="s">
        <v>140</v>
      </c>
      <c r="E87" s="206" t="s">
        <v>700</v>
      </c>
      <c r="F87" s="207" t="s">
        <v>1329</v>
      </c>
      <c r="G87" s="208" t="s">
        <v>1330</v>
      </c>
      <c r="H87" s="209">
        <v>0.135</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513</v>
      </c>
      <c r="AT87" s="216" t="s">
        <v>140</v>
      </c>
      <c r="AU87" s="216" t="s">
        <v>82</v>
      </c>
      <c r="AY87" s="18" t="s">
        <v>138</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513</v>
      </c>
      <c r="BM87" s="216" t="s">
        <v>82</v>
      </c>
    </row>
    <row r="88" spans="1:65" s="2" customFormat="1" ht="16.5" customHeight="1">
      <c r="A88" s="39"/>
      <c r="B88" s="40"/>
      <c r="C88" s="205" t="s">
        <v>82</v>
      </c>
      <c r="D88" s="205" t="s">
        <v>140</v>
      </c>
      <c r="E88" s="206" t="s">
        <v>707</v>
      </c>
      <c r="F88" s="207" t="s">
        <v>1331</v>
      </c>
      <c r="G88" s="208" t="s">
        <v>1330</v>
      </c>
      <c r="H88" s="209">
        <v>0.135</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513</v>
      </c>
      <c r="AT88" s="216" t="s">
        <v>140</v>
      </c>
      <c r="AU88" s="216" t="s">
        <v>82</v>
      </c>
      <c r="AY88" s="18" t="s">
        <v>138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513</v>
      </c>
      <c r="BM88" s="216" t="s">
        <v>145</v>
      </c>
    </row>
    <row r="89" spans="1:65" s="2" customFormat="1" ht="16.5" customHeight="1">
      <c r="A89" s="39"/>
      <c r="B89" s="40"/>
      <c r="C89" s="205" t="s">
        <v>159</v>
      </c>
      <c r="D89" s="205" t="s">
        <v>140</v>
      </c>
      <c r="E89" s="206" t="s">
        <v>711</v>
      </c>
      <c r="F89" s="207" t="s">
        <v>1332</v>
      </c>
      <c r="G89" s="208" t="s">
        <v>1333</v>
      </c>
      <c r="H89" s="209">
        <v>2</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513</v>
      </c>
      <c r="AT89" s="216" t="s">
        <v>140</v>
      </c>
      <c r="AU89" s="216" t="s">
        <v>82</v>
      </c>
      <c r="AY89" s="18" t="s">
        <v>138</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513</v>
      </c>
      <c r="BM89" s="216" t="s">
        <v>174</v>
      </c>
    </row>
    <row r="90" spans="1:65" s="2" customFormat="1" ht="16.5" customHeight="1">
      <c r="A90" s="39"/>
      <c r="B90" s="40"/>
      <c r="C90" s="205" t="s">
        <v>145</v>
      </c>
      <c r="D90" s="205" t="s">
        <v>140</v>
      </c>
      <c r="E90" s="206" t="s">
        <v>717</v>
      </c>
      <c r="F90" s="207" t="s">
        <v>1334</v>
      </c>
      <c r="G90" s="208" t="s">
        <v>1333</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513</v>
      </c>
      <c r="AT90" s="216" t="s">
        <v>140</v>
      </c>
      <c r="AU90" s="216" t="s">
        <v>82</v>
      </c>
      <c r="AY90" s="18" t="s">
        <v>138</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513</v>
      </c>
      <c r="BM90" s="216" t="s">
        <v>186</v>
      </c>
    </row>
    <row r="91" spans="1:65" s="2" customFormat="1" ht="16.5" customHeight="1">
      <c r="A91" s="39"/>
      <c r="B91" s="40"/>
      <c r="C91" s="205" t="s">
        <v>170</v>
      </c>
      <c r="D91" s="205" t="s">
        <v>140</v>
      </c>
      <c r="E91" s="206" t="s">
        <v>725</v>
      </c>
      <c r="F91" s="207" t="s">
        <v>1335</v>
      </c>
      <c r="G91" s="208" t="s">
        <v>1333</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513</v>
      </c>
      <c r="AT91" s="216" t="s">
        <v>140</v>
      </c>
      <c r="AU91" s="216" t="s">
        <v>82</v>
      </c>
      <c r="AY91" s="18" t="s">
        <v>138</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513</v>
      </c>
      <c r="BM91" s="216" t="s">
        <v>202</v>
      </c>
    </row>
    <row r="92" spans="1:65" s="2" customFormat="1" ht="16.5" customHeight="1">
      <c r="A92" s="39"/>
      <c r="B92" s="40"/>
      <c r="C92" s="205" t="s">
        <v>174</v>
      </c>
      <c r="D92" s="205" t="s">
        <v>140</v>
      </c>
      <c r="E92" s="206" t="s">
        <v>732</v>
      </c>
      <c r="F92" s="207" t="s">
        <v>1336</v>
      </c>
      <c r="G92" s="208" t="s">
        <v>182</v>
      </c>
      <c r="H92" s="209">
        <v>0.65</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513</v>
      </c>
      <c r="AT92" s="216" t="s">
        <v>140</v>
      </c>
      <c r="AU92" s="216" t="s">
        <v>82</v>
      </c>
      <c r="AY92" s="18" t="s">
        <v>138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513</v>
      </c>
      <c r="BM92" s="216" t="s">
        <v>213</v>
      </c>
    </row>
    <row r="93" spans="1:65" s="2" customFormat="1" ht="37.8" customHeight="1">
      <c r="A93" s="39"/>
      <c r="B93" s="40"/>
      <c r="C93" s="205" t="s">
        <v>179</v>
      </c>
      <c r="D93" s="205" t="s">
        <v>140</v>
      </c>
      <c r="E93" s="206" t="s">
        <v>736</v>
      </c>
      <c r="F93" s="207" t="s">
        <v>1337</v>
      </c>
      <c r="G93" s="208" t="s">
        <v>370</v>
      </c>
      <c r="H93" s="209">
        <v>134</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513</v>
      </c>
      <c r="AT93" s="216" t="s">
        <v>140</v>
      </c>
      <c r="AU93" s="216" t="s">
        <v>82</v>
      </c>
      <c r="AY93" s="18" t="s">
        <v>138</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513</v>
      </c>
      <c r="BM93" s="216" t="s">
        <v>225</v>
      </c>
    </row>
    <row r="94" spans="1:65" s="2" customFormat="1" ht="24.15" customHeight="1">
      <c r="A94" s="39"/>
      <c r="B94" s="40"/>
      <c r="C94" s="205" t="s">
        <v>186</v>
      </c>
      <c r="D94" s="205" t="s">
        <v>140</v>
      </c>
      <c r="E94" s="206" t="s">
        <v>741</v>
      </c>
      <c r="F94" s="207" t="s">
        <v>1338</v>
      </c>
      <c r="G94" s="208" t="s">
        <v>370</v>
      </c>
      <c r="H94" s="209">
        <v>5</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513</v>
      </c>
      <c r="AT94" s="216" t="s">
        <v>140</v>
      </c>
      <c r="AU94" s="216" t="s">
        <v>82</v>
      </c>
      <c r="AY94" s="18" t="s">
        <v>138</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513</v>
      </c>
      <c r="BM94" s="216" t="s">
        <v>235</v>
      </c>
    </row>
    <row r="95" spans="1:65" s="2" customFormat="1" ht="21.75" customHeight="1">
      <c r="A95" s="39"/>
      <c r="B95" s="40"/>
      <c r="C95" s="205" t="s">
        <v>195</v>
      </c>
      <c r="D95" s="205" t="s">
        <v>140</v>
      </c>
      <c r="E95" s="206" t="s">
        <v>746</v>
      </c>
      <c r="F95" s="207" t="s">
        <v>1339</v>
      </c>
      <c r="G95" s="208" t="s">
        <v>1333</v>
      </c>
      <c r="H95" s="209">
        <v>2</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513</v>
      </c>
      <c r="AT95" s="216" t="s">
        <v>140</v>
      </c>
      <c r="AU95" s="216" t="s">
        <v>82</v>
      </c>
      <c r="AY95" s="18" t="s">
        <v>138</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513</v>
      </c>
      <c r="BM95" s="216" t="s">
        <v>244</v>
      </c>
    </row>
    <row r="96" spans="1:65" s="2" customFormat="1" ht="16.5" customHeight="1">
      <c r="A96" s="39"/>
      <c r="B96" s="40"/>
      <c r="C96" s="205" t="s">
        <v>202</v>
      </c>
      <c r="D96" s="205" t="s">
        <v>140</v>
      </c>
      <c r="E96" s="206" t="s">
        <v>153</v>
      </c>
      <c r="F96" s="207" t="s">
        <v>1340</v>
      </c>
      <c r="G96" s="208" t="s">
        <v>370</v>
      </c>
      <c r="H96" s="209">
        <v>5</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513</v>
      </c>
      <c r="AT96" s="216" t="s">
        <v>140</v>
      </c>
      <c r="AU96" s="216" t="s">
        <v>82</v>
      </c>
      <c r="AY96" s="18" t="s">
        <v>138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513</v>
      </c>
      <c r="BM96" s="216" t="s">
        <v>259</v>
      </c>
    </row>
    <row r="97" spans="1:65" s="2" customFormat="1" ht="16.5" customHeight="1">
      <c r="A97" s="39"/>
      <c r="B97" s="40"/>
      <c r="C97" s="205" t="s">
        <v>207</v>
      </c>
      <c r="D97" s="205" t="s">
        <v>140</v>
      </c>
      <c r="E97" s="206" t="s">
        <v>248</v>
      </c>
      <c r="F97" s="207" t="s">
        <v>1341</v>
      </c>
      <c r="G97" s="208" t="s">
        <v>182</v>
      </c>
      <c r="H97" s="209">
        <v>0.5</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513</v>
      </c>
      <c r="AT97" s="216" t="s">
        <v>140</v>
      </c>
      <c r="AU97" s="216" t="s">
        <v>82</v>
      </c>
      <c r="AY97" s="18" t="s">
        <v>138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513</v>
      </c>
      <c r="BM97" s="216" t="s">
        <v>276</v>
      </c>
    </row>
    <row r="98" spans="1:65" s="2" customFormat="1" ht="16.5" customHeight="1">
      <c r="A98" s="39"/>
      <c r="B98" s="40"/>
      <c r="C98" s="205" t="s">
        <v>213</v>
      </c>
      <c r="D98" s="205" t="s">
        <v>140</v>
      </c>
      <c r="E98" s="206" t="s">
        <v>1342</v>
      </c>
      <c r="F98" s="207" t="s">
        <v>1343</v>
      </c>
      <c r="G98" s="208" t="s">
        <v>1333</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513</v>
      </c>
      <c r="AT98" s="216" t="s">
        <v>140</v>
      </c>
      <c r="AU98" s="216" t="s">
        <v>82</v>
      </c>
      <c r="AY98" s="18" t="s">
        <v>138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513</v>
      </c>
      <c r="BM98" s="216" t="s">
        <v>287</v>
      </c>
    </row>
    <row r="99" spans="1:65" s="2" customFormat="1" ht="16.5" customHeight="1">
      <c r="A99" s="39"/>
      <c r="B99" s="40"/>
      <c r="C99" s="205" t="s">
        <v>218</v>
      </c>
      <c r="D99" s="205" t="s">
        <v>140</v>
      </c>
      <c r="E99" s="206" t="s">
        <v>1344</v>
      </c>
      <c r="F99" s="207" t="s">
        <v>1345</v>
      </c>
      <c r="G99" s="208" t="s">
        <v>370</v>
      </c>
      <c r="H99" s="209">
        <v>5</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513</v>
      </c>
      <c r="AT99" s="216" t="s">
        <v>140</v>
      </c>
      <c r="AU99" s="216" t="s">
        <v>82</v>
      </c>
      <c r="AY99" s="18" t="s">
        <v>138</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513</v>
      </c>
      <c r="BM99" s="216" t="s">
        <v>300</v>
      </c>
    </row>
    <row r="100" spans="1:65" s="2" customFormat="1" ht="16.5" customHeight="1">
      <c r="A100" s="39"/>
      <c r="B100" s="40"/>
      <c r="C100" s="205" t="s">
        <v>225</v>
      </c>
      <c r="D100" s="205" t="s">
        <v>140</v>
      </c>
      <c r="E100" s="206" t="s">
        <v>1346</v>
      </c>
      <c r="F100" s="207" t="s">
        <v>1347</v>
      </c>
      <c r="G100" s="208" t="s">
        <v>1333</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513</v>
      </c>
      <c r="AT100" s="216" t="s">
        <v>140</v>
      </c>
      <c r="AU100" s="216" t="s">
        <v>82</v>
      </c>
      <c r="AY100" s="18" t="s">
        <v>138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513</v>
      </c>
      <c r="BM100" s="216" t="s">
        <v>312</v>
      </c>
    </row>
    <row r="101" spans="1:47" s="2" customFormat="1" ht="12">
      <c r="A101" s="39"/>
      <c r="B101" s="40"/>
      <c r="C101" s="41"/>
      <c r="D101" s="218" t="s">
        <v>293</v>
      </c>
      <c r="E101" s="41"/>
      <c r="F101" s="219" t="s">
        <v>1348</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293</v>
      </c>
      <c r="AU101" s="18" t="s">
        <v>82</v>
      </c>
    </row>
    <row r="102" spans="1:65" s="2" customFormat="1" ht="16.5" customHeight="1">
      <c r="A102" s="39"/>
      <c r="B102" s="40"/>
      <c r="C102" s="205" t="s">
        <v>8</v>
      </c>
      <c r="D102" s="205" t="s">
        <v>140</v>
      </c>
      <c r="E102" s="206" t="s">
        <v>1349</v>
      </c>
      <c r="F102" s="207" t="s">
        <v>1350</v>
      </c>
      <c r="G102" s="208" t="s">
        <v>370</v>
      </c>
      <c r="H102" s="209">
        <v>5</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513</v>
      </c>
      <c r="AT102" s="216" t="s">
        <v>140</v>
      </c>
      <c r="AU102" s="216" t="s">
        <v>82</v>
      </c>
      <c r="AY102" s="18" t="s">
        <v>138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513</v>
      </c>
      <c r="BM102" s="216" t="s">
        <v>325</v>
      </c>
    </row>
    <row r="103" spans="1:63" s="12" customFormat="1" ht="22.8" customHeight="1">
      <c r="A103" s="12"/>
      <c r="B103" s="189"/>
      <c r="C103" s="190"/>
      <c r="D103" s="191" t="s">
        <v>71</v>
      </c>
      <c r="E103" s="203" t="s">
        <v>1351</v>
      </c>
      <c r="F103" s="203" t="s">
        <v>1352</v>
      </c>
      <c r="G103" s="190"/>
      <c r="H103" s="190"/>
      <c r="I103" s="193"/>
      <c r="J103" s="204">
        <f>BK103</f>
        <v>0</v>
      </c>
      <c r="K103" s="190"/>
      <c r="L103" s="195"/>
      <c r="M103" s="196"/>
      <c r="N103" s="197"/>
      <c r="O103" s="197"/>
      <c r="P103" s="198">
        <f>SUM(P104:P119)</f>
        <v>0</v>
      </c>
      <c r="Q103" s="197"/>
      <c r="R103" s="198">
        <f>SUM(R104:R119)</f>
        <v>0</v>
      </c>
      <c r="S103" s="197"/>
      <c r="T103" s="199">
        <f>SUM(T104:T119)</f>
        <v>0</v>
      </c>
      <c r="U103" s="12"/>
      <c r="V103" s="12"/>
      <c r="W103" s="12"/>
      <c r="X103" s="12"/>
      <c r="Y103" s="12"/>
      <c r="Z103" s="12"/>
      <c r="AA103" s="12"/>
      <c r="AB103" s="12"/>
      <c r="AC103" s="12"/>
      <c r="AD103" s="12"/>
      <c r="AE103" s="12"/>
      <c r="AR103" s="200" t="s">
        <v>80</v>
      </c>
      <c r="AT103" s="201" t="s">
        <v>71</v>
      </c>
      <c r="AU103" s="201" t="s">
        <v>80</v>
      </c>
      <c r="AY103" s="200" t="s">
        <v>138</v>
      </c>
      <c r="BK103" s="202">
        <f>SUM(BK104:BK119)</f>
        <v>0</v>
      </c>
    </row>
    <row r="104" spans="1:65" s="2" customFormat="1" ht="16.5" customHeight="1">
      <c r="A104" s="39"/>
      <c r="B104" s="40"/>
      <c r="C104" s="205" t="s">
        <v>235</v>
      </c>
      <c r="D104" s="205" t="s">
        <v>140</v>
      </c>
      <c r="E104" s="206" t="s">
        <v>1353</v>
      </c>
      <c r="F104" s="207" t="s">
        <v>1354</v>
      </c>
      <c r="G104" s="208" t="s">
        <v>1333</v>
      </c>
      <c r="H104" s="209">
        <v>2</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513</v>
      </c>
      <c r="AT104" s="216" t="s">
        <v>140</v>
      </c>
      <c r="AU104" s="216" t="s">
        <v>82</v>
      </c>
      <c r="AY104" s="18" t="s">
        <v>138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513</v>
      </c>
      <c r="BM104" s="216" t="s">
        <v>338</v>
      </c>
    </row>
    <row r="105" spans="1:65" s="2" customFormat="1" ht="16.5" customHeight="1">
      <c r="A105" s="39"/>
      <c r="B105" s="40"/>
      <c r="C105" s="205" t="s">
        <v>240</v>
      </c>
      <c r="D105" s="205" t="s">
        <v>140</v>
      </c>
      <c r="E105" s="206" t="s">
        <v>1355</v>
      </c>
      <c r="F105" s="207" t="s">
        <v>1356</v>
      </c>
      <c r="G105" s="208" t="s">
        <v>1333</v>
      </c>
      <c r="H105" s="209">
        <v>2</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513</v>
      </c>
      <c r="AT105" s="216" t="s">
        <v>140</v>
      </c>
      <c r="AU105" s="216" t="s">
        <v>82</v>
      </c>
      <c r="AY105" s="18" t="s">
        <v>138</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513</v>
      </c>
      <c r="BM105" s="216" t="s">
        <v>349</v>
      </c>
    </row>
    <row r="106" spans="1:65" s="2" customFormat="1" ht="16.5" customHeight="1">
      <c r="A106" s="39"/>
      <c r="B106" s="40"/>
      <c r="C106" s="205" t="s">
        <v>244</v>
      </c>
      <c r="D106" s="205" t="s">
        <v>140</v>
      </c>
      <c r="E106" s="206" t="s">
        <v>1357</v>
      </c>
      <c r="F106" s="207" t="s">
        <v>1358</v>
      </c>
      <c r="G106" s="208" t="s">
        <v>1333</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513</v>
      </c>
      <c r="AT106" s="216" t="s">
        <v>140</v>
      </c>
      <c r="AU106" s="216" t="s">
        <v>82</v>
      </c>
      <c r="AY106" s="18" t="s">
        <v>138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513</v>
      </c>
      <c r="BM106" s="216" t="s">
        <v>361</v>
      </c>
    </row>
    <row r="107" spans="1:65" s="2" customFormat="1" ht="16.5" customHeight="1">
      <c r="A107" s="39"/>
      <c r="B107" s="40"/>
      <c r="C107" s="205" t="s">
        <v>252</v>
      </c>
      <c r="D107" s="205" t="s">
        <v>140</v>
      </c>
      <c r="E107" s="206" t="s">
        <v>1359</v>
      </c>
      <c r="F107" s="207" t="s">
        <v>1360</v>
      </c>
      <c r="G107" s="208" t="s">
        <v>1333</v>
      </c>
      <c r="H107" s="209">
        <v>3</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513</v>
      </c>
      <c r="AT107" s="216" t="s">
        <v>140</v>
      </c>
      <c r="AU107" s="216" t="s">
        <v>82</v>
      </c>
      <c r="AY107" s="18" t="s">
        <v>138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513</v>
      </c>
      <c r="BM107" s="216" t="s">
        <v>373</v>
      </c>
    </row>
    <row r="108" spans="1:65" s="2" customFormat="1" ht="16.5" customHeight="1">
      <c r="A108" s="39"/>
      <c r="B108" s="40"/>
      <c r="C108" s="205" t="s">
        <v>259</v>
      </c>
      <c r="D108" s="205" t="s">
        <v>140</v>
      </c>
      <c r="E108" s="206" t="s">
        <v>1361</v>
      </c>
      <c r="F108" s="207" t="s">
        <v>1362</v>
      </c>
      <c r="G108" s="208" t="s">
        <v>1333</v>
      </c>
      <c r="H108" s="209">
        <v>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513</v>
      </c>
      <c r="AT108" s="216" t="s">
        <v>140</v>
      </c>
      <c r="AU108" s="216" t="s">
        <v>82</v>
      </c>
      <c r="AY108" s="18" t="s">
        <v>138</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513</v>
      </c>
      <c r="BM108" s="216" t="s">
        <v>385</v>
      </c>
    </row>
    <row r="109" spans="1:65" s="2" customFormat="1" ht="16.5" customHeight="1">
      <c r="A109" s="39"/>
      <c r="B109" s="40"/>
      <c r="C109" s="205" t="s">
        <v>7</v>
      </c>
      <c r="D109" s="205" t="s">
        <v>140</v>
      </c>
      <c r="E109" s="206" t="s">
        <v>1363</v>
      </c>
      <c r="F109" s="207" t="s">
        <v>1362</v>
      </c>
      <c r="G109" s="208" t="s">
        <v>1333</v>
      </c>
      <c r="H109" s="209">
        <v>2</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513</v>
      </c>
      <c r="AT109" s="216" t="s">
        <v>140</v>
      </c>
      <c r="AU109" s="216" t="s">
        <v>82</v>
      </c>
      <c r="AY109" s="18" t="s">
        <v>138</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513</v>
      </c>
      <c r="BM109" s="216" t="s">
        <v>398</v>
      </c>
    </row>
    <row r="110" spans="1:65" s="2" customFormat="1" ht="16.5" customHeight="1">
      <c r="A110" s="39"/>
      <c r="B110" s="40"/>
      <c r="C110" s="205" t="s">
        <v>276</v>
      </c>
      <c r="D110" s="205" t="s">
        <v>140</v>
      </c>
      <c r="E110" s="206" t="s">
        <v>1364</v>
      </c>
      <c r="F110" s="207" t="s">
        <v>1365</v>
      </c>
      <c r="G110" s="208" t="s">
        <v>1333</v>
      </c>
      <c r="H110" s="209">
        <v>2</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513</v>
      </c>
      <c r="AT110" s="216" t="s">
        <v>140</v>
      </c>
      <c r="AU110" s="216" t="s">
        <v>82</v>
      </c>
      <c r="AY110" s="18" t="s">
        <v>138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513</v>
      </c>
      <c r="BM110" s="216" t="s">
        <v>410</v>
      </c>
    </row>
    <row r="111" spans="1:65" s="2" customFormat="1" ht="16.5" customHeight="1">
      <c r="A111" s="39"/>
      <c r="B111" s="40"/>
      <c r="C111" s="205" t="s">
        <v>281</v>
      </c>
      <c r="D111" s="205" t="s">
        <v>140</v>
      </c>
      <c r="E111" s="206" t="s">
        <v>1366</v>
      </c>
      <c r="F111" s="207" t="s">
        <v>1367</v>
      </c>
      <c r="G111" s="208" t="s">
        <v>1333</v>
      </c>
      <c r="H111" s="209">
        <v>2</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513</v>
      </c>
      <c r="AT111" s="216" t="s">
        <v>140</v>
      </c>
      <c r="AU111" s="216" t="s">
        <v>82</v>
      </c>
      <c r="AY111" s="18" t="s">
        <v>138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513</v>
      </c>
      <c r="BM111" s="216" t="s">
        <v>421</v>
      </c>
    </row>
    <row r="112" spans="1:65" s="2" customFormat="1" ht="21.75" customHeight="1">
      <c r="A112" s="39"/>
      <c r="B112" s="40"/>
      <c r="C112" s="205" t="s">
        <v>287</v>
      </c>
      <c r="D112" s="205" t="s">
        <v>140</v>
      </c>
      <c r="E112" s="206" t="s">
        <v>1368</v>
      </c>
      <c r="F112" s="207" t="s">
        <v>1369</v>
      </c>
      <c r="G112" s="208" t="s">
        <v>1333</v>
      </c>
      <c r="H112" s="209">
        <v>4</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513</v>
      </c>
      <c r="AT112" s="216" t="s">
        <v>140</v>
      </c>
      <c r="AU112" s="216" t="s">
        <v>82</v>
      </c>
      <c r="AY112" s="18" t="s">
        <v>138</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513</v>
      </c>
      <c r="BM112" s="216" t="s">
        <v>431</v>
      </c>
    </row>
    <row r="113" spans="1:65" s="2" customFormat="1" ht="16.5" customHeight="1">
      <c r="A113" s="39"/>
      <c r="B113" s="40"/>
      <c r="C113" s="205" t="s">
        <v>296</v>
      </c>
      <c r="D113" s="205" t="s">
        <v>140</v>
      </c>
      <c r="E113" s="206" t="s">
        <v>1370</v>
      </c>
      <c r="F113" s="207" t="s">
        <v>1371</v>
      </c>
      <c r="G113" s="208" t="s">
        <v>1333</v>
      </c>
      <c r="H113" s="209">
        <v>8</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513</v>
      </c>
      <c r="AT113" s="216" t="s">
        <v>140</v>
      </c>
      <c r="AU113" s="216" t="s">
        <v>82</v>
      </c>
      <c r="AY113" s="18" t="s">
        <v>138</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513</v>
      </c>
      <c r="BM113" s="216" t="s">
        <v>442</v>
      </c>
    </row>
    <row r="114" spans="1:65" s="2" customFormat="1" ht="16.5" customHeight="1">
      <c r="A114" s="39"/>
      <c r="B114" s="40"/>
      <c r="C114" s="205" t="s">
        <v>300</v>
      </c>
      <c r="D114" s="205" t="s">
        <v>140</v>
      </c>
      <c r="E114" s="206" t="s">
        <v>1372</v>
      </c>
      <c r="F114" s="207" t="s">
        <v>1373</v>
      </c>
      <c r="G114" s="208" t="s">
        <v>1333</v>
      </c>
      <c r="H114" s="209">
        <v>2</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513</v>
      </c>
      <c r="AT114" s="216" t="s">
        <v>140</v>
      </c>
      <c r="AU114" s="216" t="s">
        <v>82</v>
      </c>
      <c r="AY114" s="18" t="s">
        <v>138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513</v>
      </c>
      <c r="BM114" s="216" t="s">
        <v>451</v>
      </c>
    </row>
    <row r="115" spans="1:65" s="2" customFormat="1" ht="16.5" customHeight="1">
      <c r="A115" s="39"/>
      <c r="B115" s="40"/>
      <c r="C115" s="205" t="s">
        <v>306</v>
      </c>
      <c r="D115" s="205" t="s">
        <v>140</v>
      </c>
      <c r="E115" s="206" t="s">
        <v>1374</v>
      </c>
      <c r="F115" s="207" t="s">
        <v>1375</v>
      </c>
      <c r="G115" s="208" t="s">
        <v>1333</v>
      </c>
      <c r="H115" s="209">
        <v>2</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513</v>
      </c>
      <c r="AT115" s="216" t="s">
        <v>140</v>
      </c>
      <c r="AU115" s="216" t="s">
        <v>82</v>
      </c>
      <c r="AY115" s="18" t="s">
        <v>138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513</v>
      </c>
      <c r="BM115" s="216" t="s">
        <v>462</v>
      </c>
    </row>
    <row r="116" spans="1:65" s="2" customFormat="1" ht="16.5" customHeight="1">
      <c r="A116" s="39"/>
      <c r="B116" s="40"/>
      <c r="C116" s="205" t="s">
        <v>312</v>
      </c>
      <c r="D116" s="205" t="s">
        <v>140</v>
      </c>
      <c r="E116" s="206" t="s">
        <v>1376</v>
      </c>
      <c r="F116" s="207" t="s">
        <v>1377</v>
      </c>
      <c r="G116" s="208" t="s">
        <v>1333</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513</v>
      </c>
      <c r="AT116" s="216" t="s">
        <v>140</v>
      </c>
      <c r="AU116" s="216" t="s">
        <v>82</v>
      </c>
      <c r="AY116" s="18" t="s">
        <v>138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513</v>
      </c>
      <c r="BM116" s="216" t="s">
        <v>474</v>
      </c>
    </row>
    <row r="117" spans="1:65" s="2" customFormat="1" ht="16.5" customHeight="1">
      <c r="A117" s="39"/>
      <c r="B117" s="40"/>
      <c r="C117" s="205" t="s">
        <v>320</v>
      </c>
      <c r="D117" s="205" t="s">
        <v>140</v>
      </c>
      <c r="E117" s="206" t="s">
        <v>1378</v>
      </c>
      <c r="F117" s="207" t="s">
        <v>1379</v>
      </c>
      <c r="G117" s="208" t="s">
        <v>1333</v>
      </c>
      <c r="H117" s="209">
        <v>3</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513</v>
      </c>
      <c r="AT117" s="216" t="s">
        <v>140</v>
      </c>
      <c r="AU117" s="216" t="s">
        <v>82</v>
      </c>
      <c r="AY117" s="18" t="s">
        <v>138</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513</v>
      </c>
      <c r="BM117" s="216" t="s">
        <v>484</v>
      </c>
    </row>
    <row r="118" spans="1:65" s="2" customFormat="1" ht="16.5" customHeight="1">
      <c r="A118" s="39"/>
      <c r="B118" s="40"/>
      <c r="C118" s="205" t="s">
        <v>325</v>
      </c>
      <c r="D118" s="205" t="s">
        <v>140</v>
      </c>
      <c r="E118" s="206" t="s">
        <v>1380</v>
      </c>
      <c r="F118" s="207" t="s">
        <v>1381</v>
      </c>
      <c r="G118" s="208" t="s">
        <v>1333</v>
      </c>
      <c r="H118" s="209">
        <v>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513</v>
      </c>
      <c r="AT118" s="216" t="s">
        <v>140</v>
      </c>
      <c r="AU118" s="216" t="s">
        <v>82</v>
      </c>
      <c r="AY118" s="18" t="s">
        <v>138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513</v>
      </c>
      <c r="BM118" s="216" t="s">
        <v>494</v>
      </c>
    </row>
    <row r="119" spans="1:65" s="2" customFormat="1" ht="16.5" customHeight="1">
      <c r="A119" s="39"/>
      <c r="B119" s="40"/>
      <c r="C119" s="205" t="s">
        <v>333</v>
      </c>
      <c r="D119" s="205" t="s">
        <v>140</v>
      </c>
      <c r="E119" s="206" t="s">
        <v>1382</v>
      </c>
      <c r="F119" s="207" t="s">
        <v>1383</v>
      </c>
      <c r="G119" s="208" t="s">
        <v>1333</v>
      </c>
      <c r="H119" s="209">
        <v>3</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513</v>
      </c>
      <c r="AT119" s="216" t="s">
        <v>140</v>
      </c>
      <c r="AU119" s="216" t="s">
        <v>82</v>
      </c>
      <c r="AY119" s="18" t="s">
        <v>138</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513</v>
      </c>
      <c r="BM119" s="216" t="s">
        <v>503</v>
      </c>
    </row>
    <row r="120" spans="1:63" s="12" customFormat="1" ht="22.8" customHeight="1">
      <c r="A120" s="12"/>
      <c r="B120" s="189"/>
      <c r="C120" s="190"/>
      <c r="D120" s="191" t="s">
        <v>71</v>
      </c>
      <c r="E120" s="203" t="s">
        <v>1384</v>
      </c>
      <c r="F120" s="203" t="s">
        <v>1385</v>
      </c>
      <c r="G120" s="190"/>
      <c r="H120" s="190"/>
      <c r="I120" s="193"/>
      <c r="J120" s="204">
        <f>BK120</f>
        <v>0</v>
      </c>
      <c r="K120" s="190"/>
      <c r="L120" s="195"/>
      <c r="M120" s="196"/>
      <c r="N120" s="197"/>
      <c r="O120" s="197"/>
      <c r="P120" s="198">
        <f>SUM(P121:P130)</f>
        <v>0</v>
      </c>
      <c r="Q120" s="197"/>
      <c r="R120" s="198">
        <f>SUM(R121:R130)</f>
        <v>0</v>
      </c>
      <c r="S120" s="197"/>
      <c r="T120" s="199">
        <f>SUM(T121:T130)</f>
        <v>0</v>
      </c>
      <c r="U120" s="12"/>
      <c r="V120" s="12"/>
      <c r="W120" s="12"/>
      <c r="X120" s="12"/>
      <c r="Y120" s="12"/>
      <c r="Z120" s="12"/>
      <c r="AA120" s="12"/>
      <c r="AB120" s="12"/>
      <c r="AC120" s="12"/>
      <c r="AD120" s="12"/>
      <c r="AE120" s="12"/>
      <c r="AR120" s="200" t="s">
        <v>80</v>
      </c>
      <c r="AT120" s="201" t="s">
        <v>71</v>
      </c>
      <c r="AU120" s="201" t="s">
        <v>80</v>
      </c>
      <c r="AY120" s="200" t="s">
        <v>138</v>
      </c>
      <c r="BK120" s="202">
        <f>SUM(BK121:BK130)</f>
        <v>0</v>
      </c>
    </row>
    <row r="121" spans="1:65" s="2" customFormat="1" ht="16.5" customHeight="1">
      <c r="A121" s="39"/>
      <c r="B121" s="40"/>
      <c r="C121" s="205" t="s">
        <v>338</v>
      </c>
      <c r="D121" s="205" t="s">
        <v>140</v>
      </c>
      <c r="E121" s="206" t="s">
        <v>1386</v>
      </c>
      <c r="F121" s="207" t="s">
        <v>1387</v>
      </c>
      <c r="G121" s="208" t="s">
        <v>1333</v>
      </c>
      <c r="H121" s="209">
        <v>3</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513</v>
      </c>
      <c r="AT121" s="216" t="s">
        <v>140</v>
      </c>
      <c r="AU121" s="216" t="s">
        <v>82</v>
      </c>
      <c r="AY121" s="18" t="s">
        <v>138</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513</v>
      </c>
      <c r="BM121" s="216" t="s">
        <v>513</v>
      </c>
    </row>
    <row r="122" spans="1:65" s="2" customFormat="1" ht="16.5" customHeight="1">
      <c r="A122" s="39"/>
      <c r="B122" s="40"/>
      <c r="C122" s="205" t="s">
        <v>344</v>
      </c>
      <c r="D122" s="205" t="s">
        <v>140</v>
      </c>
      <c r="E122" s="206" t="s">
        <v>1388</v>
      </c>
      <c r="F122" s="207" t="s">
        <v>1389</v>
      </c>
      <c r="G122" s="208" t="s">
        <v>1333</v>
      </c>
      <c r="H122" s="209">
        <v>6</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513</v>
      </c>
      <c r="AT122" s="216" t="s">
        <v>140</v>
      </c>
      <c r="AU122" s="216" t="s">
        <v>82</v>
      </c>
      <c r="AY122" s="18" t="s">
        <v>138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513</v>
      </c>
      <c r="BM122" s="216" t="s">
        <v>523</v>
      </c>
    </row>
    <row r="123" spans="1:65" s="2" customFormat="1" ht="16.5" customHeight="1">
      <c r="A123" s="39"/>
      <c r="B123" s="40"/>
      <c r="C123" s="205" t="s">
        <v>349</v>
      </c>
      <c r="D123" s="205" t="s">
        <v>140</v>
      </c>
      <c r="E123" s="206" t="s">
        <v>1390</v>
      </c>
      <c r="F123" s="207" t="s">
        <v>1391</v>
      </c>
      <c r="G123" s="208" t="s">
        <v>1333</v>
      </c>
      <c r="H123" s="209">
        <v>6</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513</v>
      </c>
      <c r="AT123" s="216" t="s">
        <v>140</v>
      </c>
      <c r="AU123" s="216" t="s">
        <v>82</v>
      </c>
      <c r="AY123" s="18" t="s">
        <v>138</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513</v>
      </c>
      <c r="BM123" s="216" t="s">
        <v>531</v>
      </c>
    </row>
    <row r="124" spans="1:65" s="2" customFormat="1" ht="16.5" customHeight="1">
      <c r="A124" s="39"/>
      <c r="B124" s="40"/>
      <c r="C124" s="205" t="s">
        <v>355</v>
      </c>
      <c r="D124" s="205" t="s">
        <v>140</v>
      </c>
      <c r="E124" s="206" t="s">
        <v>1392</v>
      </c>
      <c r="F124" s="207" t="s">
        <v>1393</v>
      </c>
      <c r="G124" s="208" t="s">
        <v>370</v>
      </c>
      <c r="H124" s="209">
        <v>180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513</v>
      </c>
      <c r="AT124" s="216" t="s">
        <v>140</v>
      </c>
      <c r="AU124" s="216" t="s">
        <v>82</v>
      </c>
      <c r="AY124" s="18" t="s">
        <v>138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513</v>
      </c>
      <c r="BM124" s="216" t="s">
        <v>539</v>
      </c>
    </row>
    <row r="125" spans="1:65" s="2" customFormat="1" ht="16.5" customHeight="1">
      <c r="A125" s="39"/>
      <c r="B125" s="40"/>
      <c r="C125" s="205" t="s">
        <v>361</v>
      </c>
      <c r="D125" s="205" t="s">
        <v>140</v>
      </c>
      <c r="E125" s="206" t="s">
        <v>1394</v>
      </c>
      <c r="F125" s="207" t="s">
        <v>1395</v>
      </c>
      <c r="G125" s="208" t="s">
        <v>1333</v>
      </c>
      <c r="H125" s="209">
        <v>6</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513</v>
      </c>
      <c r="AT125" s="216" t="s">
        <v>140</v>
      </c>
      <c r="AU125" s="216" t="s">
        <v>82</v>
      </c>
      <c r="AY125" s="18" t="s">
        <v>138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513</v>
      </c>
      <c r="BM125" s="216" t="s">
        <v>548</v>
      </c>
    </row>
    <row r="126" spans="1:65" s="2" customFormat="1" ht="16.5" customHeight="1">
      <c r="A126" s="39"/>
      <c r="B126" s="40"/>
      <c r="C126" s="205" t="s">
        <v>367</v>
      </c>
      <c r="D126" s="205" t="s">
        <v>140</v>
      </c>
      <c r="E126" s="206" t="s">
        <v>1396</v>
      </c>
      <c r="F126" s="207" t="s">
        <v>1397</v>
      </c>
      <c r="G126" s="208" t="s">
        <v>370</v>
      </c>
      <c r="H126" s="209">
        <v>180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513</v>
      </c>
      <c r="AT126" s="216" t="s">
        <v>140</v>
      </c>
      <c r="AU126" s="216" t="s">
        <v>82</v>
      </c>
      <c r="AY126" s="18" t="s">
        <v>138</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513</v>
      </c>
      <c r="BM126" s="216" t="s">
        <v>557</v>
      </c>
    </row>
    <row r="127" spans="1:65" s="2" customFormat="1" ht="16.5" customHeight="1">
      <c r="A127" s="39"/>
      <c r="B127" s="40"/>
      <c r="C127" s="205" t="s">
        <v>373</v>
      </c>
      <c r="D127" s="205" t="s">
        <v>140</v>
      </c>
      <c r="E127" s="206" t="s">
        <v>1398</v>
      </c>
      <c r="F127" s="207" t="s">
        <v>1399</v>
      </c>
      <c r="G127" s="208" t="s">
        <v>370</v>
      </c>
      <c r="H127" s="209">
        <v>180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513</v>
      </c>
      <c r="AT127" s="216" t="s">
        <v>140</v>
      </c>
      <c r="AU127" s="216" t="s">
        <v>82</v>
      </c>
      <c r="AY127" s="18" t="s">
        <v>138</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513</v>
      </c>
      <c r="BM127" s="216" t="s">
        <v>565</v>
      </c>
    </row>
    <row r="128" spans="1:65" s="2" customFormat="1" ht="16.5" customHeight="1">
      <c r="A128" s="39"/>
      <c r="B128" s="40"/>
      <c r="C128" s="205" t="s">
        <v>379</v>
      </c>
      <c r="D128" s="205" t="s">
        <v>140</v>
      </c>
      <c r="E128" s="206" t="s">
        <v>1400</v>
      </c>
      <c r="F128" s="207" t="s">
        <v>1401</v>
      </c>
      <c r="G128" s="208" t="s">
        <v>1333</v>
      </c>
      <c r="H128" s="209">
        <v>8</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513</v>
      </c>
      <c r="AT128" s="216" t="s">
        <v>140</v>
      </c>
      <c r="AU128" s="216" t="s">
        <v>82</v>
      </c>
      <c r="AY128" s="18" t="s">
        <v>138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513</v>
      </c>
      <c r="BM128" s="216" t="s">
        <v>575</v>
      </c>
    </row>
    <row r="129" spans="1:65" s="2" customFormat="1" ht="16.5" customHeight="1">
      <c r="A129" s="39"/>
      <c r="B129" s="40"/>
      <c r="C129" s="205" t="s">
        <v>385</v>
      </c>
      <c r="D129" s="205" t="s">
        <v>140</v>
      </c>
      <c r="E129" s="206" t="s">
        <v>1402</v>
      </c>
      <c r="F129" s="207" t="s">
        <v>1403</v>
      </c>
      <c r="G129" s="208" t="s">
        <v>1333</v>
      </c>
      <c r="H129" s="209">
        <v>6</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513</v>
      </c>
      <c r="AT129" s="216" t="s">
        <v>140</v>
      </c>
      <c r="AU129" s="216" t="s">
        <v>82</v>
      </c>
      <c r="AY129" s="18" t="s">
        <v>138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513</v>
      </c>
      <c r="BM129" s="216" t="s">
        <v>587</v>
      </c>
    </row>
    <row r="130" spans="1:65" s="2" customFormat="1" ht="16.5" customHeight="1">
      <c r="A130" s="39"/>
      <c r="B130" s="40"/>
      <c r="C130" s="205" t="s">
        <v>392</v>
      </c>
      <c r="D130" s="205" t="s">
        <v>140</v>
      </c>
      <c r="E130" s="206" t="s">
        <v>1404</v>
      </c>
      <c r="F130" s="207" t="s">
        <v>1405</v>
      </c>
      <c r="G130" s="208" t="s">
        <v>1333</v>
      </c>
      <c r="H130" s="209">
        <v>6</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513</v>
      </c>
      <c r="AT130" s="216" t="s">
        <v>140</v>
      </c>
      <c r="AU130" s="216" t="s">
        <v>82</v>
      </c>
      <c r="AY130" s="18" t="s">
        <v>138</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513</v>
      </c>
      <c r="BM130" s="216" t="s">
        <v>599</v>
      </c>
    </row>
    <row r="131" spans="1:63" s="12" customFormat="1" ht="22.8" customHeight="1">
      <c r="A131" s="12"/>
      <c r="B131" s="189"/>
      <c r="C131" s="190"/>
      <c r="D131" s="191" t="s">
        <v>71</v>
      </c>
      <c r="E131" s="203" t="s">
        <v>1406</v>
      </c>
      <c r="F131" s="203" t="s">
        <v>1407</v>
      </c>
      <c r="G131" s="190"/>
      <c r="H131" s="190"/>
      <c r="I131" s="193"/>
      <c r="J131" s="204">
        <f>BK131</f>
        <v>0</v>
      </c>
      <c r="K131" s="190"/>
      <c r="L131" s="195"/>
      <c r="M131" s="196"/>
      <c r="N131" s="197"/>
      <c r="O131" s="197"/>
      <c r="P131" s="198">
        <f>SUM(P132:P140)</f>
        <v>0</v>
      </c>
      <c r="Q131" s="197"/>
      <c r="R131" s="198">
        <f>SUM(R132:R140)</f>
        <v>0</v>
      </c>
      <c r="S131" s="197"/>
      <c r="T131" s="199">
        <f>SUM(T132:T140)</f>
        <v>0</v>
      </c>
      <c r="U131" s="12"/>
      <c r="V131" s="12"/>
      <c r="W131" s="12"/>
      <c r="X131" s="12"/>
      <c r="Y131" s="12"/>
      <c r="Z131" s="12"/>
      <c r="AA131" s="12"/>
      <c r="AB131" s="12"/>
      <c r="AC131" s="12"/>
      <c r="AD131" s="12"/>
      <c r="AE131" s="12"/>
      <c r="AR131" s="200" t="s">
        <v>80</v>
      </c>
      <c r="AT131" s="201" t="s">
        <v>71</v>
      </c>
      <c r="AU131" s="201" t="s">
        <v>80</v>
      </c>
      <c r="AY131" s="200" t="s">
        <v>138</v>
      </c>
      <c r="BK131" s="202">
        <f>SUM(BK132:BK140)</f>
        <v>0</v>
      </c>
    </row>
    <row r="132" spans="1:65" s="2" customFormat="1" ht="16.5" customHeight="1">
      <c r="A132" s="39"/>
      <c r="B132" s="40"/>
      <c r="C132" s="205" t="s">
        <v>398</v>
      </c>
      <c r="D132" s="205" t="s">
        <v>140</v>
      </c>
      <c r="E132" s="206" t="s">
        <v>1408</v>
      </c>
      <c r="F132" s="207" t="s">
        <v>1409</v>
      </c>
      <c r="G132" s="208" t="s">
        <v>844</v>
      </c>
      <c r="H132" s="209">
        <v>4</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513</v>
      </c>
      <c r="AT132" s="216" t="s">
        <v>140</v>
      </c>
      <c r="AU132" s="216" t="s">
        <v>82</v>
      </c>
      <c r="AY132" s="18" t="s">
        <v>138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513</v>
      </c>
      <c r="BM132" s="216" t="s">
        <v>608</v>
      </c>
    </row>
    <row r="133" spans="1:65" s="2" customFormat="1" ht="16.5" customHeight="1">
      <c r="A133" s="39"/>
      <c r="B133" s="40"/>
      <c r="C133" s="205" t="s">
        <v>404</v>
      </c>
      <c r="D133" s="205" t="s">
        <v>140</v>
      </c>
      <c r="E133" s="206" t="s">
        <v>1410</v>
      </c>
      <c r="F133" s="207" t="s">
        <v>1411</v>
      </c>
      <c r="G133" s="208" t="s">
        <v>1412</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513</v>
      </c>
      <c r="AT133" s="216" t="s">
        <v>140</v>
      </c>
      <c r="AU133" s="216" t="s">
        <v>82</v>
      </c>
      <c r="AY133" s="18" t="s">
        <v>138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513</v>
      </c>
      <c r="BM133" s="216" t="s">
        <v>617</v>
      </c>
    </row>
    <row r="134" spans="1:65" s="2" customFormat="1" ht="16.5" customHeight="1">
      <c r="A134" s="39"/>
      <c r="B134" s="40"/>
      <c r="C134" s="205" t="s">
        <v>410</v>
      </c>
      <c r="D134" s="205" t="s">
        <v>140</v>
      </c>
      <c r="E134" s="206" t="s">
        <v>1413</v>
      </c>
      <c r="F134" s="207" t="s">
        <v>1414</v>
      </c>
      <c r="G134" s="208" t="s">
        <v>1412</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513</v>
      </c>
      <c r="AT134" s="216" t="s">
        <v>140</v>
      </c>
      <c r="AU134" s="216" t="s">
        <v>82</v>
      </c>
      <c r="AY134" s="18" t="s">
        <v>138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513</v>
      </c>
      <c r="BM134" s="216" t="s">
        <v>626</v>
      </c>
    </row>
    <row r="135" spans="1:65" s="2" customFormat="1" ht="16.5" customHeight="1">
      <c r="A135" s="39"/>
      <c r="B135" s="40"/>
      <c r="C135" s="205" t="s">
        <v>416</v>
      </c>
      <c r="D135" s="205" t="s">
        <v>140</v>
      </c>
      <c r="E135" s="206" t="s">
        <v>1415</v>
      </c>
      <c r="F135" s="207" t="s">
        <v>1416</v>
      </c>
      <c r="G135" s="208" t="s">
        <v>1412</v>
      </c>
      <c r="H135" s="209">
        <v>1</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513</v>
      </c>
      <c r="AT135" s="216" t="s">
        <v>140</v>
      </c>
      <c r="AU135" s="216" t="s">
        <v>82</v>
      </c>
      <c r="AY135" s="18" t="s">
        <v>138</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513</v>
      </c>
      <c r="BM135" s="216" t="s">
        <v>636</v>
      </c>
    </row>
    <row r="136" spans="1:65" s="2" customFormat="1" ht="16.5" customHeight="1">
      <c r="A136" s="39"/>
      <c r="B136" s="40"/>
      <c r="C136" s="205" t="s">
        <v>421</v>
      </c>
      <c r="D136" s="205" t="s">
        <v>140</v>
      </c>
      <c r="E136" s="206" t="s">
        <v>1417</v>
      </c>
      <c r="F136" s="207" t="s">
        <v>1418</v>
      </c>
      <c r="G136" s="208" t="s">
        <v>1330</v>
      </c>
      <c r="H136" s="209">
        <v>0.14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513</v>
      </c>
      <c r="AT136" s="216" t="s">
        <v>140</v>
      </c>
      <c r="AU136" s="216" t="s">
        <v>82</v>
      </c>
      <c r="AY136" s="18" t="s">
        <v>138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513</v>
      </c>
      <c r="BM136" s="216" t="s">
        <v>650</v>
      </c>
    </row>
    <row r="137" spans="1:65" s="2" customFormat="1" ht="16.5" customHeight="1">
      <c r="A137" s="39"/>
      <c r="B137" s="40"/>
      <c r="C137" s="205" t="s">
        <v>426</v>
      </c>
      <c r="D137" s="205" t="s">
        <v>140</v>
      </c>
      <c r="E137" s="206" t="s">
        <v>1419</v>
      </c>
      <c r="F137" s="207" t="s">
        <v>1420</v>
      </c>
      <c r="G137" s="208" t="s">
        <v>844</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513</v>
      </c>
      <c r="AT137" s="216" t="s">
        <v>140</v>
      </c>
      <c r="AU137" s="216" t="s">
        <v>82</v>
      </c>
      <c r="AY137" s="18" t="s">
        <v>138</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513</v>
      </c>
      <c r="BM137" s="216" t="s">
        <v>662</v>
      </c>
    </row>
    <row r="138" spans="1:65" s="2" customFormat="1" ht="16.5" customHeight="1">
      <c r="A138" s="39"/>
      <c r="B138" s="40"/>
      <c r="C138" s="205" t="s">
        <v>431</v>
      </c>
      <c r="D138" s="205" t="s">
        <v>140</v>
      </c>
      <c r="E138" s="206" t="s">
        <v>1421</v>
      </c>
      <c r="F138" s="207" t="s">
        <v>1422</v>
      </c>
      <c r="G138" s="208" t="s">
        <v>844</v>
      </c>
      <c r="H138" s="209">
        <v>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513</v>
      </c>
      <c r="AT138" s="216" t="s">
        <v>140</v>
      </c>
      <c r="AU138" s="216" t="s">
        <v>82</v>
      </c>
      <c r="AY138" s="18" t="s">
        <v>138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513</v>
      </c>
      <c r="BM138" s="216" t="s">
        <v>671</v>
      </c>
    </row>
    <row r="139" spans="1:65" s="2" customFormat="1" ht="16.5" customHeight="1">
      <c r="A139" s="39"/>
      <c r="B139" s="40"/>
      <c r="C139" s="205" t="s">
        <v>436</v>
      </c>
      <c r="D139" s="205" t="s">
        <v>140</v>
      </c>
      <c r="E139" s="206" t="s">
        <v>1423</v>
      </c>
      <c r="F139" s="207" t="s">
        <v>1424</v>
      </c>
      <c r="G139" s="208" t="s">
        <v>844</v>
      </c>
      <c r="H139" s="209">
        <v>4</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513</v>
      </c>
      <c r="AT139" s="216" t="s">
        <v>140</v>
      </c>
      <c r="AU139" s="216" t="s">
        <v>82</v>
      </c>
      <c r="AY139" s="18" t="s">
        <v>138</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513</v>
      </c>
      <c r="BM139" s="216" t="s">
        <v>680</v>
      </c>
    </row>
    <row r="140" spans="1:65" s="2" customFormat="1" ht="16.5" customHeight="1">
      <c r="A140" s="39"/>
      <c r="B140" s="40"/>
      <c r="C140" s="205" t="s">
        <v>442</v>
      </c>
      <c r="D140" s="205" t="s">
        <v>140</v>
      </c>
      <c r="E140" s="206" t="s">
        <v>1425</v>
      </c>
      <c r="F140" s="207" t="s">
        <v>1426</v>
      </c>
      <c r="G140" s="208" t="s">
        <v>1412</v>
      </c>
      <c r="H140" s="209">
        <v>1</v>
      </c>
      <c r="I140" s="210"/>
      <c r="J140" s="211">
        <f>ROUND(I140*H140,2)</f>
        <v>0</v>
      </c>
      <c r="K140" s="207" t="s">
        <v>19</v>
      </c>
      <c r="L140" s="45"/>
      <c r="M140" s="272" t="s">
        <v>19</v>
      </c>
      <c r="N140" s="273" t="s">
        <v>43</v>
      </c>
      <c r="O140" s="270"/>
      <c r="P140" s="274">
        <f>O140*H140</f>
        <v>0</v>
      </c>
      <c r="Q140" s="274">
        <v>0</v>
      </c>
      <c r="R140" s="274">
        <f>Q140*H140</f>
        <v>0</v>
      </c>
      <c r="S140" s="274">
        <v>0</v>
      </c>
      <c r="T140" s="275">
        <f>S140*H140</f>
        <v>0</v>
      </c>
      <c r="U140" s="39"/>
      <c r="V140" s="39"/>
      <c r="W140" s="39"/>
      <c r="X140" s="39"/>
      <c r="Y140" s="39"/>
      <c r="Z140" s="39"/>
      <c r="AA140" s="39"/>
      <c r="AB140" s="39"/>
      <c r="AC140" s="39"/>
      <c r="AD140" s="39"/>
      <c r="AE140" s="39"/>
      <c r="AR140" s="216" t="s">
        <v>513</v>
      </c>
      <c r="AT140" s="216" t="s">
        <v>140</v>
      </c>
      <c r="AU140" s="216" t="s">
        <v>82</v>
      </c>
      <c r="AY140" s="18" t="s">
        <v>138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513</v>
      </c>
      <c r="BM140" s="216" t="s">
        <v>695</v>
      </c>
    </row>
    <row r="141" spans="1:31" s="2" customFormat="1" ht="6.95"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password="CC35" sheet="1" objects="1" scenarios="1" formatColumns="0" formatRows="0" autoFilter="0"/>
  <autoFilter ref="C83:K14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1427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ROUND((SUM(BE82:BE255)),2)</f>
        <v>0</v>
      </c>
      <c r="G33" s="39"/>
      <c r="H33" s="39"/>
      <c r="I33" s="149">
        <v>0.21</v>
      </c>
      <c r="J33" s="148">
        <f>ROUND(((SUM(BE82:BE255))*I33),2)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ROUND((SUM(BF82:BF255)),2)</f>
        <v>0</v>
      </c>
      <c r="G34" s="39"/>
      <c r="H34" s="39"/>
      <c r="I34" s="149">
        <v>0.15</v>
      </c>
      <c r="J34" s="148">
        <f>ROUND(((SUM(BF82:BF255))*I34),2)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ROUND((SUM(BG82:BG255)),2)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ROUND((SUM(BH82:BH255)),2)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ROUND((SUM(BI82:BI255)),2)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501 - Přeložky STL plynovodu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1428</v>
      </c>
      <c r="E60" s="169"/>
      <c r="F60" s="169"/>
      <c r="G60" s="169"/>
      <c r="H60" s="169"/>
      <c r="I60" s="169"/>
      <c r="J60" s="170">
        <f>J83</f>
        <v>0</v>
      </c>
      <c r="K60" s="167"/>
      <c r="L60" s="171"/>
      <c r="S60" s="9"/>
      <c r="T60" s="9"/>
      <c r="U60" s="9"/>
      <c r="V60" s="9"/>
      <c r="W60" s="9"/>
      <c r="X60" s="9"/>
      <c r="Y60" s="9"/>
      <c r="Z60" s="9"/>
      <c r="AA60" s="9"/>
      <c r="AB60" s="9"/>
      <c r="AC60" s="9"/>
      <c r="AD60" s="9"/>
      <c r="AE60" s="9"/>
    </row>
    <row r="61" spans="1:31" s="9" customFormat="1" ht="24.95" customHeight="1">
      <c r="A61" s="9"/>
      <c r="B61" s="166"/>
      <c r="C61" s="167"/>
      <c r="D61" s="168" t="s">
        <v>1429</v>
      </c>
      <c r="E61" s="169"/>
      <c r="F61" s="169"/>
      <c r="G61" s="169"/>
      <c r="H61" s="169"/>
      <c r="I61" s="169"/>
      <c r="J61" s="170">
        <f>J170</f>
        <v>0</v>
      </c>
      <c r="K61" s="167"/>
      <c r="L61" s="171"/>
      <c r="S61" s="9"/>
      <c r="T61" s="9"/>
      <c r="U61" s="9"/>
      <c r="V61" s="9"/>
      <c r="W61" s="9"/>
      <c r="X61" s="9"/>
      <c r="Y61" s="9"/>
      <c r="Z61" s="9"/>
      <c r="AA61" s="9"/>
      <c r="AB61" s="9"/>
      <c r="AC61" s="9"/>
      <c r="AD61" s="9"/>
      <c r="AE61" s="9"/>
    </row>
    <row r="62" spans="1:31" s="9" customFormat="1" ht="24.95" customHeight="1">
      <c r="A62" s="9"/>
      <c r="B62" s="166"/>
      <c r="C62" s="167"/>
      <c r="D62" s="168" t="s">
        <v>1430</v>
      </c>
      <c r="E62" s="169"/>
      <c r="F62" s="169"/>
      <c r="G62" s="169"/>
      <c r="H62" s="169"/>
      <c r="I62" s="169"/>
      <c r="J62" s="170">
        <f>J238</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123</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Jáchymov - Rekonstrukce ulice Palackého - Etapa č.III</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103</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SO 501 - Přeložky STL plynovodu</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Jáchymov</v>
      </c>
      <c r="G76" s="41"/>
      <c r="H76" s="41"/>
      <c r="I76" s="33" t="s">
        <v>23</v>
      </c>
      <c r="J76" s="73" t="str">
        <f>IF(J12="","",J12)</f>
        <v>23. 10. 2019</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Město Jáchymov</v>
      </c>
      <c r="G78" s="41"/>
      <c r="H78" s="41"/>
      <c r="I78" s="33" t="s">
        <v>31</v>
      </c>
      <c r="J78" s="37" t="str">
        <f>E21</f>
        <v>AZ Consult spol. s r.o.</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Lucie Wojčiková</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124</v>
      </c>
      <c r="D81" s="181" t="s">
        <v>57</v>
      </c>
      <c r="E81" s="181" t="s">
        <v>53</v>
      </c>
      <c r="F81" s="181" t="s">
        <v>54</v>
      </c>
      <c r="G81" s="181" t="s">
        <v>125</v>
      </c>
      <c r="H81" s="181" t="s">
        <v>126</v>
      </c>
      <c r="I81" s="181" t="s">
        <v>127</v>
      </c>
      <c r="J81" s="181" t="s">
        <v>107</v>
      </c>
      <c r="K81" s="182" t="s">
        <v>128</v>
      </c>
      <c r="L81" s="183"/>
      <c r="M81" s="93" t="s">
        <v>19</v>
      </c>
      <c r="N81" s="94" t="s">
        <v>42</v>
      </c>
      <c r="O81" s="94" t="s">
        <v>129</v>
      </c>
      <c r="P81" s="94" t="s">
        <v>130</v>
      </c>
      <c r="Q81" s="94" t="s">
        <v>131</v>
      </c>
      <c r="R81" s="94" t="s">
        <v>132</v>
      </c>
      <c r="S81" s="94" t="s">
        <v>133</v>
      </c>
      <c r="T81" s="95" t="s">
        <v>134</v>
      </c>
      <c r="U81" s="178"/>
      <c r="V81" s="178"/>
      <c r="W81" s="178"/>
      <c r="X81" s="178"/>
      <c r="Y81" s="178"/>
      <c r="Z81" s="178"/>
      <c r="AA81" s="178"/>
      <c r="AB81" s="178"/>
      <c r="AC81" s="178"/>
      <c r="AD81" s="178"/>
      <c r="AE81" s="178"/>
    </row>
    <row r="82" spans="1:63" s="2" customFormat="1" ht="22.8" customHeight="1">
      <c r="A82" s="39"/>
      <c r="B82" s="40"/>
      <c r="C82" s="100" t="s">
        <v>135</v>
      </c>
      <c r="D82" s="41"/>
      <c r="E82" s="41"/>
      <c r="F82" s="41"/>
      <c r="G82" s="41"/>
      <c r="H82" s="41"/>
      <c r="I82" s="41"/>
      <c r="J82" s="184">
        <f>BK82</f>
        <v>0</v>
      </c>
      <c r="K82" s="41"/>
      <c r="L82" s="45"/>
      <c r="M82" s="96"/>
      <c r="N82" s="185"/>
      <c r="O82" s="97"/>
      <c r="P82" s="186">
        <f>P83+P170+P238</f>
        <v>0</v>
      </c>
      <c r="Q82" s="97"/>
      <c r="R82" s="186">
        <f>R83+R170+R238</f>
        <v>0.978315</v>
      </c>
      <c r="S82" s="97"/>
      <c r="T82" s="187">
        <f>T83+T170+T238</f>
        <v>0</v>
      </c>
      <c r="U82" s="39"/>
      <c r="V82" s="39"/>
      <c r="W82" s="39"/>
      <c r="X82" s="39"/>
      <c r="Y82" s="39"/>
      <c r="Z82" s="39"/>
      <c r="AA82" s="39"/>
      <c r="AB82" s="39"/>
      <c r="AC82" s="39"/>
      <c r="AD82" s="39"/>
      <c r="AE82" s="39"/>
      <c r="AT82" s="18" t="s">
        <v>71</v>
      </c>
      <c r="AU82" s="18" t="s">
        <v>108</v>
      </c>
      <c r="BK82" s="188">
        <f>BK83+BK170+BK238</f>
        <v>0</v>
      </c>
    </row>
    <row r="83" spans="1:63" s="12" customFormat="1" ht="25.9" customHeight="1">
      <c r="A83" s="12"/>
      <c r="B83" s="189"/>
      <c r="C83" s="190"/>
      <c r="D83" s="191" t="s">
        <v>71</v>
      </c>
      <c r="E83" s="192" t="s">
        <v>1431</v>
      </c>
      <c r="F83" s="192" t="s">
        <v>139</v>
      </c>
      <c r="G83" s="190"/>
      <c r="H83" s="190"/>
      <c r="I83" s="193"/>
      <c r="J83" s="194">
        <f>BK83</f>
        <v>0</v>
      </c>
      <c r="K83" s="190"/>
      <c r="L83" s="195"/>
      <c r="M83" s="196"/>
      <c r="N83" s="197"/>
      <c r="O83" s="197"/>
      <c r="P83" s="198">
        <f>SUM(P84:P169)</f>
        <v>0</v>
      </c>
      <c r="Q83" s="197"/>
      <c r="R83" s="198">
        <f>SUM(R84:R169)</f>
        <v>0.923405</v>
      </c>
      <c r="S83" s="197"/>
      <c r="T83" s="199">
        <f>SUM(T84:T169)</f>
        <v>0</v>
      </c>
      <c r="U83" s="12"/>
      <c r="V83" s="12"/>
      <c r="W83" s="12"/>
      <c r="X83" s="12"/>
      <c r="Y83" s="12"/>
      <c r="Z83" s="12"/>
      <c r="AA83" s="12"/>
      <c r="AB83" s="12"/>
      <c r="AC83" s="12"/>
      <c r="AD83" s="12"/>
      <c r="AE83" s="12"/>
      <c r="AR83" s="200" t="s">
        <v>82</v>
      </c>
      <c r="AT83" s="201" t="s">
        <v>71</v>
      </c>
      <c r="AU83" s="201" t="s">
        <v>72</v>
      </c>
      <c r="AY83" s="200" t="s">
        <v>138</v>
      </c>
      <c r="BK83" s="202">
        <f>SUM(BK84:BK169)</f>
        <v>0</v>
      </c>
    </row>
    <row r="84" spans="1:65" s="2" customFormat="1" ht="49.05" customHeight="1">
      <c r="A84" s="39"/>
      <c r="B84" s="40"/>
      <c r="C84" s="205" t="s">
        <v>80</v>
      </c>
      <c r="D84" s="205" t="s">
        <v>140</v>
      </c>
      <c r="E84" s="206" t="s">
        <v>1432</v>
      </c>
      <c r="F84" s="207" t="s">
        <v>1433</v>
      </c>
      <c r="G84" s="208" t="s">
        <v>370</v>
      </c>
      <c r="H84" s="209">
        <v>24</v>
      </c>
      <c r="I84" s="210"/>
      <c r="J84" s="211">
        <f>ROUND(I84*H84,2)</f>
        <v>0</v>
      </c>
      <c r="K84" s="207" t="s">
        <v>144</v>
      </c>
      <c r="L84" s="45"/>
      <c r="M84" s="212" t="s">
        <v>19</v>
      </c>
      <c r="N84" s="213" t="s">
        <v>43</v>
      </c>
      <c r="O84" s="85"/>
      <c r="P84" s="214">
        <f>O84*H84</f>
        <v>0</v>
      </c>
      <c r="Q84" s="214">
        <v>0.00868</v>
      </c>
      <c r="R84" s="214">
        <f>Q84*H84</f>
        <v>0.20832</v>
      </c>
      <c r="S84" s="214">
        <v>0</v>
      </c>
      <c r="T84" s="215">
        <f>S84*H84</f>
        <v>0</v>
      </c>
      <c r="U84" s="39"/>
      <c r="V84" s="39"/>
      <c r="W84" s="39"/>
      <c r="X84" s="39"/>
      <c r="Y84" s="39"/>
      <c r="Z84" s="39"/>
      <c r="AA84" s="39"/>
      <c r="AB84" s="39"/>
      <c r="AC84" s="39"/>
      <c r="AD84" s="39"/>
      <c r="AE84" s="39"/>
      <c r="AR84" s="216" t="s">
        <v>145</v>
      </c>
      <c r="AT84" s="216" t="s">
        <v>140</v>
      </c>
      <c r="AU84" s="216" t="s">
        <v>80</v>
      </c>
      <c r="AY84" s="18" t="s">
        <v>138</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145</v>
      </c>
      <c r="BM84" s="216" t="s">
        <v>82</v>
      </c>
    </row>
    <row r="85" spans="1:47" s="2" customFormat="1" ht="12">
      <c r="A85" s="39"/>
      <c r="B85" s="40"/>
      <c r="C85" s="41"/>
      <c r="D85" s="218" t="s">
        <v>147</v>
      </c>
      <c r="E85" s="41"/>
      <c r="F85" s="219" t="s">
        <v>1434</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147</v>
      </c>
      <c r="AU85" s="18" t="s">
        <v>80</v>
      </c>
    </row>
    <row r="86" spans="1:65" s="2" customFormat="1" ht="49.05" customHeight="1">
      <c r="A86" s="39"/>
      <c r="B86" s="40"/>
      <c r="C86" s="205" t="s">
        <v>82</v>
      </c>
      <c r="D86" s="205" t="s">
        <v>140</v>
      </c>
      <c r="E86" s="206" t="s">
        <v>1435</v>
      </c>
      <c r="F86" s="207" t="s">
        <v>1436</v>
      </c>
      <c r="G86" s="208" t="s">
        <v>370</v>
      </c>
      <c r="H86" s="209">
        <v>16</v>
      </c>
      <c r="I86" s="210"/>
      <c r="J86" s="211">
        <f>ROUND(I86*H86,2)</f>
        <v>0</v>
      </c>
      <c r="K86" s="207" t="s">
        <v>144</v>
      </c>
      <c r="L86" s="45"/>
      <c r="M86" s="212" t="s">
        <v>19</v>
      </c>
      <c r="N86" s="213" t="s">
        <v>43</v>
      </c>
      <c r="O86" s="85"/>
      <c r="P86" s="214">
        <f>O86*H86</f>
        <v>0</v>
      </c>
      <c r="Q86" s="214">
        <v>0.0369</v>
      </c>
      <c r="R86" s="214">
        <f>Q86*H86</f>
        <v>0.5904</v>
      </c>
      <c r="S86" s="214">
        <v>0</v>
      </c>
      <c r="T86" s="215">
        <f>S86*H86</f>
        <v>0</v>
      </c>
      <c r="U86" s="39"/>
      <c r="V86" s="39"/>
      <c r="W86" s="39"/>
      <c r="X86" s="39"/>
      <c r="Y86" s="39"/>
      <c r="Z86" s="39"/>
      <c r="AA86" s="39"/>
      <c r="AB86" s="39"/>
      <c r="AC86" s="39"/>
      <c r="AD86" s="39"/>
      <c r="AE86" s="39"/>
      <c r="AR86" s="216" t="s">
        <v>145</v>
      </c>
      <c r="AT86" s="216" t="s">
        <v>140</v>
      </c>
      <c r="AU86" s="216" t="s">
        <v>80</v>
      </c>
      <c r="AY86" s="18" t="s">
        <v>138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145</v>
      </c>
      <c r="BM86" s="216" t="s">
        <v>145</v>
      </c>
    </row>
    <row r="87" spans="1:47" s="2" customFormat="1" ht="12">
      <c r="A87" s="39"/>
      <c r="B87" s="40"/>
      <c r="C87" s="41"/>
      <c r="D87" s="218" t="s">
        <v>147</v>
      </c>
      <c r="E87" s="41"/>
      <c r="F87" s="219" t="s">
        <v>1434</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147</v>
      </c>
      <c r="AU87" s="18" t="s">
        <v>80</v>
      </c>
    </row>
    <row r="88" spans="1:65" s="2" customFormat="1" ht="24.15" customHeight="1">
      <c r="A88" s="39"/>
      <c r="B88" s="40"/>
      <c r="C88" s="205" t="s">
        <v>159</v>
      </c>
      <c r="D88" s="205" t="s">
        <v>140</v>
      </c>
      <c r="E88" s="206" t="s">
        <v>1437</v>
      </c>
      <c r="F88" s="207" t="s">
        <v>1438</v>
      </c>
      <c r="G88" s="208" t="s">
        <v>182</v>
      </c>
      <c r="H88" s="209">
        <v>69.6</v>
      </c>
      <c r="I88" s="210"/>
      <c r="J88" s="211">
        <f>ROUND(I88*H88,2)</f>
        <v>0</v>
      </c>
      <c r="K88" s="207" t="s">
        <v>144</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145</v>
      </c>
      <c r="AT88" s="216" t="s">
        <v>140</v>
      </c>
      <c r="AU88" s="216" t="s">
        <v>80</v>
      </c>
      <c r="AY88" s="18" t="s">
        <v>138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145</v>
      </c>
      <c r="BM88" s="216" t="s">
        <v>174</v>
      </c>
    </row>
    <row r="89" spans="1:47" s="2" customFormat="1" ht="12">
      <c r="A89" s="39"/>
      <c r="B89" s="40"/>
      <c r="C89" s="41"/>
      <c r="D89" s="218" t="s">
        <v>147</v>
      </c>
      <c r="E89" s="41"/>
      <c r="F89" s="219" t="s">
        <v>1439</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147</v>
      </c>
      <c r="AU89" s="18" t="s">
        <v>80</v>
      </c>
    </row>
    <row r="90" spans="1:51" s="13" customFormat="1" ht="12">
      <c r="A90" s="13"/>
      <c r="B90" s="223"/>
      <c r="C90" s="224"/>
      <c r="D90" s="218" t="s">
        <v>157</v>
      </c>
      <c r="E90" s="225" t="s">
        <v>19</v>
      </c>
      <c r="F90" s="226" t="s">
        <v>1440</v>
      </c>
      <c r="G90" s="224"/>
      <c r="H90" s="227">
        <v>69.6</v>
      </c>
      <c r="I90" s="228"/>
      <c r="J90" s="224"/>
      <c r="K90" s="224"/>
      <c r="L90" s="229"/>
      <c r="M90" s="230"/>
      <c r="N90" s="231"/>
      <c r="O90" s="231"/>
      <c r="P90" s="231"/>
      <c r="Q90" s="231"/>
      <c r="R90" s="231"/>
      <c r="S90" s="231"/>
      <c r="T90" s="232"/>
      <c r="U90" s="13"/>
      <c r="V90" s="13"/>
      <c r="W90" s="13"/>
      <c r="X90" s="13"/>
      <c r="Y90" s="13"/>
      <c r="Z90" s="13"/>
      <c r="AA90" s="13"/>
      <c r="AB90" s="13"/>
      <c r="AC90" s="13"/>
      <c r="AD90" s="13"/>
      <c r="AE90" s="13"/>
      <c r="AT90" s="233" t="s">
        <v>157</v>
      </c>
      <c r="AU90" s="233" t="s">
        <v>80</v>
      </c>
      <c r="AV90" s="13" t="s">
        <v>82</v>
      </c>
      <c r="AW90" s="13" t="s">
        <v>33</v>
      </c>
      <c r="AX90" s="13" t="s">
        <v>72</v>
      </c>
      <c r="AY90" s="233" t="s">
        <v>138</v>
      </c>
    </row>
    <row r="91" spans="1:51" s="14" customFormat="1" ht="12">
      <c r="A91" s="14"/>
      <c r="B91" s="234"/>
      <c r="C91" s="235"/>
      <c r="D91" s="218" t="s">
        <v>157</v>
      </c>
      <c r="E91" s="236" t="s">
        <v>19</v>
      </c>
      <c r="F91" s="237" t="s">
        <v>194</v>
      </c>
      <c r="G91" s="235"/>
      <c r="H91" s="238">
        <v>69.6</v>
      </c>
      <c r="I91" s="239"/>
      <c r="J91" s="235"/>
      <c r="K91" s="235"/>
      <c r="L91" s="240"/>
      <c r="M91" s="241"/>
      <c r="N91" s="242"/>
      <c r="O91" s="242"/>
      <c r="P91" s="242"/>
      <c r="Q91" s="242"/>
      <c r="R91" s="242"/>
      <c r="S91" s="242"/>
      <c r="T91" s="243"/>
      <c r="U91" s="14"/>
      <c r="V91" s="14"/>
      <c r="W91" s="14"/>
      <c r="X91" s="14"/>
      <c r="Y91" s="14"/>
      <c r="Z91" s="14"/>
      <c r="AA91" s="14"/>
      <c r="AB91" s="14"/>
      <c r="AC91" s="14"/>
      <c r="AD91" s="14"/>
      <c r="AE91" s="14"/>
      <c r="AT91" s="244" t="s">
        <v>157</v>
      </c>
      <c r="AU91" s="244" t="s">
        <v>80</v>
      </c>
      <c r="AV91" s="14" t="s">
        <v>145</v>
      </c>
      <c r="AW91" s="14" t="s">
        <v>33</v>
      </c>
      <c r="AX91" s="14" t="s">
        <v>80</v>
      </c>
      <c r="AY91" s="244" t="s">
        <v>138</v>
      </c>
    </row>
    <row r="92" spans="1:65" s="2" customFormat="1" ht="24.15" customHeight="1">
      <c r="A92" s="39"/>
      <c r="B92" s="40"/>
      <c r="C92" s="205" t="s">
        <v>145</v>
      </c>
      <c r="D92" s="205" t="s">
        <v>140</v>
      </c>
      <c r="E92" s="206" t="s">
        <v>1441</v>
      </c>
      <c r="F92" s="207" t="s">
        <v>1442</v>
      </c>
      <c r="G92" s="208" t="s">
        <v>182</v>
      </c>
      <c r="H92" s="209">
        <v>67.68</v>
      </c>
      <c r="I92" s="210"/>
      <c r="J92" s="211">
        <f>ROUND(I92*H92,2)</f>
        <v>0</v>
      </c>
      <c r="K92" s="207" t="s">
        <v>144</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145</v>
      </c>
      <c r="AT92" s="216" t="s">
        <v>140</v>
      </c>
      <c r="AU92" s="216" t="s">
        <v>80</v>
      </c>
      <c r="AY92" s="18" t="s">
        <v>138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145</v>
      </c>
      <c r="BM92" s="216" t="s">
        <v>186</v>
      </c>
    </row>
    <row r="93" spans="1:47" s="2" customFormat="1" ht="12">
      <c r="A93" s="39"/>
      <c r="B93" s="40"/>
      <c r="C93" s="41"/>
      <c r="D93" s="218" t="s">
        <v>147</v>
      </c>
      <c r="E93" s="41"/>
      <c r="F93" s="219" t="s">
        <v>1443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147</v>
      </c>
      <c r="AU93" s="18" t="s">
        <v>80</v>
      </c>
    </row>
    <row r="94" spans="1:51" s="15" customFormat="1" ht="12">
      <c r="A94" s="15"/>
      <c r="B94" s="245"/>
      <c r="C94" s="246"/>
      <c r="D94" s="218" t="s">
        <v>157</v>
      </c>
      <c r="E94" s="247" t="s">
        <v>19</v>
      </c>
      <c r="F94" s="248" t="s">
        <v>1444</v>
      </c>
      <c r="G94" s="246"/>
      <c r="H94" s="247" t="s">
        <v>19</v>
      </c>
      <c r="I94" s="249"/>
      <c r="J94" s="246"/>
      <c r="K94" s="246"/>
      <c r="L94" s="250"/>
      <c r="M94" s="251"/>
      <c r="N94" s="252"/>
      <c r="O94" s="252"/>
      <c r="P94" s="252"/>
      <c r="Q94" s="252"/>
      <c r="R94" s="252"/>
      <c r="S94" s="252"/>
      <c r="T94" s="253"/>
      <c r="U94" s="15"/>
      <c r="V94" s="15"/>
      <c r="W94" s="15"/>
      <c r="X94" s="15"/>
      <c r="Y94" s="15"/>
      <c r="Z94" s="15"/>
      <c r="AA94" s="15"/>
      <c r="AB94" s="15"/>
      <c r="AC94" s="15"/>
      <c r="AD94" s="15"/>
      <c r="AE94" s="15"/>
      <c r="AT94" s="254" t="s">
        <v>157</v>
      </c>
      <c r="AU94" s="254" t="s">
        <v>80</v>
      </c>
      <c r="AV94" s="15" t="s">
        <v>80</v>
      </c>
      <c r="AW94" s="15" t="s">
        <v>33</v>
      </c>
      <c r="AX94" s="15" t="s">
        <v>72</v>
      </c>
      <c r="AY94" s="254" t="s">
        <v>138</v>
      </c>
    </row>
    <row r="95" spans="1:51" s="15" customFormat="1" ht="12">
      <c r="A95" s="15"/>
      <c r="B95" s="245"/>
      <c r="C95" s="246"/>
      <c r="D95" s="218" t="s">
        <v>157</v>
      </c>
      <c r="E95" s="247" t="s">
        <v>19</v>
      </c>
      <c r="F95" s="248" t="s">
        <v>1445</v>
      </c>
      <c r="G95" s="246"/>
      <c r="H95" s="247" t="s">
        <v>19</v>
      </c>
      <c r="I95" s="249"/>
      <c r="J95" s="246"/>
      <c r="K95" s="246"/>
      <c r="L95" s="250"/>
      <c r="M95" s="251"/>
      <c r="N95" s="252"/>
      <c r="O95" s="252"/>
      <c r="P95" s="252"/>
      <c r="Q95" s="252"/>
      <c r="R95" s="252"/>
      <c r="S95" s="252"/>
      <c r="T95" s="253"/>
      <c r="U95" s="15"/>
      <c r="V95" s="15"/>
      <c r="W95" s="15"/>
      <c r="X95" s="15"/>
      <c r="Y95" s="15"/>
      <c r="Z95" s="15"/>
      <c r="AA95" s="15"/>
      <c r="AB95" s="15"/>
      <c r="AC95" s="15"/>
      <c r="AD95" s="15"/>
      <c r="AE95" s="15"/>
      <c r="AT95" s="254" t="s">
        <v>157</v>
      </c>
      <c r="AU95" s="254" t="s">
        <v>80</v>
      </c>
      <c r="AV95" s="15" t="s">
        <v>80</v>
      </c>
      <c r="AW95" s="15" t="s">
        <v>33</v>
      </c>
      <c r="AX95" s="15" t="s">
        <v>72</v>
      </c>
      <c r="AY95" s="254" t="s">
        <v>138</v>
      </c>
    </row>
    <row r="96" spans="1:51" s="13" customFormat="1" ht="12">
      <c r="A96" s="13"/>
      <c r="B96" s="223"/>
      <c r="C96" s="224"/>
      <c r="D96" s="218" t="s">
        <v>157</v>
      </c>
      <c r="E96" s="225" t="s">
        <v>19</v>
      </c>
      <c r="F96" s="226" t="s">
        <v>1446</v>
      </c>
      <c r="G96" s="224"/>
      <c r="H96" s="227">
        <v>38.88</v>
      </c>
      <c r="I96" s="228"/>
      <c r="J96" s="224"/>
      <c r="K96" s="224"/>
      <c r="L96" s="229"/>
      <c r="M96" s="230"/>
      <c r="N96" s="231"/>
      <c r="O96" s="231"/>
      <c r="P96" s="231"/>
      <c r="Q96" s="231"/>
      <c r="R96" s="231"/>
      <c r="S96" s="231"/>
      <c r="T96" s="232"/>
      <c r="U96" s="13"/>
      <c r="V96" s="13"/>
      <c r="W96" s="13"/>
      <c r="X96" s="13"/>
      <c r="Y96" s="13"/>
      <c r="Z96" s="13"/>
      <c r="AA96" s="13"/>
      <c r="AB96" s="13"/>
      <c r="AC96" s="13"/>
      <c r="AD96" s="13"/>
      <c r="AE96" s="13"/>
      <c r="AT96" s="233" t="s">
        <v>157</v>
      </c>
      <c r="AU96" s="233" t="s">
        <v>80</v>
      </c>
      <c r="AV96" s="13" t="s">
        <v>82</v>
      </c>
      <c r="AW96" s="13" t="s">
        <v>33</v>
      </c>
      <c r="AX96" s="13" t="s">
        <v>72</v>
      </c>
      <c r="AY96" s="233" t="s">
        <v>138</v>
      </c>
    </row>
    <row r="97" spans="1:51" s="15" customFormat="1" ht="12">
      <c r="A97" s="15"/>
      <c r="B97" s="245"/>
      <c r="C97" s="246"/>
      <c r="D97" s="218" t="s">
        <v>157</v>
      </c>
      <c r="E97" s="247" t="s">
        <v>19</v>
      </c>
      <c r="F97" s="248" t="s">
        <v>1447</v>
      </c>
      <c r="G97" s="246"/>
      <c r="H97" s="247" t="s">
        <v>19</v>
      </c>
      <c r="I97" s="249"/>
      <c r="J97" s="246"/>
      <c r="K97" s="246"/>
      <c r="L97" s="250"/>
      <c r="M97" s="251"/>
      <c r="N97" s="252"/>
      <c r="O97" s="252"/>
      <c r="P97" s="252"/>
      <c r="Q97" s="252"/>
      <c r="R97" s="252"/>
      <c r="S97" s="252"/>
      <c r="T97" s="253"/>
      <c r="U97" s="15"/>
      <c r="V97" s="15"/>
      <c r="W97" s="15"/>
      <c r="X97" s="15"/>
      <c r="Y97" s="15"/>
      <c r="Z97" s="15"/>
      <c r="AA97" s="15"/>
      <c r="AB97" s="15"/>
      <c r="AC97" s="15"/>
      <c r="AD97" s="15"/>
      <c r="AE97" s="15"/>
      <c r="AT97" s="254" t="s">
        <v>157</v>
      </c>
      <c r="AU97" s="254" t="s">
        <v>80</v>
      </c>
      <c r="AV97" s="15" t="s">
        <v>80</v>
      </c>
      <c r="AW97" s="15" t="s">
        <v>33</v>
      </c>
      <c r="AX97" s="15" t="s">
        <v>72</v>
      </c>
      <c r="AY97" s="254" t="s">
        <v>138</v>
      </c>
    </row>
    <row r="98" spans="1:51" s="13" customFormat="1" ht="12">
      <c r="A98" s="13"/>
      <c r="B98" s="223"/>
      <c r="C98" s="224"/>
      <c r="D98" s="218" t="s">
        <v>157</v>
      </c>
      <c r="E98" s="225" t="s">
        <v>19</v>
      </c>
      <c r="F98" s="226" t="s">
        <v>1448</v>
      </c>
      <c r="G98" s="224"/>
      <c r="H98" s="227">
        <v>28.8</v>
      </c>
      <c r="I98" s="228"/>
      <c r="J98" s="224"/>
      <c r="K98" s="224"/>
      <c r="L98" s="229"/>
      <c r="M98" s="230"/>
      <c r="N98" s="231"/>
      <c r="O98" s="231"/>
      <c r="P98" s="231"/>
      <c r="Q98" s="231"/>
      <c r="R98" s="231"/>
      <c r="S98" s="231"/>
      <c r="T98" s="232"/>
      <c r="U98" s="13"/>
      <c r="V98" s="13"/>
      <c r="W98" s="13"/>
      <c r="X98" s="13"/>
      <c r="Y98" s="13"/>
      <c r="Z98" s="13"/>
      <c r="AA98" s="13"/>
      <c r="AB98" s="13"/>
      <c r="AC98" s="13"/>
      <c r="AD98" s="13"/>
      <c r="AE98" s="13"/>
      <c r="AT98" s="233" t="s">
        <v>157</v>
      </c>
      <c r="AU98" s="233" t="s">
        <v>80</v>
      </c>
      <c r="AV98" s="13" t="s">
        <v>82</v>
      </c>
      <c r="AW98" s="13" t="s">
        <v>33</v>
      </c>
      <c r="AX98" s="13" t="s">
        <v>72</v>
      </c>
      <c r="AY98" s="233" t="s">
        <v>138</v>
      </c>
    </row>
    <row r="99" spans="1:51" s="14" customFormat="1" ht="12">
      <c r="A99" s="14"/>
      <c r="B99" s="234"/>
      <c r="C99" s="235"/>
      <c r="D99" s="218" t="s">
        <v>157</v>
      </c>
      <c r="E99" s="236" t="s">
        <v>19</v>
      </c>
      <c r="F99" s="237" t="s">
        <v>194</v>
      </c>
      <c r="G99" s="235"/>
      <c r="H99" s="238">
        <v>67.68</v>
      </c>
      <c r="I99" s="239"/>
      <c r="J99" s="235"/>
      <c r="K99" s="235"/>
      <c r="L99" s="240"/>
      <c r="M99" s="241"/>
      <c r="N99" s="242"/>
      <c r="O99" s="242"/>
      <c r="P99" s="242"/>
      <c r="Q99" s="242"/>
      <c r="R99" s="242"/>
      <c r="S99" s="242"/>
      <c r="T99" s="243"/>
      <c r="U99" s="14"/>
      <c r="V99" s="14"/>
      <c r="W99" s="14"/>
      <c r="X99" s="14"/>
      <c r="Y99" s="14"/>
      <c r="Z99" s="14"/>
      <c r="AA99" s="14"/>
      <c r="AB99" s="14"/>
      <c r="AC99" s="14"/>
      <c r="AD99" s="14"/>
      <c r="AE99" s="14"/>
      <c r="AT99" s="244" t="s">
        <v>157</v>
      </c>
      <c r="AU99" s="244" t="s">
        <v>80</v>
      </c>
      <c r="AV99" s="14" t="s">
        <v>145</v>
      </c>
      <c r="AW99" s="14" t="s">
        <v>33</v>
      </c>
      <c r="AX99" s="14" t="s">
        <v>80</v>
      </c>
      <c r="AY99" s="244" t="s">
        <v>138</v>
      </c>
    </row>
    <row r="100" spans="1:65" s="2" customFormat="1" ht="24.15" customHeight="1">
      <c r="A100" s="39"/>
      <c r="B100" s="40"/>
      <c r="C100" s="205" t="s">
        <v>170</v>
      </c>
      <c r="D100" s="205" t="s">
        <v>140</v>
      </c>
      <c r="E100" s="206" t="s">
        <v>1449</v>
      </c>
      <c r="F100" s="207" t="s">
        <v>1450</v>
      </c>
      <c r="G100" s="208" t="s">
        <v>182</v>
      </c>
      <c r="H100" s="209">
        <v>33.84</v>
      </c>
      <c r="I100" s="210"/>
      <c r="J100" s="211">
        <f>ROUND(I100*H100,2)</f>
        <v>0</v>
      </c>
      <c r="K100" s="207" t="s">
        <v>144</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145</v>
      </c>
      <c r="AT100" s="216" t="s">
        <v>140</v>
      </c>
      <c r="AU100" s="216" t="s">
        <v>80</v>
      </c>
      <c r="AY100" s="18" t="s">
        <v>138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145</v>
      </c>
      <c r="BM100" s="216" t="s">
        <v>202</v>
      </c>
    </row>
    <row r="101" spans="1:47" s="2" customFormat="1" ht="12">
      <c r="A101" s="39"/>
      <c r="B101" s="40"/>
      <c r="C101" s="41"/>
      <c r="D101" s="218" t="s">
        <v>147</v>
      </c>
      <c r="E101" s="41"/>
      <c r="F101" s="219" t="s">
        <v>1443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147</v>
      </c>
      <c r="AU101" s="18" t="s">
        <v>80</v>
      </c>
    </row>
    <row r="102" spans="1:51" s="13" customFormat="1" ht="12">
      <c r="A102" s="13"/>
      <c r="B102" s="223"/>
      <c r="C102" s="224"/>
      <c r="D102" s="218" t="s">
        <v>157</v>
      </c>
      <c r="E102" s="225" t="s">
        <v>19</v>
      </c>
      <c r="F102" s="226" t="s">
        <v>1451</v>
      </c>
      <c r="G102" s="224"/>
      <c r="H102" s="227">
        <v>33.84</v>
      </c>
      <c r="I102" s="228"/>
      <c r="J102" s="224"/>
      <c r="K102" s="224"/>
      <c r="L102" s="229"/>
      <c r="M102" s="230"/>
      <c r="N102" s="231"/>
      <c r="O102" s="231"/>
      <c r="P102" s="231"/>
      <c r="Q102" s="231"/>
      <c r="R102" s="231"/>
      <c r="S102" s="231"/>
      <c r="T102" s="232"/>
      <c r="U102" s="13"/>
      <c r="V102" s="13"/>
      <c r="W102" s="13"/>
      <c r="X102" s="13"/>
      <c r="Y102" s="13"/>
      <c r="Z102" s="13"/>
      <c r="AA102" s="13"/>
      <c r="AB102" s="13"/>
      <c r="AC102" s="13"/>
      <c r="AD102" s="13"/>
      <c r="AE102" s="13"/>
      <c r="AT102" s="233" t="s">
        <v>157</v>
      </c>
      <c r="AU102" s="233" t="s">
        <v>80</v>
      </c>
      <c r="AV102" s="13" t="s">
        <v>82</v>
      </c>
      <c r="AW102" s="13" t="s">
        <v>33</v>
      </c>
      <c r="AX102" s="13" t="s">
        <v>80</v>
      </c>
      <c r="AY102" s="233" t="s">
        <v>138</v>
      </c>
    </row>
    <row r="103" spans="1:65" s="2" customFormat="1" ht="24.15" customHeight="1">
      <c r="A103" s="39"/>
      <c r="B103" s="40"/>
      <c r="C103" s="205" t="s">
        <v>174</v>
      </c>
      <c r="D103" s="205" t="s">
        <v>140</v>
      </c>
      <c r="E103" s="206" t="s">
        <v>196</v>
      </c>
      <c r="F103" s="207" t="s">
        <v>197</v>
      </c>
      <c r="G103" s="208" t="s">
        <v>182</v>
      </c>
      <c r="H103" s="209">
        <v>12.48</v>
      </c>
      <c r="I103" s="210"/>
      <c r="J103" s="211">
        <f>ROUND(I103*H103,2)</f>
        <v>0</v>
      </c>
      <c r="K103" s="207" t="s">
        <v>144</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145</v>
      </c>
      <c r="AT103" s="216" t="s">
        <v>140</v>
      </c>
      <c r="AU103" s="216" t="s">
        <v>80</v>
      </c>
      <c r="AY103" s="18" t="s">
        <v>138</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145</v>
      </c>
      <c r="BM103" s="216" t="s">
        <v>213</v>
      </c>
    </row>
    <row r="104" spans="1:47" s="2" customFormat="1" ht="12">
      <c r="A104" s="39"/>
      <c r="B104" s="40"/>
      <c r="C104" s="41"/>
      <c r="D104" s="218" t="s">
        <v>147</v>
      </c>
      <c r="E104" s="41"/>
      <c r="F104" s="219" t="s">
        <v>199</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147</v>
      </c>
      <c r="AU104" s="18" t="s">
        <v>80</v>
      </c>
    </row>
    <row r="105" spans="1:51" s="13" customFormat="1" ht="12">
      <c r="A105" s="13"/>
      <c r="B105" s="223"/>
      <c r="C105" s="224"/>
      <c r="D105" s="218" t="s">
        <v>157</v>
      </c>
      <c r="E105" s="225" t="s">
        <v>19</v>
      </c>
      <c r="F105" s="226" t="s">
        <v>1452</v>
      </c>
      <c r="G105" s="224"/>
      <c r="H105" s="227">
        <v>12.48</v>
      </c>
      <c r="I105" s="228"/>
      <c r="J105" s="224"/>
      <c r="K105" s="224"/>
      <c r="L105" s="229"/>
      <c r="M105" s="230"/>
      <c r="N105" s="231"/>
      <c r="O105" s="231"/>
      <c r="P105" s="231"/>
      <c r="Q105" s="231"/>
      <c r="R105" s="231"/>
      <c r="S105" s="231"/>
      <c r="T105" s="232"/>
      <c r="U105" s="13"/>
      <c r="V105" s="13"/>
      <c r="W105" s="13"/>
      <c r="X105" s="13"/>
      <c r="Y105" s="13"/>
      <c r="Z105" s="13"/>
      <c r="AA105" s="13"/>
      <c r="AB105" s="13"/>
      <c r="AC105" s="13"/>
      <c r="AD105" s="13"/>
      <c r="AE105" s="13"/>
      <c r="AT105" s="233" t="s">
        <v>157</v>
      </c>
      <c r="AU105" s="233" t="s">
        <v>80</v>
      </c>
      <c r="AV105" s="13" t="s">
        <v>82</v>
      </c>
      <c r="AW105" s="13" t="s">
        <v>33</v>
      </c>
      <c r="AX105" s="13" t="s">
        <v>72</v>
      </c>
      <c r="AY105" s="233" t="s">
        <v>138</v>
      </c>
    </row>
    <row r="106" spans="1:51" s="14" customFormat="1" ht="12">
      <c r="A106" s="14"/>
      <c r="B106" s="234"/>
      <c r="C106" s="235"/>
      <c r="D106" s="218" t="s">
        <v>157</v>
      </c>
      <c r="E106" s="236" t="s">
        <v>19</v>
      </c>
      <c r="F106" s="237" t="s">
        <v>194</v>
      </c>
      <c r="G106" s="235"/>
      <c r="H106" s="238">
        <v>12.48</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157</v>
      </c>
      <c r="AU106" s="244" t="s">
        <v>80</v>
      </c>
      <c r="AV106" s="14" t="s">
        <v>145</v>
      </c>
      <c r="AW106" s="14" t="s">
        <v>33</v>
      </c>
      <c r="AX106" s="14" t="s">
        <v>80</v>
      </c>
      <c r="AY106" s="244" t="s">
        <v>138</v>
      </c>
    </row>
    <row r="107" spans="1:65" s="2" customFormat="1" ht="24.15" customHeight="1">
      <c r="A107" s="39"/>
      <c r="B107" s="40"/>
      <c r="C107" s="205" t="s">
        <v>179</v>
      </c>
      <c r="D107" s="205" t="s">
        <v>140</v>
      </c>
      <c r="E107" s="206" t="s">
        <v>203</v>
      </c>
      <c r="F107" s="207" t="s">
        <v>204</v>
      </c>
      <c r="G107" s="208" t="s">
        <v>182</v>
      </c>
      <c r="H107" s="209">
        <v>6.24</v>
      </c>
      <c r="I107" s="210"/>
      <c r="J107" s="211">
        <f>ROUND(I107*H107,2)</f>
        <v>0</v>
      </c>
      <c r="K107" s="207" t="s">
        <v>144</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145</v>
      </c>
      <c r="AT107" s="216" t="s">
        <v>140</v>
      </c>
      <c r="AU107" s="216" t="s">
        <v>80</v>
      </c>
      <c r="AY107" s="18" t="s">
        <v>138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145</v>
      </c>
      <c r="BM107" s="216" t="s">
        <v>225</v>
      </c>
    </row>
    <row r="108" spans="1:47" s="2" customFormat="1" ht="12">
      <c r="A108" s="39"/>
      <c r="B108" s="40"/>
      <c r="C108" s="41"/>
      <c r="D108" s="218" t="s">
        <v>147</v>
      </c>
      <c r="E108" s="41"/>
      <c r="F108" s="219" t="s">
        <v>199</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147</v>
      </c>
      <c r="AU108" s="18" t="s">
        <v>80</v>
      </c>
    </row>
    <row r="109" spans="1:65" s="2" customFormat="1" ht="24.15" customHeight="1">
      <c r="A109" s="39"/>
      <c r="B109" s="40"/>
      <c r="C109" s="205" t="s">
        <v>186</v>
      </c>
      <c r="D109" s="205" t="s">
        <v>140</v>
      </c>
      <c r="E109" s="206" t="s">
        <v>208</v>
      </c>
      <c r="F109" s="207" t="s">
        <v>209</v>
      </c>
      <c r="G109" s="208" t="s">
        <v>182</v>
      </c>
      <c r="H109" s="209">
        <v>85.12</v>
      </c>
      <c r="I109" s="210"/>
      <c r="J109" s="211">
        <f>ROUND(I109*H109,2)</f>
        <v>0</v>
      </c>
      <c r="K109" s="207" t="s">
        <v>144</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145</v>
      </c>
      <c r="AT109" s="216" t="s">
        <v>140</v>
      </c>
      <c r="AU109" s="216" t="s">
        <v>80</v>
      </c>
      <c r="AY109" s="18" t="s">
        <v>138</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145</v>
      </c>
      <c r="BM109" s="216" t="s">
        <v>235</v>
      </c>
    </row>
    <row r="110" spans="1:47" s="2" customFormat="1" ht="12">
      <c r="A110" s="39"/>
      <c r="B110" s="40"/>
      <c r="C110" s="41"/>
      <c r="D110" s="218" t="s">
        <v>147</v>
      </c>
      <c r="E110" s="41"/>
      <c r="F110" s="219" t="s">
        <v>199</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147</v>
      </c>
      <c r="AU110" s="18" t="s">
        <v>80</v>
      </c>
    </row>
    <row r="111" spans="1:51" s="13" customFormat="1" ht="12">
      <c r="A111" s="13"/>
      <c r="B111" s="223"/>
      <c r="C111" s="224"/>
      <c r="D111" s="218" t="s">
        <v>157</v>
      </c>
      <c r="E111" s="225" t="s">
        <v>19</v>
      </c>
      <c r="F111" s="226" t="s">
        <v>1453</v>
      </c>
      <c r="G111" s="224"/>
      <c r="H111" s="227">
        <v>85.12</v>
      </c>
      <c r="I111" s="228"/>
      <c r="J111" s="224"/>
      <c r="K111" s="224"/>
      <c r="L111" s="229"/>
      <c r="M111" s="230"/>
      <c r="N111" s="231"/>
      <c r="O111" s="231"/>
      <c r="P111" s="231"/>
      <c r="Q111" s="231"/>
      <c r="R111" s="231"/>
      <c r="S111" s="231"/>
      <c r="T111" s="232"/>
      <c r="U111" s="13"/>
      <c r="V111" s="13"/>
      <c r="W111" s="13"/>
      <c r="X111" s="13"/>
      <c r="Y111" s="13"/>
      <c r="Z111" s="13"/>
      <c r="AA111" s="13"/>
      <c r="AB111" s="13"/>
      <c r="AC111" s="13"/>
      <c r="AD111" s="13"/>
      <c r="AE111" s="13"/>
      <c r="AT111" s="233" t="s">
        <v>157</v>
      </c>
      <c r="AU111" s="233" t="s">
        <v>80</v>
      </c>
      <c r="AV111" s="13" t="s">
        <v>82</v>
      </c>
      <c r="AW111" s="13" t="s">
        <v>33</v>
      </c>
      <c r="AX111" s="13" t="s">
        <v>72</v>
      </c>
      <c r="AY111" s="233" t="s">
        <v>138</v>
      </c>
    </row>
    <row r="112" spans="1:51" s="14" customFormat="1" ht="12">
      <c r="A112" s="14"/>
      <c r="B112" s="234"/>
      <c r="C112" s="235"/>
      <c r="D112" s="218" t="s">
        <v>157</v>
      </c>
      <c r="E112" s="236" t="s">
        <v>19</v>
      </c>
      <c r="F112" s="237" t="s">
        <v>194</v>
      </c>
      <c r="G112" s="235"/>
      <c r="H112" s="238">
        <v>85.12</v>
      </c>
      <c r="I112" s="239"/>
      <c r="J112" s="235"/>
      <c r="K112" s="235"/>
      <c r="L112" s="240"/>
      <c r="M112" s="241"/>
      <c r="N112" s="242"/>
      <c r="O112" s="242"/>
      <c r="P112" s="242"/>
      <c r="Q112" s="242"/>
      <c r="R112" s="242"/>
      <c r="S112" s="242"/>
      <c r="T112" s="243"/>
      <c r="U112" s="14"/>
      <c r="V112" s="14"/>
      <c r="W112" s="14"/>
      <c r="X112" s="14"/>
      <c r="Y112" s="14"/>
      <c r="Z112" s="14"/>
      <c r="AA112" s="14"/>
      <c r="AB112" s="14"/>
      <c r="AC112" s="14"/>
      <c r="AD112" s="14"/>
      <c r="AE112" s="14"/>
      <c r="AT112" s="244" t="s">
        <v>157</v>
      </c>
      <c r="AU112" s="244" t="s">
        <v>80</v>
      </c>
      <c r="AV112" s="14" t="s">
        <v>145</v>
      </c>
      <c r="AW112" s="14" t="s">
        <v>33</v>
      </c>
      <c r="AX112" s="14" t="s">
        <v>80</v>
      </c>
      <c r="AY112" s="244" t="s">
        <v>138</v>
      </c>
    </row>
    <row r="113" spans="1:65" s="2" customFormat="1" ht="24.15" customHeight="1">
      <c r="A113" s="39"/>
      <c r="B113" s="40"/>
      <c r="C113" s="205" t="s">
        <v>195</v>
      </c>
      <c r="D113" s="205" t="s">
        <v>140</v>
      </c>
      <c r="E113" s="206" t="s">
        <v>214</v>
      </c>
      <c r="F113" s="207" t="s">
        <v>215</v>
      </c>
      <c r="G113" s="208" t="s">
        <v>182</v>
      </c>
      <c r="H113" s="209">
        <v>42.56</v>
      </c>
      <c r="I113" s="210"/>
      <c r="J113" s="211">
        <f>ROUND(I113*H113,2)</f>
        <v>0</v>
      </c>
      <c r="K113" s="207" t="s">
        <v>144</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145</v>
      </c>
      <c r="AT113" s="216" t="s">
        <v>140</v>
      </c>
      <c r="AU113" s="216" t="s">
        <v>80</v>
      </c>
      <c r="AY113" s="18" t="s">
        <v>138</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145</v>
      </c>
      <c r="BM113" s="216" t="s">
        <v>244</v>
      </c>
    </row>
    <row r="114" spans="1:47" s="2" customFormat="1" ht="12">
      <c r="A114" s="39"/>
      <c r="B114" s="40"/>
      <c r="C114" s="41"/>
      <c r="D114" s="218" t="s">
        <v>147</v>
      </c>
      <c r="E114" s="41"/>
      <c r="F114" s="219" t="s">
        <v>199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147</v>
      </c>
      <c r="AU114" s="18" t="s">
        <v>80</v>
      </c>
    </row>
    <row r="115" spans="1:65" s="2" customFormat="1" ht="24.15" customHeight="1">
      <c r="A115" s="39"/>
      <c r="B115" s="40"/>
      <c r="C115" s="205" t="s">
        <v>202</v>
      </c>
      <c r="D115" s="205" t="s">
        <v>140</v>
      </c>
      <c r="E115" s="206" t="s">
        <v>219</v>
      </c>
      <c r="F115" s="207" t="s">
        <v>220</v>
      </c>
      <c r="G115" s="208" t="s">
        <v>162</v>
      </c>
      <c r="H115" s="209">
        <v>126</v>
      </c>
      <c r="I115" s="210"/>
      <c r="J115" s="211">
        <f>ROUND(I115*H115,2)</f>
        <v>0</v>
      </c>
      <c r="K115" s="207" t="s">
        <v>144</v>
      </c>
      <c r="L115" s="45"/>
      <c r="M115" s="212" t="s">
        <v>19</v>
      </c>
      <c r="N115" s="213" t="s">
        <v>43</v>
      </c>
      <c r="O115" s="85"/>
      <c r="P115" s="214">
        <f>O115*H115</f>
        <v>0</v>
      </c>
      <c r="Q115" s="214">
        <v>0.00084</v>
      </c>
      <c r="R115" s="214">
        <f>Q115*H115</f>
        <v>0.10584</v>
      </c>
      <c r="S115" s="214">
        <v>0</v>
      </c>
      <c r="T115" s="215">
        <f>S115*H115</f>
        <v>0</v>
      </c>
      <c r="U115" s="39"/>
      <c r="V115" s="39"/>
      <c r="W115" s="39"/>
      <c r="X115" s="39"/>
      <c r="Y115" s="39"/>
      <c r="Z115" s="39"/>
      <c r="AA115" s="39"/>
      <c r="AB115" s="39"/>
      <c r="AC115" s="39"/>
      <c r="AD115" s="39"/>
      <c r="AE115" s="39"/>
      <c r="AR115" s="216" t="s">
        <v>145</v>
      </c>
      <c r="AT115" s="216" t="s">
        <v>140</v>
      </c>
      <c r="AU115" s="216" t="s">
        <v>80</v>
      </c>
      <c r="AY115" s="18" t="s">
        <v>138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145</v>
      </c>
      <c r="BM115" s="216" t="s">
        <v>259</v>
      </c>
    </row>
    <row r="116" spans="1:47" s="2" customFormat="1" ht="12">
      <c r="A116" s="39"/>
      <c r="B116" s="40"/>
      <c r="C116" s="41"/>
      <c r="D116" s="218" t="s">
        <v>147</v>
      </c>
      <c r="E116" s="41"/>
      <c r="F116" s="219" t="s">
        <v>222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147</v>
      </c>
      <c r="AU116" s="18" t="s">
        <v>80</v>
      </c>
    </row>
    <row r="117" spans="1:51" s="13" customFormat="1" ht="12">
      <c r="A117" s="13"/>
      <c r="B117" s="223"/>
      <c r="C117" s="224"/>
      <c r="D117" s="218" t="s">
        <v>157</v>
      </c>
      <c r="E117" s="225" t="s">
        <v>19</v>
      </c>
      <c r="F117" s="226" t="s">
        <v>1454</v>
      </c>
      <c r="G117" s="224"/>
      <c r="H117" s="227">
        <v>126</v>
      </c>
      <c r="I117" s="228"/>
      <c r="J117" s="224"/>
      <c r="K117" s="224"/>
      <c r="L117" s="229"/>
      <c r="M117" s="230"/>
      <c r="N117" s="231"/>
      <c r="O117" s="231"/>
      <c r="P117" s="231"/>
      <c r="Q117" s="231"/>
      <c r="R117" s="231"/>
      <c r="S117" s="231"/>
      <c r="T117" s="232"/>
      <c r="U117" s="13"/>
      <c r="V117" s="13"/>
      <c r="W117" s="13"/>
      <c r="X117" s="13"/>
      <c r="Y117" s="13"/>
      <c r="Z117" s="13"/>
      <c r="AA117" s="13"/>
      <c r="AB117" s="13"/>
      <c r="AC117" s="13"/>
      <c r="AD117" s="13"/>
      <c r="AE117" s="13"/>
      <c r="AT117" s="233" t="s">
        <v>157</v>
      </c>
      <c r="AU117" s="233" t="s">
        <v>80</v>
      </c>
      <c r="AV117" s="13" t="s">
        <v>82</v>
      </c>
      <c r="AW117" s="13" t="s">
        <v>33</v>
      </c>
      <c r="AX117" s="13" t="s">
        <v>72</v>
      </c>
      <c r="AY117" s="233" t="s">
        <v>138</v>
      </c>
    </row>
    <row r="118" spans="1:51" s="14" customFormat="1" ht="12">
      <c r="A118" s="14"/>
      <c r="B118" s="234"/>
      <c r="C118" s="235"/>
      <c r="D118" s="218" t="s">
        <v>157</v>
      </c>
      <c r="E118" s="236" t="s">
        <v>19</v>
      </c>
      <c r="F118" s="237" t="s">
        <v>194</v>
      </c>
      <c r="G118" s="235"/>
      <c r="H118" s="238">
        <v>126</v>
      </c>
      <c r="I118" s="239"/>
      <c r="J118" s="235"/>
      <c r="K118" s="235"/>
      <c r="L118" s="240"/>
      <c r="M118" s="241"/>
      <c r="N118" s="242"/>
      <c r="O118" s="242"/>
      <c r="P118" s="242"/>
      <c r="Q118" s="242"/>
      <c r="R118" s="242"/>
      <c r="S118" s="242"/>
      <c r="T118" s="243"/>
      <c r="U118" s="14"/>
      <c r="V118" s="14"/>
      <c r="W118" s="14"/>
      <c r="X118" s="14"/>
      <c r="Y118" s="14"/>
      <c r="Z118" s="14"/>
      <c r="AA118" s="14"/>
      <c r="AB118" s="14"/>
      <c r="AC118" s="14"/>
      <c r="AD118" s="14"/>
      <c r="AE118" s="14"/>
      <c r="AT118" s="244" t="s">
        <v>157</v>
      </c>
      <c r="AU118" s="244" t="s">
        <v>80</v>
      </c>
      <c r="AV118" s="14" t="s">
        <v>145</v>
      </c>
      <c r="AW118" s="14" t="s">
        <v>33</v>
      </c>
      <c r="AX118" s="14" t="s">
        <v>80</v>
      </c>
      <c r="AY118" s="244" t="s">
        <v>138</v>
      </c>
    </row>
    <row r="119" spans="1:65" s="2" customFormat="1" ht="24.15" customHeight="1">
      <c r="A119" s="39"/>
      <c r="B119" s="40"/>
      <c r="C119" s="205" t="s">
        <v>207</v>
      </c>
      <c r="D119" s="205" t="s">
        <v>140</v>
      </c>
      <c r="E119" s="206" t="s">
        <v>226</v>
      </c>
      <c r="F119" s="207" t="s">
        <v>227</v>
      </c>
      <c r="G119" s="208" t="s">
        <v>162</v>
      </c>
      <c r="H119" s="209">
        <v>126</v>
      </c>
      <c r="I119" s="210"/>
      <c r="J119" s="211">
        <f>ROUND(I119*H119,2)</f>
        <v>0</v>
      </c>
      <c r="K119" s="207" t="s">
        <v>144</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145</v>
      </c>
      <c r="AT119" s="216" t="s">
        <v>140</v>
      </c>
      <c r="AU119" s="216" t="s">
        <v>80</v>
      </c>
      <c r="AY119" s="18" t="s">
        <v>138</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145</v>
      </c>
      <c r="BM119" s="216" t="s">
        <v>276</v>
      </c>
    </row>
    <row r="120" spans="1:65" s="2" customFormat="1" ht="33" customHeight="1">
      <c r="A120" s="39"/>
      <c r="B120" s="40"/>
      <c r="C120" s="205" t="s">
        <v>213</v>
      </c>
      <c r="D120" s="205" t="s">
        <v>140</v>
      </c>
      <c r="E120" s="206" t="s">
        <v>229</v>
      </c>
      <c r="F120" s="207" t="s">
        <v>230</v>
      </c>
      <c r="G120" s="208" t="s">
        <v>182</v>
      </c>
      <c r="H120" s="209">
        <v>165.28</v>
      </c>
      <c r="I120" s="210"/>
      <c r="J120" s="211">
        <f>ROUND(I120*H120,2)</f>
        <v>0</v>
      </c>
      <c r="K120" s="207" t="s">
        <v>144</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145</v>
      </c>
      <c r="AT120" s="216" t="s">
        <v>140</v>
      </c>
      <c r="AU120" s="216" t="s">
        <v>80</v>
      </c>
      <c r="AY120" s="18" t="s">
        <v>138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145</v>
      </c>
      <c r="BM120" s="216" t="s">
        <v>287</v>
      </c>
    </row>
    <row r="121" spans="1:47" s="2" customFormat="1" ht="12">
      <c r="A121" s="39"/>
      <c r="B121" s="40"/>
      <c r="C121" s="41"/>
      <c r="D121" s="218" t="s">
        <v>147</v>
      </c>
      <c r="E121" s="41"/>
      <c r="F121" s="219" t="s">
        <v>232</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147</v>
      </c>
      <c r="AU121" s="18" t="s">
        <v>80</v>
      </c>
    </row>
    <row r="122" spans="1:51" s="13" customFormat="1" ht="12">
      <c r="A122" s="13"/>
      <c r="B122" s="223"/>
      <c r="C122" s="224"/>
      <c r="D122" s="218" t="s">
        <v>157</v>
      </c>
      <c r="E122" s="225" t="s">
        <v>19</v>
      </c>
      <c r="F122" s="226" t="s">
        <v>1455</v>
      </c>
      <c r="G122" s="224"/>
      <c r="H122" s="227">
        <v>165.28</v>
      </c>
      <c r="I122" s="228"/>
      <c r="J122" s="224"/>
      <c r="K122" s="224"/>
      <c r="L122" s="229"/>
      <c r="M122" s="230"/>
      <c r="N122" s="231"/>
      <c r="O122" s="231"/>
      <c r="P122" s="231"/>
      <c r="Q122" s="231"/>
      <c r="R122" s="231"/>
      <c r="S122" s="231"/>
      <c r="T122" s="232"/>
      <c r="U122" s="13"/>
      <c r="V122" s="13"/>
      <c r="W122" s="13"/>
      <c r="X122" s="13"/>
      <c r="Y122" s="13"/>
      <c r="Z122" s="13"/>
      <c r="AA122" s="13"/>
      <c r="AB122" s="13"/>
      <c r="AC122" s="13"/>
      <c r="AD122" s="13"/>
      <c r="AE122" s="13"/>
      <c r="AT122" s="233" t="s">
        <v>157</v>
      </c>
      <c r="AU122" s="233" t="s">
        <v>80</v>
      </c>
      <c r="AV122" s="13" t="s">
        <v>82</v>
      </c>
      <c r="AW122" s="13" t="s">
        <v>33</v>
      </c>
      <c r="AX122" s="13" t="s">
        <v>72</v>
      </c>
      <c r="AY122" s="233" t="s">
        <v>138</v>
      </c>
    </row>
    <row r="123" spans="1:51" s="14" customFormat="1" ht="12">
      <c r="A123" s="14"/>
      <c r="B123" s="234"/>
      <c r="C123" s="235"/>
      <c r="D123" s="218" t="s">
        <v>157</v>
      </c>
      <c r="E123" s="236" t="s">
        <v>19</v>
      </c>
      <c r="F123" s="237" t="s">
        <v>194</v>
      </c>
      <c r="G123" s="235"/>
      <c r="H123" s="238">
        <v>165.28</v>
      </c>
      <c r="I123" s="239"/>
      <c r="J123" s="235"/>
      <c r="K123" s="235"/>
      <c r="L123" s="240"/>
      <c r="M123" s="241"/>
      <c r="N123" s="242"/>
      <c r="O123" s="242"/>
      <c r="P123" s="242"/>
      <c r="Q123" s="242"/>
      <c r="R123" s="242"/>
      <c r="S123" s="242"/>
      <c r="T123" s="243"/>
      <c r="U123" s="14"/>
      <c r="V123" s="14"/>
      <c r="W123" s="14"/>
      <c r="X123" s="14"/>
      <c r="Y123" s="14"/>
      <c r="Z123" s="14"/>
      <c r="AA123" s="14"/>
      <c r="AB123" s="14"/>
      <c r="AC123" s="14"/>
      <c r="AD123" s="14"/>
      <c r="AE123" s="14"/>
      <c r="AT123" s="244" t="s">
        <v>157</v>
      </c>
      <c r="AU123" s="244" t="s">
        <v>80</v>
      </c>
      <c r="AV123" s="14" t="s">
        <v>145</v>
      </c>
      <c r="AW123" s="14" t="s">
        <v>33</v>
      </c>
      <c r="AX123" s="14" t="s">
        <v>80</v>
      </c>
      <c r="AY123" s="244" t="s">
        <v>138</v>
      </c>
    </row>
    <row r="124" spans="1:65" s="2" customFormat="1" ht="33" customHeight="1">
      <c r="A124" s="39"/>
      <c r="B124" s="40"/>
      <c r="C124" s="205" t="s">
        <v>218</v>
      </c>
      <c r="D124" s="205" t="s">
        <v>140</v>
      </c>
      <c r="E124" s="206" t="s">
        <v>266</v>
      </c>
      <c r="F124" s="207" t="s">
        <v>267</v>
      </c>
      <c r="G124" s="208" t="s">
        <v>182</v>
      </c>
      <c r="H124" s="209">
        <v>132.28</v>
      </c>
      <c r="I124" s="210"/>
      <c r="J124" s="211">
        <f>ROUND(I124*H124,2)</f>
        <v>0</v>
      </c>
      <c r="K124" s="207" t="s">
        <v>144</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145</v>
      </c>
      <c r="AT124" s="216" t="s">
        <v>140</v>
      </c>
      <c r="AU124" s="216" t="s">
        <v>80</v>
      </c>
      <c r="AY124" s="18" t="s">
        <v>138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145</v>
      </c>
      <c r="BM124" s="216" t="s">
        <v>300</v>
      </c>
    </row>
    <row r="125" spans="1:47" s="2" customFormat="1" ht="12">
      <c r="A125" s="39"/>
      <c r="B125" s="40"/>
      <c r="C125" s="41"/>
      <c r="D125" s="218" t="s">
        <v>147</v>
      </c>
      <c r="E125" s="41"/>
      <c r="F125" s="219" t="s">
        <v>256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147</v>
      </c>
      <c r="AU125" s="18" t="s">
        <v>80</v>
      </c>
    </row>
    <row r="126" spans="1:51" s="13" customFormat="1" ht="12">
      <c r="A126" s="13"/>
      <c r="B126" s="223"/>
      <c r="C126" s="224"/>
      <c r="D126" s="218" t="s">
        <v>157</v>
      </c>
      <c r="E126" s="225" t="s">
        <v>19</v>
      </c>
      <c r="F126" s="226" t="s">
        <v>1456</v>
      </c>
      <c r="G126" s="224"/>
      <c r="H126" s="227">
        <v>132.28</v>
      </c>
      <c r="I126" s="228"/>
      <c r="J126" s="224"/>
      <c r="K126" s="224"/>
      <c r="L126" s="229"/>
      <c r="M126" s="230"/>
      <c r="N126" s="231"/>
      <c r="O126" s="231"/>
      <c r="P126" s="231"/>
      <c r="Q126" s="231"/>
      <c r="R126" s="231"/>
      <c r="S126" s="231"/>
      <c r="T126" s="232"/>
      <c r="U126" s="13"/>
      <c r="V126" s="13"/>
      <c r="W126" s="13"/>
      <c r="X126" s="13"/>
      <c r="Y126" s="13"/>
      <c r="Z126" s="13"/>
      <c r="AA126" s="13"/>
      <c r="AB126" s="13"/>
      <c r="AC126" s="13"/>
      <c r="AD126" s="13"/>
      <c r="AE126" s="13"/>
      <c r="AT126" s="233" t="s">
        <v>157</v>
      </c>
      <c r="AU126" s="233" t="s">
        <v>80</v>
      </c>
      <c r="AV126" s="13" t="s">
        <v>82</v>
      </c>
      <c r="AW126" s="13" t="s">
        <v>33</v>
      </c>
      <c r="AX126" s="13" t="s">
        <v>80</v>
      </c>
      <c r="AY126" s="233" t="s">
        <v>138</v>
      </c>
    </row>
    <row r="127" spans="1:65" s="2" customFormat="1" ht="37.8" customHeight="1">
      <c r="A127" s="39"/>
      <c r="B127" s="40"/>
      <c r="C127" s="205" t="s">
        <v>225</v>
      </c>
      <c r="D127" s="205" t="s">
        <v>140</v>
      </c>
      <c r="E127" s="206" t="s">
        <v>277</v>
      </c>
      <c r="F127" s="207" t="s">
        <v>278</v>
      </c>
      <c r="G127" s="208" t="s">
        <v>182</v>
      </c>
      <c r="H127" s="209">
        <v>132.28</v>
      </c>
      <c r="I127" s="210"/>
      <c r="J127" s="211">
        <f>ROUND(I127*H127,2)</f>
        <v>0</v>
      </c>
      <c r="K127" s="207" t="s">
        <v>144</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145</v>
      </c>
      <c r="AT127" s="216" t="s">
        <v>140</v>
      </c>
      <c r="AU127" s="216" t="s">
        <v>80</v>
      </c>
      <c r="AY127" s="18" t="s">
        <v>138</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145</v>
      </c>
      <c r="BM127" s="216" t="s">
        <v>312</v>
      </c>
    </row>
    <row r="128" spans="1:47" s="2" customFormat="1" ht="12">
      <c r="A128" s="39"/>
      <c r="B128" s="40"/>
      <c r="C128" s="41"/>
      <c r="D128" s="218" t="s">
        <v>147</v>
      </c>
      <c r="E128" s="41"/>
      <c r="F128" s="219" t="s">
        <v>256</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147</v>
      </c>
      <c r="AU128" s="18" t="s">
        <v>80</v>
      </c>
    </row>
    <row r="129" spans="1:65" s="2" customFormat="1" ht="24.15" customHeight="1">
      <c r="A129" s="39"/>
      <c r="B129" s="40"/>
      <c r="C129" s="205" t="s">
        <v>8</v>
      </c>
      <c r="D129" s="205" t="s">
        <v>140</v>
      </c>
      <c r="E129" s="206" t="s">
        <v>260</v>
      </c>
      <c r="F129" s="207" t="s">
        <v>261</v>
      </c>
      <c r="G129" s="208" t="s">
        <v>182</v>
      </c>
      <c r="H129" s="209">
        <v>132.28</v>
      </c>
      <c r="I129" s="210"/>
      <c r="J129" s="211">
        <f>ROUND(I129*H129,2)</f>
        <v>0</v>
      </c>
      <c r="K129" s="207" t="s">
        <v>144</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145</v>
      </c>
      <c r="AT129" s="216" t="s">
        <v>140</v>
      </c>
      <c r="AU129" s="216" t="s">
        <v>80</v>
      </c>
      <c r="AY129" s="18" t="s">
        <v>138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145</v>
      </c>
      <c r="BM129" s="216" t="s">
        <v>325</v>
      </c>
    </row>
    <row r="130" spans="1:47" s="2" customFormat="1" ht="12">
      <c r="A130" s="39"/>
      <c r="B130" s="40"/>
      <c r="C130" s="41"/>
      <c r="D130" s="218" t="s">
        <v>147</v>
      </c>
      <c r="E130" s="41"/>
      <c r="F130" s="219" t="s">
        <v>263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147</v>
      </c>
      <c r="AU130" s="18" t="s">
        <v>80</v>
      </c>
    </row>
    <row r="131" spans="1:65" s="2" customFormat="1" ht="16.5" customHeight="1">
      <c r="A131" s="39"/>
      <c r="B131" s="40"/>
      <c r="C131" s="205" t="s">
        <v>235</v>
      </c>
      <c r="D131" s="205" t="s">
        <v>140</v>
      </c>
      <c r="E131" s="206" t="s">
        <v>301</v>
      </c>
      <c r="F131" s="207" t="s">
        <v>302</v>
      </c>
      <c r="G131" s="208" t="s">
        <v>182</v>
      </c>
      <c r="H131" s="209">
        <v>132.28</v>
      </c>
      <c r="I131" s="210"/>
      <c r="J131" s="211">
        <f>ROUND(I131*H131,2)</f>
        <v>0</v>
      </c>
      <c r="K131" s="207" t="s">
        <v>144</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145</v>
      </c>
      <c r="AT131" s="216" t="s">
        <v>140</v>
      </c>
      <c r="AU131" s="216" t="s">
        <v>80</v>
      </c>
      <c r="AY131" s="18" t="s">
        <v>138</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145</v>
      </c>
      <c r="BM131" s="216" t="s">
        <v>338</v>
      </c>
    </row>
    <row r="132" spans="1:47" s="2" customFormat="1" ht="12">
      <c r="A132" s="39"/>
      <c r="B132" s="40"/>
      <c r="C132" s="41"/>
      <c r="D132" s="218" t="s">
        <v>147</v>
      </c>
      <c r="E132" s="41"/>
      <c r="F132" s="219" t="s">
        <v>304</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147</v>
      </c>
      <c r="AU132" s="18" t="s">
        <v>80</v>
      </c>
    </row>
    <row r="133" spans="1:65" s="2" customFormat="1" ht="24.15" customHeight="1">
      <c r="A133" s="39"/>
      <c r="B133" s="40"/>
      <c r="C133" s="205" t="s">
        <v>240</v>
      </c>
      <c r="D133" s="205" t="s">
        <v>140</v>
      </c>
      <c r="E133" s="206" t="s">
        <v>752</v>
      </c>
      <c r="F133" s="207" t="s">
        <v>753</v>
      </c>
      <c r="G133" s="208" t="s">
        <v>182</v>
      </c>
      <c r="H133" s="209">
        <v>6.9</v>
      </c>
      <c r="I133" s="210"/>
      <c r="J133" s="211">
        <f>ROUND(I133*H133,2)</f>
        <v>0</v>
      </c>
      <c r="K133" s="207" t="s">
        <v>144</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145</v>
      </c>
      <c r="AT133" s="216" t="s">
        <v>140</v>
      </c>
      <c r="AU133" s="216" t="s">
        <v>80</v>
      </c>
      <c r="AY133" s="18" t="s">
        <v>138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145</v>
      </c>
      <c r="BM133" s="216" t="s">
        <v>349</v>
      </c>
    </row>
    <row r="134" spans="1:47" s="2" customFormat="1" ht="12">
      <c r="A134" s="39"/>
      <c r="B134" s="40"/>
      <c r="C134" s="41"/>
      <c r="D134" s="218" t="s">
        <v>147</v>
      </c>
      <c r="E134" s="41"/>
      <c r="F134" s="219" t="s">
        <v>184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147</v>
      </c>
      <c r="AU134" s="18" t="s">
        <v>80</v>
      </c>
    </row>
    <row r="135" spans="1:51" s="13" customFormat="1" ht="12">
      <c r="A135" s="13"/>
      <c r="B135" s="223"/>
      <c r="C135" s="224"/>
      <c r="D135" s="218" t="s">
        <v>157</v>
      </c>
      <c r="E135" s="225" t="s">
        <v>19</v>
      </c>
      <c r="F135" s="226" t="s">
        <v>1457</v>
      </c>
      <c r="G135" s="224"/>
      <c r="H135" s="227">
        <v>6.9</v>
      </c>
      <c r="I135" s="228"/>
      <c r="J135" s="224"/>
      <c r="K135" s="224"/>
      <c r="L135" s="229"/>
      <c r="M135" s="230"/>
      <c r="N135" s="231"/>
      <c r="O135" s="231"/>
      <c r="P135" s="231"/>
      <c r="Q135" s="231"/>
      <c r="R135" s="231"/>
      <c r="S135" s="231"/>
      <c r="T135" s="232"/>
      <c r="U135" s="13"/>
      <c r="V135" s="13"/>
      <c r="W135" s="13"/>
      <c r="X135" s="13"/>
      <c r="Y135" s="13"/>
      <c r="Z135" s="13"/>
      <c r="AA135" s="13"/>
      <c r="AB135" s="13"/>
      <c r="AC135" s="13"/>
      <c r="AD135" s="13"/>
      <c r="AE135" s="13"/>
      <c r="AT135" s="233" t="s">
        <v>157</v>
      </c>
      <c r="AU135" s="233" t="s">
        <v>80</v>
      </c>
      <c r="AV135" s="13" t="s">
        <v>82</v>
      </c>
      <c r="AW135" s="13" t="s">
        <v>33</v>
      </c>
      <c r="AX135" s="13" t="s">
        <v>80</v>
      </c>
      <c r="AY135" s="233" t="s">
        <v>138</v>
      </c>
    </row>
    <row r="136" spans="1:65" s="2" customFormat="1" ht="24.15" customHeight="1">
      <c r="A136" s="39"/>
      <c r="B136" s="40"/>
      <c r="C136" s="205" t="s">
        <v>244</v>
      </c>
      <c r="D136" s="205" t="s">
        <v>140</v>
      </c>
      <c r="E136" s="206" t="s">
        <v>339</v>
      </c>
      <c r="F136" s="207" t="s">
        <v>340</v>
      </c>
      <c r="G136" s="208" t="s">
        <v>162</v>
      </c>
      <c r="H136" s="209">
        <v>69</v>
      </c>
      <c r="I136" s="210"/>
      <c r="J136" s="211">
        <f>ROUND(I136*H136,2)</f>
        <v>0</v>
      </c>
      <c r="K136" s="207" t="s">
        <v>144</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145</v>
      </c>
      <c r="AT136" s="216" t="s">
        <v>140</v>
      </c>
      <c r="AU136" s="216" t="s">
        <v>80</v>
      </c>
      <c r="AY136" s="18" t="s">
        <v>138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145</v>
      </c>
      <c r="BM136" s="216" t="s">
        <v>361</v>
      </c>
    </row>
    <row r="137" spans="1:47" s="2" customFormat="1" ht="12">
      <c r="A137" s="39"/>
      <c r="B137" s="40"/>
      <c r="C137" s="41"/>
      <c r="D137" s="218" t="s">
        <v>147</v>
      </c>
      <c r="E137" s="41"/>
      <c r="F137" s="219" t="s">
        <v>342</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147</v>
      </c>
      <c r="AU137" s="18" t="s">
        <v>80</v>
      </c>
    </row>
    <row r="138" spans="1:51" s="13" customFormat="1" ht="12">
      <c r="A138" s="13"/>
      <c r="B138" s="223"/>
      <c r="C138" s="224"/>
      <c r="D138" s="218" t="s">
        <v>157</v>
      </c>
      <c r="E138" s="225" t="s">
        <v>19</v>
      </c>
      <c r="F138" s="226" t="s">
        <v>1458</v>
      </c>
      <c r="G138" s="224"/>
      <c r="H138" s="227">
        <v>69</v>
      </c>
      <c r="I138" s="228"/>
      <c r="J138" s="224"/>
      <c r="K138" s="224"/>
      <c r="L138" s="229"/>
      <c r="M138" s="230"/>
      <c r="N138" s="231"/>
      <c r="O138" s="231"/>
      <c r="P138" s="231"/>
      <c r="Q138" s="231"/>
      <c r="R138" s="231"/>
      <c r="S138" s="231"/>
      <c r="T138" s="232"/>
      <c r="U138" s="13"/>
      <c r="V138" s="13"/>
      <c r="W138" s="13"/>
      <c r="X138" s="13"/>
      <c r="Y138" s="13"/>
      <c r="Z138" s="13"/>
      <c r="AA138" s="13"/>
      <c r="AB138" s="13"/>
      <c r="AC138" s="13"/>
      <c r="AD138" s="13"/>
      <c r="AE138" s="13"/>
      <c r="AT138" s="233" t="s">
        <v>157</v>
      </c>
      <c r="AU138" s="233" t="s">
        <v>80</v>
      </c>
      <c r="AV138" s="13" t="s">
        <v>82</v>
      </c>
      <c r="AW138" s="13" t="s">
        <v>33</v>
      </c>
      <c r="AX138" s="13" t="s">
        <v>80</v>
      </c>
      <c r="AY138" s="233" t="s">
        <v>138</v>
      </c>
    </row>
    <row r="139" spans="1:65" s="2" customFormat="1" ht="24.15" customHeight="1">
      <c r="A139" s="39"/>
      <c r="B139" s="40"/>
      <c r="C139" s="205" t="s">
        <v>252</v>
      </c>
      <c r="D139" s="205" t="s">
        <v>140</v>
      </c>
      <c r="E139" s="206" t="s">
        <v>1459</v>
      </c>
      <c r="F139" s="207" t="s">
        <v>1460</v>
      </c>
      <c r="G139" s="208" t="s">
        <v>162</v>
      </c>
      <c r="H139" s="209">
        <v>69</v>
      </c>
      <c r="I139" s="210"/>
      <c r="J139" s="211">
        <f>ROUND(I139*H139,2)</f>
        <v>0</v>
      </c>
      <c r="K139" s="207" t="s">
        <v>144</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145</v>
      </c>
      <c r="AT139" s="216" t="s">
        <v>140</v>
      </c>
      <c r="AU139" s="216" t="s">
        <v>80</v>
      </c>
      <c r="AY139" s="18" t="s">
        <v>138</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145</v>
      </c>
      <c r="BM139" s="216" t="s">
        <v>373</v>
      </c>
    </row>
    <row r="140" spans="1:47" s="2" customFormat="1" ht="12">
      <c r="A140" s="39"/>
      <c r="B140" s="40"/>
      <c r="C140" s="41"/>
      <c r="D140" s="218" t="s">
        <v>147</v>
      </c>
      <c r="E140" s="41"/>
      <c r="F140" s="219" t="s">
        <v>348</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147</v>
      </c>
      <c r="AU140" s="18" t="s">
        <v>80</v>
      </c>
    </row>
    <row r="141" spans="1:65" s="2" customFormat="1" ht="16.5" customHeight="1">
      <c r="A141" s="39"/>
      <c r="B141" s="40"/>
      <c r="C141" s="255" t="s">
        <v>259</v>
      </c>
      <c r="D141" s="255" t="s">
        <v>288</v>
      </c>
      <c r="E141" s="256" t="s">
        <v>1461</v>
      </c>
      <c r="F141" s="257" t="s">
        <v>1462</v>
      </c>
      <c r="G141" s="258" t="s">
        <v>352</v>
      </c>
      <c r="H141" s="259">
        <v>1.725</v>
      </c>
      <c r="I141" s="260"/>
      <c r="J141" s="261">
        <f>ROUND(I141*H141,2)</f>
        <v>0</v>
      </c>
      <c r="K141" s="257" t="s">
        <v>144</v>
      </c>
      <c r="L141" s="262"/>
      <c r="M141" s="263" t="s">
        <v>19</v>
      </c>
      <c r="N141" s="264" t="s">
        <v>43</v>
      </c>
      <c r="O141" s="85"/>
      <c r="P141" s="214">
        <f>O141*H141</f>
        <v>0</v>
      </c>
      <c r="Q141" s="214">
        <v>0.001</v>
      </c>
      <c r="R141" s="214">
        <f>Q141*H141</f>
        <v>0.0017250000000000002</v>
      </c>
      <c r="S141" s="214">
        <v>0</v>
      </c>
      <c r="T141" s="215">
        <f>S141*H141</f>
        <v>0</v>
      </c>
      <c r="U141" s="39"/>
      <c r="V141" s="39"/>
      <c r="W141" s="39"/>
      <c r="X141" s="39"/>
      <c r="Y141" s="39"/>
      <c r="Z141" s="39"/>
      <c r="AA141" s="39"/>
      <c r="AB141" s="39"/>
      <c r="AC141" s="39"/>
      <c r="AD141" s="39"/>
      <c r="AE141" s="39"/>
      <c r="AR141" s="216" t="s">
        <v>186</v>
      </c>
      <c r="AT141" s="216" t="s">
        <v>288</v>
      </c>
      <c r="AU141" s="216" t="s">
        <v>80</v>
      </c>
      <c r="AY141" s="18" t="s">
        <v>138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145</v>
      </c>
      <c r="BM141" s="216" t="s">
        <v>385</v>
      </c>
    </row>
    <row r="142" spans="1:51" s="13" customFormat="1" ht="12">
      <c r="A142" s="13"/>
      <c r="B142" s="223"/>
      <c r="C142" s="224"/>
      <c r="D142" s="218" t="s">
        <v>157</v>
      </c>
      <c r="E142" s="224"/>
      <c r="F142" s="226" t="s">
        <v>1463</v>
      </c>
      <c r="G142" s="224"/>
      <c r="H142" s="227">
        <v>1.725</v>
      </c>
      <c r="I142" s="228"/>
      <c r="J142" s="224"/>
      <c r="K142" s="224"/>
      <c r="L142" s="229"/>
      <c r="M142" s="230"/>
      <c r="N142" s="231"/>
      <c r="O142" s="231"/>
      <c r="P142" s="231"/>
      <c r="Q142" s="231"/>
      <c r="R142" s="231"/>
      <c r="S142" s="231"/>
      <c r="T142" s="232"/>
      <c r="U142" s="13"/>
      <c r="V142" s="13"/>
      <c r="W142" s="13"/>
      <c r="X142" s="13"/>
      <c r="Y142" s="13"/>
      <c r="Z142" s="13"/>
      <c r="AA142" s="13"/>
      <c r="AB142" s="13"/>
      <c r="AC142" s="13"/>
      <c r="AD142" s="13"/>
      <c r="AE142" s="13"/>
      <c r="AT142" s="233" t="s">
        <v>157</v>
      </c>
      <c r="AU142" s="233" t="s">
        <v>80</v>
      </c>
      <c r="AV142" s="13" t="s">
        <v>82</v>
      </c>
      <c r="AW142" s="13" t="s">
        <v>4</v>
      </c>
      <c r="AX142" s="13" t="s">
        <v>80</v>
      </c>
      <c r="AY142" s="233" t="s">
        <v>138</v>
      </c>
    </row>
    <row r="143" spans="1:65" s="2" customFormat="1" ht="24.15" customHeight="1">
      <c r="A143" s="39"/>
      <c r="B143" s="40"/>
      <c r="C143" s="205" t="s">
        <v>7</v>
      </c>
      <c r="D143" s="205" t="s">
        <v>140</v>
      </c>
      <c r="E143" s="206" t="s">
        <v>313</v>
      </c>
      <c r="F143" s="207" t="s">
        <v>314</v>
      </c>
      <c r="G143" s="208" t="s">
        <v>182</v>
      </c>
      <c r="H143" s="209">
        <v>102.64</v>
      </c>
      <c r="I143" s="210"/>
      <c r="J143" s="211">
        <f>ROUND(I143*H143,2)</f>
        <v>0</v>
      </c>
      <c r="K143" s="207" t="s">
        <v>144</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145</v>
      </c>
      <c r="AT143" s="216" t="s">
        <v>140</v>
      </c>
      <c r="AU143" s="216" t="s">
        <v>80</v>
      </c>
      <c r="AY143" s="18" t="s">
        <v>138</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145</v>
      </c>
      <c r="BM143" s="216" t="s">
        <v>398</v>
      </c>
    </row>
    <row r="144" spans="1:47" s="2" customFormat="1" ht="12">
      <c r="A144" s="39"/>
      <c r="B144" s="40"/>
      <c r="C144" s="41"/>
      <c r="D144" s="218" t="s">
        <v>147</v>
      </c>
      <c r="E144" s="41"/>
      <c r="F144" s="219" t="s">
        <v>316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147</v>
      </c>
      <c r="AU144" s="18" t="s">
        <v>80</v>
      </c>
    </row>
    <row r="145" spans="1:51" s="15" customFormat="1" ht="12">
      <c r="A145" s="15"/>
      <c r="B145" s="245"/>
      <c r="C145" s="246"/>
      <c r="D145" s="218" t="s">
        <v>157</v>
      </c>
      <c r="E145" s="247" t="s">
        <v>19</v>
      </c>
      <c r="F145" s="248" t="s">
        <v>1464</v>
      </c>
      <c r="G145" s="246"/>
      <c r="H145" s="247" t="s">
        <v>19</v>
      </c>
      <c r="I145" s="249"/>
      <c r="J145" s="246"/>
      <c r="K145" s="246"/>
      <c r="L145" s="250"/>
      <c r="M145" s="251"/>
      <c r="N145" s="252"/>
      <c r="O145" s="252"/>
      <c r="P145" s="252"/>
      <c r="Q145" s="252"/>
      <c r="R145" s="252"/>
      <c r="S145" s="252"/>
      <c r="T145" s="253"/>
      <c r="U145" s="15"/>
      <c r="V145" s="15"/>
      <c r="W145" s="15"/>
      <c r="X145" s="15"/>
      <c r="Y145" s="15"/>
      <c r="Z145" s="15"/>
      <c r="AA145" s="15"/>
      <c r="AB145" s="15"/>
      <c r="AC145" s="15"/>
      <c r="AD145" s="15"/>
      <c r="AE145" s="15"/>
      <c r="AT145" s="254" t="s">
        <v>157</v>
      </c>
      <c r="AU145" s="254" t="s">
        <v>80</v>
      </c>
      <c r="AV145" s="15" t="s">
        <v>80</v>
      </c>
      <c r="AW145" s="15" t="s">
        <v>33</v>
      </c>
      <c r="AX145" s="15" t="s">
        <v>72</v>
      </c>
      <c r="AY145" s="254" t="s">
        <v>138</v>
      </c>
    </row>
    <row r="146" spans="1:51" s="13" customFormat="1" ht="12">
      <c r="A146" s="13"/>
      <c r="B146" s="223"/>
      <c r="C146" s="224"/>
      <c r="D146" s="218" t="s">
        <v>157</v>
      </c>
      <c r="E146" s="225" t="s">
        <v>19</v>
      </c>
      <c r="F146" s="226" t="s">
        <v>1465</v>
      </c>
      <c r="G146" s="224"/>
      <c r="H146" s="227">
        <v>69.64</v>
      </c>
      <c r="I146" s="228"/>
      <c r="J146" s="224"/>
      <c r="K146" s="224"/>
      <c r="L146" s="229"/>
      <c r="M146" s="230"/>
      <c r="N146" s="231"/>
      <c r="O146" s="231"/>
      <c r="P146" s="231"/>
      <c r="Q146" s="231"/>
      <c r="R146" s="231"/>
      <c r="S146" s="231"/>
      <c r="T146" s="232"/>
      <c r="U146" s="13"/>
      <c r="V146" s="13"/>
      <c r="W146" s="13"/>
      <c r="X146" s="13"/>
      <c r="Y146" s="13"/>
      <c r="Z146" s="13"/>
      <c r="AA146" s="13"/>
      <c r="AB146" s="13"/>
      <c r="AC146" s="13"/>
      <c r="AD146" s="13"/>
      <c r="AE146" s="13"/>
      <c r="AT146" s="233" t="s">
        <v>157</v>
      </c>
      <c r="AU146" s="233" t="s">
        <v>80</v>
      </c>
      <c r="AV146" s="13" t="s">
        <v>82</v>
      </c>
      <c r="AW146" s="13" t="s">
        <v>33</v>
      </c>
      <c r="AX146" s="13" t="s">
        <v>72</v>
      </c>
      <c r="AY146" s="233" t="s">
        <v>138</v>
      </c>
    </row>
    <row r="147" spans="1:51" s="15" customFormat="1" ht="12">
      <c r="A147" s="15"/>
      <c r="B147" s="245"/>
      <c r="C147" s="246"/>
      <c r="D147" s="218" t="s">
        <v>157</v>
      </c>
      <c r="E147" s="247" t="s">
        <v>19</v>
      </c>
      <c r="F147" s="248" t="s">
        <v>1466</v>
      </c>
      <c r="G147" s="246"/>
      <c r="H147" s="247" t="s">
        <v>19</v>
      </c>
      <c r="I147" s="249"/>
      <c r="J147" s="246"/>
      <c r="K147" s="246"/>
      <c r="L147" s="250"/>
      <c r="M147" s="251"/>
      <c r="N147" s="252"/>
      <c r="O147" s="252"/>
      <c r="P147" s="252"/>
      <c r="Q147" s="252"/>
      <c r="R147" s="252"/>
      <c r="S147" s="252"/>
      <c r="T147" s="253"/>
      <c r="U147" s="15"/>
      <c r="V147" s="15"/>
      <c r="W147" s="15"/>
      <c r="X147" s="15"/>
      <c r="Y147" s="15"/>
      <c r="Z147" s="15"/>
      <c r="AA147" s="15"/>
      <c r="AB147" s="15"/>
      <c r="AC147" s="15"/>
      <c r="AD147" s="15"/>
      <c r="AE147" s="15"/>
      <c r="AT147" s="254" t="s">
        <v>157</v>
      </c>
      <c r="AU147" s="254" t="s">
        <v>80</v>
      </c>
      <c r="AV147" s="15" t="s">
        <v>80</v>
      </c>
      <c r="AW147" s="15" t="s">
        <v>33</v>
      </c>
      <c r="AX147" s="15" t="s">
        <v>72</v>
      </c>
      <c r="AY147" s="254" t="s">
        <v>138</v>
      </c>
    </row>
    <row r="148" spans="1:51" s="13" customFormat="1" ht="12">
      <c r="A148" s="13"/>
      <c r="B148" s="223"/>
      <c r="C148" s="224"/>
      <c r="D148" s="218" t="s">
        <v>157</v>
      </c>
      <c r="E148" s="225" t="s">
        <v>19</v>
      </c>
      <c r="F148" s="226" t="s">
        <v>1467</v>
      </c>
      <c r="G148" s="224"/>
      <c r="H148" s="227">
        <v>33</v>
      </c>
      <c r="I148" s="228"/>
      <c r="J148" s="224"/>
      <c r="K148" s="224"/>
      <c r="L148" s="229"/>
      <c r="M148" s="230"/>
      <c r="N148" s="231"/>
      <c r="O148" s="231"/>
      <c r="P148" s="231"/>
      <c r="Q148" s="231"/>
      <c r="R148" s="231"/>
      <c r="S148" s="231"/>
      <c r="T148" s="232"/>
      <c r="U148" s="13"/>
      <c r="V148" s="13"/>
      <c r="W148" s="13"/>
      <c r="X148" s="13"/>
      <c r="Y148" s="13"/>
      <c r="Z148" s="13"/>
      <c r="AA148" s="13"/>
      <c r="AB148" s="13"/>
      <c r="AC148" s="13"/>
      <c r="AD148" s="13"/>
      <c r="AE148" s="13"/>
      <c r="AT148" s="233" t="s">
        <v>157</v>
      </c>
      <c r="AU148" s="233" t="s">
        <v>80</v>
      </c>
      <c r="AV148" s="13" t="s">
        <v>82</v>
      </c>
      <c r="AW148" s="13" t="s">
        <v>33</v>
      </c>
      <c r="AX148" s="13" t="s">
        <v>72</v>
      </c>
      <c r="AY148" s="233" t="s">
        <v>138</v>
      </c>
    </row>
    <row r="149" spans="1:51" s="14" customFormat="1" ht="12">
      <c r="A149" s="14"/>
      <c r="B149" s="234"/>
      <c r="C149" s="235"/>
      <c r="D149" s="218" t="s">
        <v>157</v>
      </c>
      <c r="E149" s="236" t="s">
        <v>19</v>
      </c>
      <c r="F149" s="237" t="s">
        <v>194</v>
      </c>
      <c r="G149" s="235"/>
      <c r="H149" s="238">
        <v>102.64</v>
      </c>
      <c r="I149" s="239"/>
      <c r="J149" s="235"/>
      <c r="K149" s="235"/>
      <c r="L149" s="240"/>
      <c r="M149" s="241"/>
      <c r="N149" s="242"/>
      <c r="O149" s="242"/>
      <c r="P149" s="242"/>
      <c r="Q149" s="242"/>
      <c r="R149" s="242"/>
      <c r="S149" s="242"/>
      <c r="T149" s="243"/>
      <c r="U149" s="14"/>
      <c r="V149" s="14"/>
      <c r="W149" s="14"/>
      <c r="X149" s="14"/>
      <c r="Y149" s="14"/>
      <c r="Z149" s="14"/>
      <c r="AA149" s="14"/>
      <c r="AB149" s="14"/>
      <c r="AC149" s="14"/>
      <c r="AD149" s="14"/>
      <c r="AE149" s="14"/>
      <c r="AT149" s="244" t="s">
        <v>157</v>
      </c>
      <c r="AU149" s="244" t="s">
        <v>80</v>
      </c>
      <c r="AV149" s="14" t="s">
        <v>145</v>
      </c>
      <c r="AW149" s="14" t="s">
        <v>33</v>
      </c>
      <c r="AX149" s="14" t="s">
        <v>80</v>
      </c>
      <c r="AY149" s="244" t="s">
        <v>138</v>
      </c>
    </row>
    <row r="150" spans="1:65" s="2" customFormat="1" ht="16.5" customHeight="1">
      <c r="A150" s="39"/>
      <c r="B150" s="40"/>
      <c r="C150" s="255" t="s">
        <v>276</v>
      </c>
      <c r="D150" s="255" t="s">
        <v>288</v>
      </c>
      <c r="E150" s="256" t="s">
        <v>1468</v>
      </c>
      <c r="F150" s="257" t="s">
        <v>1469</v>
      </c>
      <c r="G150" s="258" t="s">
        <v>291</v>
      </c>
      <c r="H150" s="259">
        <v>137.887</v>
      </c>
      <c r="I150" s="260"/>
      <c r="J150" s="261">
        <f>ROUND(I150*H150,2)</f>
        <v>0</v>
      </c>
      <c r="K150" s="257" t="s">
        <v>19</v>
      </c>
      <c r="L150" s="262"/>
      <c r="M150" s="263" t="s">
        <v>19</v>
      </c>
      <c r="N150" s="264"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186</v>
      </c>
      <c r="AT150" s="216" t="s">
        <v>288</v>
      </c>
      <c r="AU150" s="216" t="s">
        <v>80</v>
      </c>
      <c r="AY150" s="18" t="s">
        <v>138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145</v>
      </c>
      <c r="BM150" s="216" t="s">
        <v>442</v>
      </c>
    </row>
    <row r="151" spans="1:51" s="13" customFormat="1" ht="12">
      <c r="A151" s="13"/>
      <c r="B151" s="223"/>
      <c r="C151" s="224"/>
      <c r="D151" s="218" t="s">
        <v>157</v>
      </c>
      <c r="E151" s="225" t="s">
        <v>19</v>
      </c>
      <c r="F151" s="226" t="s">
        <v>1470</v>
      </c>
      <c r="G151" s="224"/>
      <c r="H151" s="227">
        <v>137.887</v>
      </c>
      <c r="I151" s="228"/>
      <c r="J151" s="224"/>
      <c r="K151" s="224"/>
      <c r="L151" s="229"/>
      <c r="M151" s="230"/>
      <c r="N151" s="231"/>
      <c r="O151" s="231"/>
      <c r="P151" s="231"/>
      <c r="Q151" s="231"/>
      <c r="R151" s="231"/>
      <c r="S151" s="231"/>
      <c r="T151" s="232"/>
      <c r="U151" s="13"/>
      <c r="V151" s="13"/>
      <c r="W151" s="13"/>
      <c r="X151" s="13"/>
      <c r="Y151" s="13"/>
      <c r="Z151" s="13"/>
      <c r="AA151" s="13"/>
      <c r="AB151" s="13"/>
      <c r="AC151" s="13"/>
      <c r="AD151" s="13"/>
      <c r="AE151" s="13"/>
      <c r="AT151" s="233" t="s">
        <v>157</v>
      </c>
      <c r="AU151" s="233" t="s">
        <v>80</v>
      </c>
      <c r="AV151" s="13" t="s">
        <v>82</v>
      </c>
      <c r="AW151" s="13" t="s">
        <v>33</v>
      </c>
      <c r="AX151" s="13" t="s">
        <v>72</v>
      </c>
      <c r="AY151" s="233" t="s">
        <v>138</v>
      </c>
    </row>
    <row r="152" spans="1:51" s="14" customFormat="1" ht="12">
      <c r="A152" s="14"/>
      <c r="B152" s="234"/>
      <c r="C152" s="235"/>
      <c r="D152" s="218" t="s">
        <v>157</v>
      </c>
      <c r="E152" s="236" t="s">
        <v>19</v>
      </c>
      <c r="F152" s="237" t="s">
        <v>194</v>
      </c>
      <c r="G152" s="235"/>
      <c r="H152" s="238">
        <v>137.887</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157</v>
      </c>
      <c r="AU152" s="244" t="s">
        <v>80</v>
      </c>
      <c r="AV152" s="14" t="s">
        <v>145</v>
      </c>
      <c r="AW152" s="14" t="s">
        <v>33</v>
      </c>
      <c r="AX152" s="14" t="s">
        <v>80</v>
      </c>
      <c r="AY152" s="244" t="s">
        <v>138</v>
      </c>
    </row>
    <row r="153" spans="1:65" s="2" customFormat="1" ht="33" customHeight="1">
      <c r="A153" s="39"/>
      <c r="B153" s="40"/>
      <c r="C153" s="205" t="s">
        <v>281</v>
      </c>
      <c r="D153" s="205" t="s">
        <v>140</v>
      </c>
      <c r="E153" s="206" t="s">
        <v>326</v>
      </c>
      <c r="F153" s="207" t="s">
        <v>327</v>
      </c>
      <c r="G153" s="208" t="s">
        <v>182</v>
      </c>
      <c r="H153" s="209">
        <v>41.76</v>
      </c>
      <c r="I153" s="210"/>
      <c r="J153" s="211">
        <f>ROUND(I153*H153,2)</f>
        <v>0</v>
      </c>
      <c r="K153" s="207" t="s">
        <v>144</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145</v>
      </c>
      <c r="AT153" s="216" t="s">
        <v>140</v>
      </c>
      <c r="AU153" s="216" t="s">
        <v>80</v>
      </c>
      <c r="AY153" s="18" t="s">
        <v>138</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145</v>
      </c>
      <c r="BM153" s="216" t="s">
        <v>421</v>
      </c>
    </row>
    <row r="154" spans="1:47" s="2" customFormat="1" ht="12">
      <c r="A154" s="39"/>
      <c r="B154" s="40"/>
      <c r="C154" s="41"/>
      <c r="D154" s="218" t="s">
        <v>147</v>
      </c>
      <c r="E154" s="41"/>
      <c r="F154" s="219" t="s">
        <v>329</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147</v>
      </c>
      <c r="AU154" s="18" t="s">
        <v>80</v>
      </c>
    </row>
    <row r="155" spans="1:51" s="13" customFormat="1" ht="12">
      <c r="A155" s="13"/>
      <c r="B155" s="223"/>
      <c r="C155" s="224"/>
      <c r="D155" s="218" t="s">
        <v>157</v>
      </c>
      <c r="E155" s="225" t="s">
        <v>19</v>
      </c>
      <c r="F155" s="226" t="s">
        <v>1471</v>
      </c>
      <c r="G155" s="224"/>
      <c r="H155" s="227">
        <v>41.76</v>
      </c>
      <c r="I155" s="228"/>
      <c r="J155" s="224"/>
      <c r="K155" s="224"/>
      <c r="L155" s="229"/>
      <c r="M155" s="230"/>
      <c r="N155" s="231"/>
      <c r="O155" s="231"/>
      <c r="P155" s="231"/>
      <c r="Q155" s="231"/>
      <c r="R155" s="231"/>
      <c r="S155" s="231"/>
      <c r="T155" s="232"/>
      <c r="U155" s="13"/>
      <c r="V155" s="13"/>
      <c r="W155" s="13"/>
      <c r="X155" s="13"/>
      <c r="Y155" s="13"/>
      <c r="Z155" s="13"/>
      <c r="AA155" s="13"/>
      <c r="AB155" s="13"/>
      <c r="AC155" s="13"/>
      <c r="AD155" s="13"/>
      <c r="AE155" s="13"/>
      <c r="AT155" s="233" t="s">
        <v>157</v>
      </c>
      <c r="AU155" s="233" t="s">
        <v>80</v>
      </c>
      <c r="AV155" s="13" t="s">
        <v>82</v>
      </c>
      <c r="AW155" s="13" t="s">
        <v>33</v>
      </c>
      <c r="AX155" s="13" t="s">
        <v>72</v>
      </c>
      <c r="AY155" s="233" t="s">
        <v>138</v>
      </c>
    </row>
    <row r="156" spans="1:51" s="14" customFormat="1" ht="12">
      <c r="A156" s="14"/>
      <c r="B156" s="234"/>
      <c r="C156" s="235"/>
      <c r="D156" s="218" t="s">
        <v>157</v>
      </c>
      <c r="E156" s="236" t="s">
        <v>19</v>
      </c>
      <c r="F156" s="237" t="s">
        <v>194</v>
      </c>
      <c r="G156" s="235"/>
      <c r="H156" s="238">
        <v>41.76</v>
      </c>
      <c r="I156" s="239"/>
      <c r="J156" s="235"/>
      <c r="K156" s="235"/>
      <c r="L156" s="240"/>
      <c r="M156" s="241"/>
      <c r="N156" s="242"/>
      <c r="O156" s="242"/>
      <c r="P156" s="242"/>
      <c r="Q156" s="242"/>
      <c r="R156" s="242"/>
      <c r="S156" s="242"/>
      <c r="T156" s="243"/>
      <c r="U156" s="14"/>
      <c r="V156" s="14"/>
      <c r="W156" s="14"/>
      <c r="X156" s="14"/>
      <c r="Y156" s="14"/>
      <c r="Z156" s="14"/>
      <c r="AA156" s="14"/>
      <c r="AB156" s="14"/>
      <c r="AC156" s="14"/>
      <c r="AD156" s="14"/>
      <c r="AE156" s="14"/>
      <c r="AT156" s="244" t="s">
        <v>157</v>
      </c>
      <c r="AU156" s="244" t="s">
        <v>80</v>
      </c>
      <c r="AV156" s="14" t="s">
        <v>145</v>
      </c>
      <c r="AW156" s="14" t="s">
        <v>33</v>
      </c>
      <c r="AX156" s="14" t="s">
        <v>80</v>
      </c>
      <c r="AY156" s="244" t="s">
        <v>138</v>
      </c>
    </row>
    <row r="157" spans="1:65" s="2" customFormat="1" ht="16.5" customHeight="1">
      <c r="A157" s="39"/>
      <c r="B157" s="40"/>
      <c r="C157" s="255" t="s">
        <v>287</v>
      </c>
      <c r="D157" s="255" t="s">
        <v>288</v>
      </c>
      <c r="E157" s="256" t="s">
        <v>1083</v>
      </c>
      <c r="F157" s="257" t="s">
        <v>1472</v>
      </c>
      <c r="G157" s="258" t="s">
        <v>291</v>
      </c>
      <c r="H157" s="259">
        <v>95.213</v>
      </c>
      <c r="I157" s="260"/>
      <c r="J157" s="261">
        <f>ROUND(I157*H157,2)</f>
        <v>0</v>
      </c>
      <c r="K157" s="257" t="s">
        <v>19</v>
      </c>
      <c r="L157" s="262"/>
      <c r="M157" s="263" t="s">
        <v>19</v>
      </c>
      <c r="N157" s="264"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186</v>
      </c>
      <c r="AT157" s="216" t="s">
        <v>288</v>
      </c>
      <c r="AU157" s="216" t="s">
        <v>80</v>
      </c>
      <c r="AY157" s="18" t="s">
        <v>138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145</v>
      </c>
      <c r="BM157" s="216" t="s">
        <v>431</v>
      </c>
    </row>
    <row r="158" spans="1:51" s="13" customFormat="1" ht="12">
      <c r="A158" s="13"/>
      <c r="B158" s="223"/>
      <c r="C158" s="224"/>
      <c r="D158" s="218" t="s">
        <v>157</v>
      </c>
      <c r="E158" s="225" t="s">
        <v>19</v>
      </c>
      <c r="F158" s="226" t="s">
        <v>1473</v>
      </c>
      <c r="G158" s="224"/>
      <c r="H158" s="227">
        <v>95.213</v>
      </c>
      <c r="I158" s="228"/>
      <c r="J158" s="224"/>
      <c r="K158" s="224"/>
      <c r="L158" s="229"/>
      <c r="M158" s="230"/>
      <c r="N158" s="231"/>
      <c r="O158" s="231"/>
      <c r="P158" s="231"/>
      <c r="Q158" s="231"/>
      <c r="R158" s="231"/>
      <c r="S158" s="231"/>
      <c r="T158" s="232"/>
      <c r="U158" s="13"/>
      <c r="V158" s="13"/>
      <c r="W158" s="13"/>
      <c r="X158" s="13"/>
      <c r="Y158" s="13"/>
      <c r="Z158" s="13"/>
      <c r="AA158" s="13"/>
      <c r="AB158" s="13"/>
      <c r="AC158" s="13"/>
      <c r="AD158" s="13"/>
      <c r="AE158" s="13"/>
      <c r="AT158" s="233" t="s">
        <v>157</v>
      </c>
      <c r="AU158" s="233" t="s">
        <v>80</v>
      </c>
      <c r="AV158" s="13" t="s">
        <v>82</v>
      </c>
      <c r="AW158" s="13" t="s">
        <v>33</v>
      </c>
      <c r="AX158" s="13" t="s">
        <v>72</v>
      </c>
      <c r="AY158" s="233" t="s">
        <v>138</v>
      </c>
    </row>
    <row r="159" spans="1:51" s="14" customFormat="1" ht="12">
      <c r="A159" s="14"/>
      <c r="B159" s="234"/>
      <c r="C159" s="235"/>
      <c r="D159" s="218" t="s">
        <v>157</v>
      </c>
      <c r="E159" s="236" t="s">
        <v>19</v>
      </c>
      <c r="F159" s="237" t="s">
        <v>194</v>
      </c>
      <c r="G159" s="235"/>
      <c r="H159" s="238">
        <v>95.213</v>
      </c>
      <c r="I159" s="239"/>
      <c r="J159" s="235"/>
      <c r="K159" s="235"/>
      <c r="L159" s="240"/>
      <c r="M159" s="241"/>
      <c r="N159" s="242"/>
      <c r="O159" s="242"/>
      <c r="P159" s="242"/>
      <c r="Q159" s="242"/>
      <c r="R159" s="242"/>
      <c r="S159" s="242"/>
      <c r="T159" s="243"/>
      <c r="U159" s="14"/>
      <c r="V159" s="14"/>
      <c r="W159" s="14"/>
      <c r="X159" s="14"/>
      <c r="Y159" s="14"/>
      <c r="Z159" s="14"/>
      <c r="AA159" s="14"/>
      <c r="AB159" s="14"/>
      <c r="AC159" s="14"/>
      <c r="AD159" s="14"/>
      <c r="AE159" s="14"/>
      <c r="AT159" s="244" t="s">
        <v>157</v>
      </c>
      <c r="AU159" s="244" t="s">
        <v>80</v>
      </c>
      <c r="AV159" s="14" t="s">
        <v>145</v>
      </c>
      <c r="AW159" s="14" t="s">
        <v>33</v>
      </c>
      <c r="AX159" s="14" t="s">
        <v>80</v>
      </c>
      <c r="AY159" s="244" t="s">
        <v>138</v>
      </c>
    </row>
    <row r="160" spans="1:65" s="2" customFormat="1" ht="24.15" customHeight="1">
      <c r="A160" s="39"/>
      <c r="B160" s="40"/>
      <c r="C160" s="205" t="s">
        <v>296</v>
      </c>
      <c r="D160" s="205" t="s">
        <v>140</v>
      </c>
      <c r="E160" s="206" t="s">
        <v>307</v>
      </c>
      <c r="F160" s="207" t="s">
        <v>308</v>
      </c>
      <c r="G160" s="208" t="s">
        <v>291</v>
      </c>
      <c r="H160" s="209">
        <v>251.332</v>
      </c>
      <c r="I160" s="210"/>
      <c r="J160" s="211">
        <f>ROUND(I160*H160,2)</f>
        <v>0</v>
      </c>
      <c r="K160" s="207" t="s">
        <v>144</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145</v>
      </c>
      <c r="AT160" s="216" t="s">
        <v>140</v>
      </c>
      <c r="AU160" s="216" t="s">
        <v>80</v>
      </c>
      <c r="AY160" s="18" t="s">
        <v>138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145</v>
      </c>
      <c r="BM160" s="216" t="s">
        <v>451</v>
      </c>
    </row>
    <row r="161" spans="1:47" s="2" customFormat="1" ht="12">
      <c r="A161" s="39"/>
      <c r="B161" s="40"/>
      <c r="C161" s="41"/>
      <c r="D161" s="218" t="s">
        <v>147</v>
      </c>
      <c r="E161" s="41"/>
      <c r="F161" s="219" t="s">
        <v>310</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147</v>
      </c>
      <c r="AU161" s="18" t="s">
        <v>80</v>
      </c>
    </row>
    <row r="162" spans="1:51" s="13" customFormat="1" ht="12">
      <c r="A162" s="13"/>
      <c r="B162" s="223"/>
      <c r="C162" s="224"/>
      <c r="D162" s="218" t="s">
        <v>157</v>
      </c>
      <c r="E162" s="225" t="s">
        <v>19</v>
      </c>
      <c r="F162" s="226" t="s">
        <v>1474</v>
      </c>
      <c r="G162" s="224"/>
      <c r="H162" s="227">
        <v>251.332</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157</v>
      </c>
      <c r="AU162" s="233" t="s">
        <v>80</v>
      </c>
      <c r="AV162" s="13" t="s">
        <v>82</v>
      </c>
      <c r="AW162" s="13" t="s">
        <v>33</v>
      </c>
      <c r="AX162" s="13" t="s">
        <v>80</v>
      </c>
      <c r="AY162" s="233" t="s">
        <v>138</v>
      </c>
    </row>
    <row r="163" spans="1:65" s="2" customFormat="1" ht="21.75" customHeight="1">
      <c r="A163" s="39"/>
      <c r="B163" s="40"/>
      <c r="C163" s="205" t="s">
        <v>300</v>
      </c>
      <c r="D163" s="205" t="s">
        <v>140</v>
      </c>
      <c r="E163" s="206" t="s">
        <v>1475</v>
      </c>
      <c r="F163" s="207" t="s">
        <v>1476</v>
      </c>
      <c r="G163" s="208" t="s">
        <v>182</v>
      </c>
      <c r="H163" s="209">
        <v>20.88</v>
      </c>
      <c r="I163" s="210"/>
      <c r="J163" s="211">
        <f>ROUND(I163*H163,2)</f>
        <v>0</v>
      </c>
      <c r="K163" s="207" t="s">
        <v>144</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145</v>
      </c>
      <c r="AT163" s="216" t="s">
        <v>140</v>
      </c>
      <c r="AU163" s="216" t="s">
        <v>80</v>
      </c>
      <c r="AY163" s="18" t="s">
        <v>138</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145</v>
      </c>
      <c r="BM163" s="216" t="s">
        <v>462</v>
      </c>
    </row>
    <row r="164" spans="1:47" s="2" customFormat="1" ht="12">
      <c r="A164" s="39"/>
      <c r="B164" s="40"/>
      <c r="C164" s="41"/>
      <c r="D164" s="218" t="s">
        <v>147</v>
      </c>
      <c r="E164" s="41"/>
      <c r="F164" s="219" t="s">
        <v>389</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147</v>
      </c>
      <c r="AU164" s="18" t="s">
        <v>80</v>
      </c>
    </row>
    <row r="165" spans="1:51" s="13" customFormat="1" ht="12">
      <c r="A165" s="13"/>
      <c r="B165" s="223"/>
      <c r="C165" s="224"/>
      <c r="D165" s="218" t="s">
        <v>157</v>
      </c>
      <c r="E165" s="225" t="s">
        <v>19</v>
      </c>
      <c r="F165" s="226" t="s">
        <v>1477</v>
      </c>
      <c r="G165" s="224"/>
      <c r="H165" s="227">
        <v>20.88</v>
      </c>
      <c r="I165" s="228"/>
      <c r="J165" s="224"/>
      <c r="K165" s="224"/>
      <c r="L165" s="229"/>
      <c r="M165" s="230"/>
      <c r="N165" s="231"/>
      <c r="O165" s="231"/>
      <c r="P165" s="231"/>
      <c r="Q165" s="231"/>
      <c r="R165" s="231"/>
      <c r="S165" s="231"/>
      <c r="T165" s="232"/>
      <c r="U165" s="13"/>
      <c r="V165" s="13"/>
      <c r="W165" s="13"/>
      <c r="X165" s="13"/>
      <c r="Y165" s="13"/>
      <c r="Z165" s="13"/>
      <c r="AA165" s="13"/>
      <c r="AB165" s="13"/>
      <c r="AC165" s="13"/>
      <c r="AD165" s="13"/>
      <c r="AE165" s="13"/>
      <c r="AT165" s="233" t="s">
        <v>157</v>
      </c>
      <c r="AU165" s="233" t="s">
        <v>80</v>
      </c>
      <c r="AV165" s="13" t="s">
        <v>82</v>
      </c>
      <c r="AW165" s="13" t="s">
        <v>33</v>
      </c>
      <c r="AX165" s="13" t="s">
        <v>72</v>
      </c>
      <c r="AY165" s="233" t="s">
        <v>138</v>
      </c>
    </row>
    <row r="166" spans="1:51" s="14" customFormat="1" ht="12">
      <c r="A166" s="14"/>
      <c r="B166" s="234"/>
      <c r="C166" s="235"/>
      <c r="D166" s="218" t="s">
        <v>157</v>
      </c>
      <c r="E166" s="236" t="s">
        <v>19</v>
      </c>
      <c r="F166" s="237" t="s">
        <v>194</v>
      </c>
      <c r="G166" s="235"/>
      <c r="H166" s="238">
        <v>20.88</v>
      </c>
      <c r="I166" s="239"/>
      <c r="J166" s="235"/>
      <c r="K166" s="235"/>
      <c r="L166" s="240"/>
      <c r="M166" s="241"/>
      <c r="N166" s="242"/>
      <c r="O166" s="242"/>
      <c r="P166" s="242"/>
      <c r="Q166" s="242"/>
      <c r="R166" s="242"/>
      <c r="S166" s="242"/>
      <c r="T166" s="243"/>
      <c r="U166" s="14"/>
      <c r="V166" s="14"/>
      <c r="W166" s="14"/>
      <c r="X166" s="14"/>
      <c r="Y166" s="14"/>
      <c r="Z166" s="14"/>
      <c r="AA166" s="14"/>
      <c r="AB166" s="14"/>
      <c r="AC166" s="14"/>
      <c r="AD166" s="14"/>
      <c r="AE166" s="14"/>
      <c r="AT166" s="244" t="s">
        <v>157</v>
      </c>
      <c r="AU166" s="244" t="s">
        <v>80</v>
      </c>
      <c r="AV166" s="14" t="s">
        <v>145</v>
      </c>
      <c r="AW166" s="14" t="s">
        <v>33</v>
      </c>
      <c r="AX166" s="14" t="s">
        <v>80</v>
      </c>
      <c r="AY166" s="244" t="s">
        <v>138</v>
      </c>
    </row>
    <row r="167" spans="1:65" s="2" customFormat="1" ht="16.5" customHeight="1">
      <c r="A167" s="39"/>
      <c r="B167" s="40"/>
      <c r="C167" s="205" t="s">
        <v>306</v>
      </c>
      <c r="D167" s="205" t="s">
        <v>140</v>
      </c>
      <c r="E167" s="206" t="s">
        <v>1478</v>
      </c>
      <c r="F167" s="207" t="s">
        <v>1479</v>
      </c>
      <c r="G167" s="208" t="s">
        <v>370</v>
      </c>
      <c r="H167" s="209">
        <v>180</v>
      </c>
      <c r="I167" s="210"/>
      <c r="J167" s="211">
        <f>ROUND(I167*H167,2)</f>
        <v>0</v>
      </c>
      <c r="K167" s="207" t="s">
        <v>144</v>
      </c>
      <c r="L167" s="45"/>
      <c r="M167" s="212" t="s">
        <v>19</v>
      </c>
      <c r="N167" s="213" t="s">
        <v>43</v>
      </c>
      <c r="O167" s="85"/>
      <c r="P167" s="214">
        <f>O167*H167</f>
        <v>0</v>
      </c>
      <c r="Q167" s="214">
        <v>9E-05</v>
      </c>
      <c r="R167" s="214">
        <f>Q167*H167</f>
        <v>0.016200000000000003</v>
      </c>
      <c r="S167" s="214">
        <v>0</v>
      </c>
      <c r="T167" s="215">
        <f>S167*H167</f>
        <v>0</v>
      </c>
      <c r="U167" s="39"/>
      <c r="V167" s="39"/>
      <c r="W167" s="39"/>
      <c r="X167" s="39"/>
      <c r="Y167" s="39"/>
      <c r="Z167" s="39"/>
      <c r="AA167" s="39"/>
      <c r="AB167" s="39"/>
      <c r="AC167" s="39"/>
      <c r="AD167" s="39"/>
      <c r="AE167" s="39"/>
      <c r="AR167" s="216" t="s">
        <v>145</v>
      </c>
      <c r="AT167" s="216" t="s">
        <v>140</v>
      </c>
      <c r="AU167" s="216" t="s">
        <v>80</v>
      </c>
      <c r="AY167" s="18" t="s">
        <v>138</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145</v>
      </c>
      <c r="BM167" s="216" t="s">
        <v>474</v>
      </c>
    </row>
    <row r="168" spans="1:65" s="2" customFormat="1" ht="16.5" customHeight="1">
      <c r="A168" s="39"/>
      <c r="B168" s="40"/>
      <c r="C168" s="205" t="s">
        <v>312</v>
      </c>
      <c r="D168" s="205" t="s">
        <v>140</v>
      </c>
      <c r="E168" s="206" t="s">
        <v>1480</v>
      </c>
      <c r="F168" s="207" t="s">
        <v>1481</v>
      </c>
      <c r="G168" s="208" t="s">
        <v>143</v>
      </c>
      <c r="H168" s="209">
        <v>2</v>
      </c>
      <c r="I168" s="210"/>
      <c r="J168" s="211">
        <f>ROUND(I168*H168,2)</f>
        <v>0</v>
      </c>
      <c r="K168" s="207" t="s">
        <v>144</v>
      </c>
      <c r="L168" s="45"/>
      <c r="M168" s="212" t="s">
        <v>19</v>
      </c>
      <c r="N168" s="213" t="s">
        <v>43</v>
      </c>
      <c r="O168" s="85"/>
      <c r="P168" s="214">
        <f>O168*H168</f>
        <v>0</v>
      </c>
      <c r="Q168" s="214">
        <v>0.00046</v>
      </c>
      <c r="R168" s="214">
        <f>Q168*H168</f>
        <v>0.00092</v>
      </c>
      <c r="S168" s="214">
        <v>0</v>
      </c>
      <c r="T168" s="215">
        <f>S168*H168</f>
        <v>0</v>
      </c>
      <c r="U168" s="39"/>
      <c r="V168" s="39"/>
      <c r="W168" s="39"/>
      <c r="X168" s="39"/>
      <c r="Y168" s="39"/>
      <c r="Z168" s="39"/>
      <c r="AA168" s="39"/>
      <c r="AB168" s="39"/>
      <c r="AC168" s="39"/>
      <c r="AD168" s="39"/>
      <c r="AE168" s="39"/>
      <c r="AR168" s="216" t="s">
        <v>145</v>
      </c>
      <c r="AT168" s="216" t="s">
        <v>140</v>
      </c>
      <c r="AU168" s="216" t="s">
        <v>80</v>
      </c>
      <c r="AY168" s="18" t="s">
        <v>138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145</v>
      </c>
      <c r="BM168" s="216" t="s">
        <v>1482</v>
      </c>
    </row>
    <row r="169" spans="1:47" s="2" customFormat="1" ht="12">
      <c r="A169" s="39"/>
      <c r="B169" s="40"/>
      <c r="C169" s="41"/>
      <c r="D169" s="218" t="s">
        <v>147</v>
      </c>
      <c r="E169" s="41"/>
      <c r="F169" s="219" t="s">
        <v>1253</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147</v>
      </c>
      <c r="AU169" s="18" t="s">
        <v>80</v>
      </c>
    </row>
    <row r="170" spans="1:63" s="12" customFormat="1" ht="25.9" customHeight="1">
      <c r="A170" s="12"/>
      <c r="B170" s="189"/>
      <c r="C170" s="190"/>
      <c r="D170" s="191" t="s">
        <v>71</v>
      </c>
      <c r="E170" s="192" t="s">
        <v>1483</v>
      </c>
      <c r="F170" s="192" t="s">
        <v>1484</v>
      </c>
      <c r="G170" s="190"/>
      <c r="H170" s="190"/>
      <c r="I170" s="193"/>
      <c r="J170" s="194">
        <f>BK170</f>
        <v>0</v>
      </c>
      <c r="K170" s="190"/>
      <c r="L170" s="195"/>
      <c r="M170" s="196"/>
      <c r="N170" s="197"/>
      <c r="O170" s="197"/>
      <c r="P170" s="198">
        <f>SUM(P171:P237)</f>
        <v>0</v>
      </c>
      <c r="Q170" s="197"/>
      <c r="R170" s="198">
        <f>SUM(R171:R237)</f>
        <v>0.05491</v>
      </c>
      <c r="S170" s="197"/>
      <c r="T170" s="199">
        <f>SUM(T171:T237)</f>
        <v>0</v>
      </c>
      <c r="U170" s="12"/>
      <c r="V170" s="12"/>
      <c r="W170" s="12"/>
      <c r="X170" s="12"/>
      <c r="Y170" s="12"/>
      <c r="Z170" s="12"/>
      <c r="AA170" s="12"/>
      <c r="AB170" s="12"/>
      <c r="AC170" s="12"/>
      <c r="AD170" s="12"/>
      <c r="AE170" s="12"/>
      <c r="AR170" s="200" t="s">
        <v>82</v>
      </c>
      <c r="AT170" s="201" t="s">
        <v>71</v>
      </c>
      <c r="AU170" s="201" t="s">
        <v>72</v>
      </c>
      <c r="AY170" s="200" t="s">
        <v>138</v>
      </c>
      <c r="BK170" s="202">
        <f>SUM(BK171:BK237)</f>
        <v>0</v>
      </c>
    </row>
    <row r="171" spans="1:65" s="2" customFormat="1" ht="24.15" customHeight="1">
      <c r="A171" s="39"/>
      <c r="B171" s="40"/>
      <c r="C171" s="205" t="s">
        <v>320</v>
      </c>
      <c r="D171" s="205" t="s">
        <v>140</v>
      </c>
      <c r="E171" s="206" t="s">
        <v>1485</v>
      </c>
      <c r="F171" s="207" t="s">
        <v>1486</v>
      </c>
      <c r="G171" s="208" t="s">
        <v>370</v>
      </c>
      <c r="H171" s="209">
        <v>32</v>
      </c>
      <c r="I171" s="210"/>
      <c r="J171" s="211">
        <f>ROUND(I171*H171,2)</f>
        <v>0</v>
      </c>
      <c r="K171" s="207" t="s">
        <v>144</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513</v>
      </c>
      <c r="AT171" s="216" t="s">
        <v>140</v>
      </c>
      <c r="AU171" s="216" t="s">
        <v>80</v>
      </c>
      <c r="AY171" s="18" t="s">
        <v>138</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513</v>
      </c>
      <c r="BM171" s="216" t="s">
        <v>484</v>
      </c>
    </row>
    <row r="172" spans="1:47" s="2" customFormat="1" ht="12">
      <c r="A172" s="39"/>
      <c r="B172" s="40"/>
      <c r="C172" s="41"/>
      <c r="D172" s="218" t="s">
        <v>147</v>
      </c>
      <c r="E172" s="41"/>
      <c r="F172" s="219" t="s">
        <v>1487</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147</v>
      </c>
      <c r="AU172" s="18" t="s">
        <v>80</v>
      </c>
    </row>
    <row r="173" spans="1:65" s="2" customFormat="1" ht="24.15" customHeight="1">
      <c r="A173" s="39"/>
      <c r="B173" s="40"/>
      <c r="C173" s="205" t="s">
        <v>325</v>
      </c>
      <c r="D173" s="205" t="s">
        <v>140</v>
      </c>
      <c r="E173" s="206" t="s">
        <v>1488</v>
      </c>
      <c r="F173" s="207" t="s">
        <v>1489</v>
      </c>
      <c r="G173" s="208" t="s">
        <v>370</v>
      </c>
      <c r="H173" s="209">
        <v>103</v>
      </c>
      <c r="I173" s="210"/>
      <c r="J173" s="211">
        <f>ROUND(I173*H173,2)</f>
        <v>0</v>
      </c>
      <c r="K173" s="207" t="s">
        <v>144</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513</v>
      </c>
      <c r="AT173" s="216" t="s">
        <v>140</v>
      </c>
      <c r="AU173" s="216" t="s">
        <v>80</v>
      </c>
      <c r="AY173" s="18" t="s">
        <v>138</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513</v>
      </c>
      <c r="BM173" s="216" t="s">
        <v>494</v>
      </c>
    </row>
    <row r="174" spans="1:47" s="2" customFormat="1" ht="12">
      <c r="A174" s="39"/>
      <c r="B174" s="40"/>
      <c r="C174" s="41"/>
      <c r="D174" s="218" t="s">
        <v>147</v>
      </c>
      <c r="E174" s="41"/>
      <c r="F174" s="219" t="s">
        <v>1487</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147</v>
      </c>
      <c r="AU174" s="18" t="s">
        <v>80</v>
      </c>
    </row>
    <row r="175" spans="1:65" s="2" customFormat="1" ht="24.15" customHeight="1">
      <c r="A175" s="39"/>
      <c r="B175" s="40"/>
      <c r="C175" s="205" t="s">
        <v>333</v>
      </c>
      <c r="D175" s="205" t="s">
        <v>140</v>
      </c>
      <c r="E175" s="206" t="s">
        <v>1490</v>
      </c>
      <c r="F175" s="207" t="s">
        <v>1491</v>
      </c>
      <c r="G175" s="208" t="s">
        <v>370</v>
      </c>
      <c r="H175" s="209">
        <v>49</v>
      </c>
      <c r="I175" s="210"/>
      <c r="J175" s="211">
        <f>ROUND(I175*H175,2)</f>
        <v>0</v>
      </c>
      <c r="K175" s="207" t="s">
        <v>144</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513</v>
      </c>
      <c r="AT175" s="216" t="s">
        <v>140</v>
      </c>
      <c r="AU175" s="216" t="s">
        <v>80</v>
      </c>
      <c r="AY175" s="18" t="s">
        <v>138</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513</v>
      </c>
      <c r="BM175" s="216" t="s">
        <v>503</v>
      </c>
    </row>
    <row r="176" spans="1:47" s="2" customFormat="1" ht="12">
      <c r="A176" s="39"/>
      <c r="B176" s="40"/>
      <c r="C176" s="41"/>
      <c r="D176" s="218" t="s">
        <v>147</v>
      </c>
      <c r="E176" s="41"/>
      <c r="F176" s="219" t="s">
        <v>1487</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147</v>
      </c>
      <c r="AU176" s="18" t="s">
        <v>80</v>
      </c>
    </row>
    <row r="177" spans="1:51" s="13" customFormat="1" ht="12">
      <c r="A177" s="13"/>
      <c r="B177" s="223"/>
      <c r="C177" s="224"/>
      <c r="D177" s="218" t="s">
        <v>157</v>
      </c>
      <c r="E177" s="225" t="s">
        <v>19</v>
      </c>
      <c r="F177" s="226" t="s">
        <v>1492</v>
      </c>
      <c r="G177" s="224"/>
      <c r="H177" s="227">
        <v>49</v>
      </c>
      <c r="I177" s="228"/>
      <c r="J177" s="224"/>
      <c r="K177" s="224"/>
      <c r="L177" s="229"/>
      <c r="M177" s="230"/>
      <c r="N177" s="231"/>
      <c r="O177" s="231"/>
      <c r="P177" s="231"/>
      <c r="Q177" s="231"/>
      <c r="R177" s="231"/>
      <c r="S177" s="231"/>
      <c r="T177" s="232"/>
      <c r="U177" s="13"/>
      <c r="V177" s="13"/>
      <c r="W177" s="13"/>
      <c r="X177" s="13"/>
      <c r="Y177" s="13"/>
      <c r="Z177" s="13"/>
      <c r="AA177" s="13"/>
      <c r="AB177" s="13"/>
      <c r="AC177" s="13"/>
      <c r="AD177" s="13"/>
      <c r="AE177" s="13"/>
      <c r="AT177" s="233" t="s">
        <v>157</v>
      </c>
      <c r="AU177" s="233" t="s">
        <v>80</v>
      </c>
      <c r="AV177" s="13" t="s">
        <v>82</v>
      </c>
      <c r="AW177" s="13" t="s">
        <v>33</v>
      </c>
      <c r="AX177" s="13" t="s">
        <v>80</v>
      </c>
      <c r="AY177" s="233" t="s">
        <v>138</v>
      </c>
    </row>
    <row r="178" spans="1:65" s="2" customFormat="1" ht="24.15" customHeight="1">
      <c r="A178" s="39"/>
      <c r="B178" s="40"/>
      <c r="C178" s="205" t="s">
        <v>338</v>
      </c>
      <c r="D178" s="205" t="s">
        <v>140</v>
      </c>
      <c r="E178" s="206" t="s">
        <v>1493</v>
      </c>
      <c r="F178" s="207" t="s">
        <v>1494</v>
      </c>
      <c r="G178" s="208" t="s">
        <v>370</v>
      </c>
      <c r="H178" s="209">
        <v>93</v>
      </c>
      <c r="I178" s="210"/>
      <c r="J178" s="211">
        <f>ROUND(I178*H178,2)</f>
        <v>0</v>
      </c>
      <c r="K178" s="207" t="s">
        <v>144</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513</v>
      </c>
      <c r="AT178" s="216" t="s">
        <v>140</v>
      </c>
      <c r="AU178" s="216" t="s">
        <v>80</v>
      </c>
      <c r="AY178" s="18" t="s">
        <v>138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513</v>
      </c>
      <c r="BM178" s="216" t="s">
        <v>513</v>
      </c>
    </row>
    <row r="179" spans="1:47" s="2" customFormat="1" ht="12">
      <c r="A179" s="39"/>
      <c r="B179" s="40"/>
      <c r="C179" s="41"/>
      <c r="D179" s="218" t="s">
        <v>147</v>
      </c>
      <c r="E179" s="41"/>
      <c r="F179" s="219" t="s">
        <v>1487</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147</v>
      </c>
      <c r="AU179" s="18" t="s">
        <v>80</v>
      </c>
    </row>
    <row r="180" spans="1:51" s="13" customFormat="1" ht="12">
      <c r="A180" s="13"/>
      <c r="B180" s="223"/>
      <c r="C180" s="224"/>
      <c r="D180" s="218" t="s">
        <v>157</v>
      </c>
      <c r="E180" s="225" t="s">
        <v>19</v>
      </c>
      <c r="F180" s="226" t="s">
        <v>1495</v>
      </c>
      <c r="G180" s="224"/>
      <c r="H180" s="227">
        <v>93</v>
      </c>
      <c r="I180" s="228"/>
      <c r="J180" s="224"/>
      <c r="K180" s="224"/>
      <c r="L180" s="229"/>
      <c r="M180" s="230"/>
      <c r="N180" s="231"/>
      <c r="O180" s="231"/>
      <c r="P180" s="231"/>
      <c r="Q180" s="231"/>
      <c r="R180" s="231"/>
      <c r="S180" s="231"/>
      <c r="T180" s="232"/>
      <c r="U180" s="13"/>
      <c r="V180" s="13"/>
      <c r="W180" s="13"/>
      <c r="X180" s="13"/>
      <c r="Y180" s="13"/>
      <c r="Z180" s="13"/>
      <c r="AA180" s="13"/>
      <c r="AB180" s="13"/>
      <c r="AC180" s="13"/>
      <c r="AD180" s="13"/>
      <c r="AE180" s="13"/>
      <c r="AT180" s="233" t="s">
        <v>157</v>
      </c>
      <c r="AU180" s="233" t="s">
        <v>80</v>
      </c>
      <c r="AV180" s="13" t="s">
        <v>82</v>
      </c>
      <c r="AW180" s="13" t="s">
        <v>33</v>
      </c>
      <c r="AX180" s="13" t="s">
        <v>80</v>
      </c>
      <c r="AY180" s="233" t="s">
        <v>138</v>
      </c>
    </row>
    <row r="181" spans="1:65" s="2" customFormat="1" ht="21.75" customHeight="1">
      <c r="A181" s="39"/>
      <c r="B181" s="40"/>
      <c r="C181" s="205" t="s">
        <v>344</v>
      </c>
      <c r="D181" s="205" t="s">
        <v>140</v>
      </c>
      <c r="E181" s="206" t="s">
        <v>1496</v>
      </c>
      <c r="F181" s="207" t="s">
        <v>1497</v>
      </c>
      <c r="G181" s="208" t="s">
        <v>143</v>
      </c>
      <c r="H181" s="209">
        <v>19</v>
      </c>
      <c r="I181" s="210"/>
      <c r="J181" s="211">
        <f>ROUND(I181*H181,2)</f>
        <v>0</v>
      </c>
      <c r="K181" s="207" t="s">
        <v>144</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513</v>
      </c>
      <c r="AT181" s="216" t="s">
        <v>140</v>
      </c>
      <c r="AU181" s="216" t="s">
        <v>80</v>
      </c>
      <c r="AY181" s="18" t="s">
        <v>138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513</v>
      </c>
      <c r="BM181" s="216" t="s">
        <v>523</v>
      </c>
    </row>
    <row r="182" spans="1:47" s="2" customFormat="1" ht="12">
      <c r="A182" s="39"/>
      <c r="B182" s="40"/>
      <c r="C182" s="41"/>
      <c r="D182" s="218" t="s">
        <v>147</v>
      </c>
      <c r="E182" s="41"/>
      <c r="F182" s="219" t="s">
        <v>1498</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147</v>
      </c>
      <c r="AU182" s="18" t="s">
        <v>80</v>
      </c>
    </row>
    <row r="183" spans="1:65" s="2" customFormat="1" ht="21.75" customHeight="1">
      <c r="A183" s="39"/>
      <c r="B183" s="40"/>
      <c r="C183" s="205" t="s">
        <v>349</v>
      </c>
      <c r="D183" s="205" t="s">
        <v>140</v>
      </c>
      <c r="E183" s="206" t="s">
        <v>1499</v>
      </c>
      <c r="F183" s="207" t="s">
        <v>1500</v>
      </c>
      <c r="G183" s="208" t="s">
        <v>143</v>
      </c>
      <c r="H183" s="209">
        <v>50</v>
      </c>
      <c r="I183" s="210"/>
      <c r="J183" s="211">
        <f>ROUND(I183*H183,2)</f>
        <v>0</v>
      </c>
      <c r="K183" s="207" t="s">
        <v>144</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513</v>
      </c>
      <c r="AT183" s="216" t="s">
        <v>140</v>
      </c>
      <c r="AU183" s="216" t="s">
        <v>80</v>
      </c>
      <c r="AY183" s="18" t="s">
        <v>138</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513</v>
      </c>
      <c r="BM183" s="216" t="s">
        <v>531</v>
      </c>
    </row>
    <row r="184" spans="1:47" s="2" customFormat="1" ht="12">
      <c r="A184" s="39"/>
      <c r="B184" s="40"/>
      <c r="C184" s="41"/>
      <c r="D184" s="218" t="s">
        <v>147</v>
      </c>
      <c r="E184" s="41"/>
      <c r="F184" s="219" t="s">
        <v>1498</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147</v>
      </c>
      <c r="AU184" s="18" t="s">
        <v>80</v>
      </c>
    </row>
    <row r="185" spans="1:65" s="2" customFormat="1" ht="21.75" customHeight="1">
      <c r="A185" s="39"/>
      <c r="B185" s="40"/>
      <c r="C185" s="205" t="s">
        <v>355</v>
      </c>
      <c r="D185" s="205" t="s">
        <v>140</v>
      </c>
      <c r="E185" s="206" t="s">
        <v>1501</v>
      </c>
      <c r="F185" s="207" t="s">
        <v>1502</v>
      </c>
      <c r="G185" s="208" t="s">
        <v>143</v>
      </c>
      <c r="H185" s="209">
        <v>21</v>
      </c>
      <c r="I185" s="210"/>
      <c r="J185" s="211">
        <f>ROUND(I185*H185,2)</f>
        <v>0</v>
      </c>
      <c r="K185" s="207" t="s">
        <v>144</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513</v>
      </c>
      <c r="AT185" s="216" t="s">
        <v>140</v>
      </c>
      <c r="AU185" s="216" t="s">
        <v>80</v>
      </c>
      <c r="AY185" s="18" t="s">
        <v>138</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513</v>
      </c>
      <c r="BM185" s="216" t="s">
        <v>539</v>
      </c>
    </row>
    <row r="186" spans="1:47" s="2" customFormat="1" ht="12">
      <c r="A186" s="39"/>
      <c r="B186" s="40"/>
      <c r="C186" s="41"/>
      <c r="D186" s="218" t="s">
        <v>147</v>
      </c>
      <c r="E186" s="41"/>
      <c r="F186" s="219" t="s">
        <v>1498</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147</v>
      </c>
      <c r="AU186" s="18" t="s">
        <v>80</v>
      </c>
    </row>
    <row r="187" spans="1:65" s="2" customFormat="1" ht="21.75" customHeight="1">
      <c r="A187" s="39"/>
      <c r="B187" s="40"/>
      <c r="C187" s="205" t="s">
        <v>361</v>
      </c>
      <c r="D187" s="205" t="s">
        <v>140</v>
      </c>
      <c r="E187" s="206" t="s">
        <v>1503</v>
      </c>
      <c r="F187" s="207" t="s">
        <v>1504</v>
      </c>
      <c r="G187" s="208" t="s">
        <v>143</v>
      </c>
      <c r="H187" s="209">
        <v>56</v>
      </c>
      <c r="I187" s="210"/>
      <c r="J187" s="211">
        <f>ROUND(I187*H187,2)</f>
        <v>0</v>
      </c>
      <c r="K187" s="207" t="s">
        <v>144</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513</v>
      </c>
      <c r="AT187" s="216" t="s">
        <v>140</v>
      </c>
      <c r="AU187" s="216" t="s">
        <v>80</v>
      </c>
      <c r="AY187" s="18" t="s">
        <v>138</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513</v>
      </c>
      <c r="BM187" s="216" t="s">
        <v>548</v>
      </c>
    </row>
    <row r="188" spans="1:47" s="2" customFormat="1" ht="12">
      <c r="A188" s="39"/>
      <c r="B188" s="40"/>
      <c r="C188" s="41"/>
      <c r="D188" s="218" t="s">
        <v>147</v>
      </c>
      <c r="E188" s="41"/>
      <c r="F188" s="219" t="s">
        <v>1498</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147</v>
      </c>
      <c r="AU188" s="18" t="s">
        <v>80</v>
      </c>
    </row>
    <row r="189" spans="1:65" s="2" customFormat="1" ht="16.5" customHeight="1">
      <c r="A189" s="39"/>
      <c r="B189" s="40"/>
      <c r="C189" s="205" t="s">
        <v>367</v>
      </c>
      <c r="D189" s="205" t="s">
        <v>140</v>
      </c>
      <c r="E189" s="206" t="s">
        <v>1505</v>
      </c>
      <c r="F189" s="207" t="s">
        <v>1506</v>
      </c>
      <c r="G189" s="208" t="s">
        <v>370</v>
      </c>
      <c r="H189" s="209">
        <v>11</v>
      </c>
      <c r="I189" s="210"/>
      <c r="J189" s="211">
        <f>ROUND(I189*H189,2)</f>
        <v>0</v>
      </c>
      <c r="K189" s="207" t="s">
        <v>19</v>
      </c>
      <c r="L189" s="45"/>
      <c r="M189" s="212" t="s">
        <v>19</v>
      </c>
      <c r="N189" s="213" t="s">
        <v>43</v>
      </c>
      <c r="O189" s="85"/>
      <c r="P189" s="214">
        <f>O189*H189</f>
        <v>0</v>
      </c>
      <c r="Q189" s="214">
        <v>0.00492</v>
      </c>
      <c r="R189" s="214">
        <f>Q189*H189</f>
        <v>0.05412</v>
      </c>
      <c r="S189" s="214">
        <v>0</v>
      </c>
      <c r="T189" s="215">
        <f>S189*H189</f>
        <v>0</v>
      </c>
      <c r="U189" s="39"/>
      <c r="V189" s="39"/>
      <c r="W189" s="39"/>
      <c r="X189" s="39"/>
      <c r="Y189" s="39"/>
      <c r="Z189" s="39"/>
      <c r="AA189" s="39"/>
      <c r="AB189" s="39"/>
      <c r="AC189" s="39"/>
      <c r="AD189" s="39"/>
      <c r="AE189" s="39"/>
      <c r="AR189" s="216" t="s">
        <v>513</v>
      </c>
      <c r="AT189" s="216" t="s">
        <v>140</v>
      </c>
      <c r="AU189" s="216" t="s">
        <v>80</v>
      </c>
      <c r="AY189" s="18" t="s">
        <v>138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513</v>
      </c>
      <c r="BM189" s="216" t="s">
        <v>557</v>
      </c>
    </row>
    <row r="190" spans="1:65" s="2" customFormat="1" ht="16.5" customHeight="1">
      <c r="A190" s="39"/>
      <c r="B190" s="40"/>
      <c r="C190" s="205" t="s">
        <v>373</v>
      </c>
      <c r="D190" s="205" t="s">
        <v>140</v>
      </c>
      <c r="E190" s="206" t="s">
        <v>1507</v>
      </c>
      <c r="F190" s="207" t="s">
        <v>1508</v>
      </c>
      <c r="G190" s="208" t="s">
        <v>1333</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513</v>
      </c>
      <c r="AT190" s="216" t="s">
        <v>140</v>
      </c>
      <c r="AU190" s="216" t="s">
        <v>80</v>
      </c>
      <c r="AY190" s="18" t="s">
        <v>138</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513</v>
      </c>
      <c r="BM190" s="216" t="s">
        <v>565</v>
      </c>
    </row>
    <row r="191" spans="1:65" s="2" customFormat="1" ht="16.5" customHeight="1">
      <c r="A191" s="39"/>
      <c r="B191" s="40"/>
      <c r="C191" s="205" t="s">
        <v>379</v>
      </c>
      <c r="D191" s="205" t="s">
        <v>140</v>
      </c>
      <c r="E191" s="206" t="s">
        <v>1509</v>
      </c>
      <c r="F191" s="207" t="s">
        <v>1510</v>
      </c>
      <c r="G191" s="208" t="s">
        <v>1333</v>
      </c>
      <c r="H191" s="209">
        <v>4</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513</v>
      </c>
      <c r="AT191" s="216" t="s">
        <v>140</v>
      </c>
      <c r="AU191" s="216" t="s">
        <v>80</v>
      </c>
      <c r="AY191" s="18" t="s">
        <v>138</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513</v>
      </c>
      <c r="BM191" s="216" t="s">
        <v>575</v>
      </c>
    </row>
    <row r="192" spans="1:65" s="2" customFormat="1" ht="16.5" customHeight="1">
      <c r="A192" s="39"/>
      <c r="B192" s="40"/>
      <c r="C192" s="255" t="s">
        <v>385</v>
      </c>
      <c r="D192" s="255" t="s">
        <v>288</v>
      </c>
      <c r="E192" s="256" t="s">
        <v>80</v>
      </c>
      <c r="F192" s="257" t="s">
        <v>1511</v>
      </c>
      <c r="G192" s="258" t="s">
        <v>370</v>
      </c>
      <c r="H192" s="259">
        <v>34</v>
      </c>
      <c r="I192" s="260"/>
      <c r="J192" s="261">
        <f>ROUND(I192*H192,2)</f>
        <v>0</v>
      </c>
      <c r="K192" s="257" t="s">
        <v>19</v>
      </c>
      <c r="L192" s="262"/>
      <c r="M192" s="263" t="s">
        <v>19</v>
      </c>
      <c r="N192" s="264"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1512</v>
      </c>
      <c r="AT192" s="216" t="s">
        <v>288</v>
      </c>
      <c r="AU192" s="216" t="s">
        <v>80</v>
      </c>
      <c r="AY192" s="18" t="s">
        <v>138</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513</v>
      </c>
      <c r="BM192" s="216" t="s">
        <v>587</v>
      </c>
    </row>
    <row r="193" spans="1:65" s="2" customFormat="1" ht="16.5" customHeight="1">
      <c r="A193" s="39"/>
      <c r="B193" s="40"/>
      <c r="C193" s="255" t="s">
        <v>392</v>
      </c>
      <c r="D193" s="255" t="s">
        <v>288</v>
      </c>
      <c r="E193" s="256" t="s">
        <v>82</v>
      </c>
      <c r="F193" s="257" t="s">
        <v>1513</v>
      </c>
      <c r="G193" s="258" t="s">
        <v>370</v>
      </c>
      <c r="H193" s="259">
        <v>108</v>
      </c>
      <c r="I193" s="260"/>
      <c r="J193" s="261">
        <f>ROUND(I193*H193,2)</f>
        <v>0</v>
      </c>
      <c r="K193" s="257" t="s">
        <v>19</v>
      </c>
      <c r="L193" s="262"/>
      <c r="M193" s="263" t="s">
        <v>19</v>
      </c>
      <c r="N193" s="264"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1512</v>
      </c>
      <c r="AT193" s="216" t="s">
        <v>288</v>
      </c>
      <c r="AU193" s="216" t="s">
        <v>80</v>
      </c>
      <c r="AY193" s="18" t="s">
        <v>138</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513</v>
      </c>
      <c r="BM193" s="216" t="s">
        <v>599</v>
      </c>
    </row>
    <row r="194" spans="1:65" s="2" customFormat="1" ht="16.5" customHeight="1">
      <c r="A194" s="39"/>
      <c r="B194" s="40"/>
      <c r="C194" s="255" t="s">
        <v>398</v>
      </c>
      <c r="D194" s="255" t="s">
        <v>288</v>
      </c>
      <c r="E194" s="256" t="s">
        <v>159</v>
      </c>
      <c r="F194" s="257" t="s">
        <v>1514</v>
      </c>
      <c r="G194" s="258" t="s">
        <v>370</v>
      </c>
      <c r="H194" s="259">
        <v>51</v>
      </c>
      <c r="I194" s="260"/>
      <c r="J194" s="261">
        <f>ROUND(I194*H194,2)</f>
        <v>0</v>
      </c>
      <c r="K194" s="257" t="s">
        <v>19</v>
      </c>
      <c r="L194" s="262"/>
      <c r="M194" s="263" t="s">
        <v>19</v>
      </c>
      <c r="N194" s="264"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1512</v>
      </c>
      <c r="AT194" s="216" t="s">
        <v>288</v>
      </c>
      <c r="AU194" s="216" t="s">
        <v>80</v>
      </c>
      <c r="AY194" s="18" t="s">
        <v>138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513</v>
      </c>
      <c r="BM194" s="216" t="s">
        <v>608</v>
      </c>
    </row>
    <row r="195" spans="1:65" s="2" customFormat="1" ht="16.5" customHeight="1">
      <c r="A195" s="39"/>
      <c r="B195" s="40"/>
      <c r="C195" s="255" t="s">
        <v>404</v>
      </c>
      <c r="D195" s="255" t="s">
        <v>288</v>
      </c>
      <c r="E195" s="256" t="s">
        <v>145</v>
      </c>
      <c r="F195" s="257" t="s">
        <v>1515</v>
      </c>
      <c r="G195" s="258" t="s">
        <v>370</v>
      </c>
      <c r="H195" s="259">
        <v>97</v>
      </c>
      <c r="I195" s="260"/>
      <c r="J195" s="261">
        <f>ROUND(I195*H195,2)</f>
        <v>0</v>
      </c>
      <c r="K195" s="257" t="s">
        <v>19</v>
      </c>
      <c r="L195" s="262"/>
      <c r="M195" s="263" t="s">
        <v>19</v>
      </c>
      <c r="N195" s="264"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1512</v>
      </c>
      <c r="AT195" s="216" t="s">
        <v>288</v>
      </c>
      <c r="AU195" s="216" t="s">
        <v>80</v>
      </c>
      <c r="AY195" s="18" t="s">
        <v>138</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513</v>
      </c>
      <c r="BM195" s="216" t="s">
        <v>617</v>
      </c>
    </row>
    <row r="196" spans="1:65" s="2" customFormat="1" ht="16.5" customHeight="1">
      <c r="A196" s="39"/>
      <c r="B196" s="40"/>
      <c r="C196" s="255" t="s">
        <v>410</v>
      </c>
      <c r="D196" s="255" t="s">
        <v>288</v>
      </c>
      <c r="E196" s="256" t="s">
        <v>170</v>
      </c>
      <c r="F196" s="257" t="s">
        <v>1516</v>
      </c>
      <c r="G196" s="258" t="s">
        <v>370</v>
      </c>
      <c r="H196" s="259">
        <v>12</v>
      </c>
      <c r="I196" s="260"/>
      <c r="J196" s="261">
        <f>ROUND(I196*H196,2)</f>
        <v>0</v>
      </c>
      <c r="K196" s="257" t="s">
        <v>19</v>
      </c>
      <c r="L196" s="262"/>
      <c r="M196" s="263" t="s">
        <v>19</v>
      </c>
      <c r="N196" s="264"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1512</v>
      </c>
      <c r="AT196" s="216" t="s">
        <v>288</v>
      </c>
      <c r="AU196" s="216" t="s">
        <v>80</v>
      </c>
      <c r="AY196" s="18" t="s">
        <v>138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513</v>
      </c>
      <c r="BM196" s="216" t="s">
        <v>626</v>
      </c>
    </row>
    <row r="197" spans="1:65" s="2" customFormat="1" ht="16.5" customHeight="1">
      <c r="A197" s="39"/>
      <c r="B197" s="40"/>
      <c r="C197" s="255" t="s">
        <v>416</v>
      </c>
      <c r="D197" s="255" t="s">
        <v>288</v>
      </c>
      <c r="E197" s="256" t="s">
        <v>174</v>
      </c>
      <c r="F197" s="257" t="s">
        <v>1517</v>
      </c>
      <c r="G197" s="258" t="s">
        <v>1333</v>
      </c>
      <c r="H197" s="259">
        <v>1</v>
      </c>
      <c r="I197" s="260"/>
      <c r="J197" s="261">
        <f>ROUND(I197*H197,2)</f>
        <v>0</v>
      </c>
      <c r="K197" s="257" t="s">
        <v>19</v>
      </c>
      <c r="L197" s="262"/>
      <c r="M197" s="263" t="s">
        <v>19</v>
      </c>
      <c r="N197" s="264"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1512</v>
      </c>
      <c r="AT197" s="216" t="s">
        <v>288</v>
      </c>
      <c r="AU197" s="216" t="s">
        <v>80</v>
      </c>
      <c r="AY197" s="18" t="s">
        <v>138</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513</v>
      </c>
      <c r="BM197" s="216" t="s">
        <v>636</v>
      </c>
    </row>
    <row r="198" spans="1:65" s="2" customFormat="1" ht="16.5" customHeight="1">
      <c r="A198" s="39"/>
      <c r="B198" s="40"/>
      <c r="C198" s="255" t="s">
        <v>421</v>
      </c>
      <c r="D198" s="255" t="s">
        <v>288</v>
      </c>
      <c r="E198" s="256" t="s">
        <v>179</v>
      </c>
      <c r="F198" s="257" t="s">
        <v>1518</v>
      </c>
      <c r="G198" s="258" t="s">
        <v>1333</v>
      </c>
      <c r="H198" s="259">
        <v>1</v>
      </c>
      <c r="I198" s="260"/>
      <c r="J198" s="261">
        <f>ROUND(I198*H198,2)</f>
        <v>0</v>
      </c>
      <c r="K198" s="257" t="s">
        <v>19</v>
      </c>
      <c r="L198" s="262"/>
      <c r="M198" s="263" t="s">
        <v>19</v>
      </c>
      <c r="N198" s="264"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1512</v>
      </c>
      <c r="AT198" s="216" t="s">
        <v>288</v>
      </c>
      <c r="AU198" s="216" t="s">
        <v>80</v>
      </c>
      <c r="AY198" s="18" t="s">
        <v>138</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513</v>
      </c>
      <c r="BM198" s="216" t="s">
        <v>650</v>
      </c>
    </row>
    <row r="199" spans="1:65" s="2" customFormat="1" ht="16.5" customHeight="1">
      <c r="A199" s="39"/>
      <c r="B199" s="40"/>
      <c r="C199" s="255" t="s">
        <v>426</v>
      </c>
      <c r="D199" s="255" t="s">
        <v>288</v>
      </c>
      <c r="E199" s="256" t="s">
        <v>186</v>
      </c>
      <c r="F199" s="257" t="s">
        <v>1519</v>
      </c>
      <c r="G199" s="258" t="s">
        <v>1333</v>
      </c>
      <c r="H199" s="259">
        <v>5</v>
      </c>
      <c r="I199" s="260"/>
      <c r="J199" s="261">
        <f>ROUND(I199*H199,2)</f>
        <v>0</v>
      </c>
      <c r="K199" s="257" t="s">
        <v>19</v>
      </c>
      <c r="L199" s="262"/>
      <c r="M199" s="263" t="s">
        <v>19</v>
      </c>
      <c r="N199" s="264"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1512</v>
      </c>
      <c r="AT199" s="216" t="s">
        <v>288</v>
      </c>
      <c r="AU199" s="216" t="s">
        <v>80</v>
      </c>
      <c r="AY199" s="18" t="s">
        <v>138</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513</v>
      </c>
      <c r="BM199" s="216" t="s">
        <v>662</v>
      </c>
    </row>
    <row r="200" spans="1:65" s="2" customFormat="1" ht="16.5" customHeight="1">
      <c r="A200" s="39"/>
      <c r="B200" s="40"/>
      <c r="C200" s="255" t="s">
        <v>431</v>
      </c>
      <c r="D200" s="255" t="s">
        <v>288</v>
      </c>
      <c r="E200" s="256" t="s">
        <v>195</v>
      </c>
      <c r="F200" s="257" t="s">
        <v>1520</v>
      </c>
      <c r="G200" s="258" t="s">
        <v>1333</v>
      </c>
      <c r="H200" s="259">
        <v>12</v>
      </c>
      <c r="I200" s="260"/>
      <c r="J200" s="261">
        <f>ROUND(I200*H200,2)</f>
        <v>0</v>
      </c>
      <c r="K200" s="257" t="s">
        <v>19</v>
      </c>
      <c r="L200" s="262"/>
      <c r="M200" s="263" t="s">
        <v>19</v>
      </c>
      <c r="N200" s="264"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1512</v>
      </c>
      <c r="AT200" s="216" t="s">
        <v>288</v>
      </c>
      <c r="AU200" s="216" t="s">
        <v>80</v>
      </c>
      <c r="AY200" s="18" t="s">
        <v>138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513</v>
      </c>
      <c r="BM200" s="216" t="s">
        <v>671</v>
      </c>
    </row>
    <row r="201" spans="1:65" s="2" customFormat="1" ht="16.5" customHeight="1">
      <c r="A201" s="39"/>
      <c r="B201" s="40"/>
      <c r="C201" s="255" t="s">
        <v>436</v>
      </c>
      <c r="D201" s="255" t="s">
        <v>288</v>
      </c>
      <c r="E201" s="256" t="s">
        <v>202</v>
      </c>
      <c r="F201" s="257" t="s">
        <v>1521</v>
      </c>
      <c r="G201" s="258" t="s">
        <v>1333</v>
      </c>
      <c r="H201" s="259">
        <v>3</v>
      </c>
      <c r="I201" s="260"/>
      <c r="J201" s="261">
        <f>ROUND(I201*H201,2)</f>
        <v>0</v>
      </c>
      <c r="K201" s="257" t="s">
        <v>19</v>
      </c>
      <c r="L201" s="262"/>
      <c r="M201" s="263" t="s">
        <v>19</v>
      </c>
      <c r="N201" s="264"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1512</v>
      </c>
      <c r="AT201" s="216" t="s">
        <v>288</v>
      </c>
      <c r="AU201" s="216" t="s">
        <v>80</v>
      </c>
      <c r="AY201" s="18" t="s">
        <v>138</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513</v>
      </c>
      <c r="BM201" s="216" t="s">
        <v>680</v>
      </c>
    </row>
    <row r="202" spans="1:65" s="2" customFormat="1" ht="16.5" customHeight="1">
      <c r="A202" s="39"/>
      <c r="B202" s="40"/>
      <c r="C202" s="255" t="s">
        <v>442</v>
      </c>
      <c r="D202" s="255" t="s">
        <v>288</v>
      </c>
      <c r="E202" s="256" t="s">
        <v>207</v>
      </c>
      <c r="F202" s="257" t="s">
        <v>1522</v>
      </c>
      <c r="G202" s="258" t="s">
        <v>1333</v>
      </c>
      <c r="H202" s="259">
        <v>5</v>
      </c>
      <c r="I202" s="260"/>
      <c r="J202" s="261">
        <f>ROUND(I202*H202,2)</f>
        <v>0</v>
      </c>
      <c r="K202" s="257" t="s">
        <v>19</v>
      </c>
      <c r="L202" s="262"/>
      <c r="M202" s="263" t="s">
        <v>19</v>
      </c>
      <c r="N202" s="264"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1512</v>
      </c>
      <c r="AT202" s="216" t="s">
        <v>288</v>
      </c>
      <c r="AU202" s="216" t="s">
        <v>80</v>
      </c>
      <c r="AY202" s="18" t="s">
        <v>138</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513</v>
      </c>
      <c r="BM202" s="216" t="s">
        <v>695</v>
      </c>
    </row>
    <row r="203" spans="1:65" s="2" customFormat="1" ht="16.5" customHeight="1">
      <c r="A203" s="39"/>
      <c r="B203" s="40"/>
      <c r="C203" s="255" t="s">
        <v>446</v>
      </c>
      <c r="D203" s="255" t="s">
        <v>288</v>
      </c>
      <c r="E203" s="256" t="s">
        <v>213</v>
      </c>
      <c r="F203" s="257" t="s">
        <v>1523</v>
      </c>
      <c r="G203" s="258" t="s">
        <v>1333</v>
      </c>
      <c r="H203" s="259">
        <v>9</v>
      </c>
      <c r="I203" s="260"/>
      <c r="J203" s="261">
        <f>ROUND(I203*H203,2)</f>
        <v>0</v>
      </c>
      <c r="K203" s="257" t="s">
        <v>19</v>
      </c>
      <c r="L203" s="262"/>
      <c r="M203" s="263" t="s">
        <v>19</v>
      </c>
      <c r="N203" s="264"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1512</v>
      </c>
      <c r="AT203" s="216" t="s">
        <v>288</v>
      </c>
      <c r="AU203" s="216" t="s">
        <v>80</v>
      </c>
      <c r="AY203" s="18" t="s">
        <v>138</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513</v>
      </c>
      <c r="BM203" s="216" t="s">
        <v>707</v>
      </c>
    </row>
    <row r="204" spans="1:65" s="2" customFormat="1" ht="16.5" customHeight="1">
      <c r="A204" s="39"/>
      <c r="B204" s="40"/>
      <c r="C204" s="255" t="s">
        <v>451</v>
      </c>
      <c r="D204" s="255" t="s">
        <v>288</v>
      </c>
      <c r="E204" s="256" t="s">
        <v>218</v>
      </c>
      <c r="F204" s="257" t="s">
        <v>1524</v>
      </c>
      <c r="G204" s="258" t="s">
        <v>1333</v>
      </c>
      <c r="H204" s="259">
        <v>20</v>
      </c>
      <c r="I204" s="260"/>
      <c r="J204" s="261">
        <f>ROUND(I204*H204,2)</f>
        <v>0</v>
      </c>
      <c r="K204" s="257" t="s">
        <v>19</v>
      </c>
      <c r="L204" s="262"/>
      <c r="M204" s="263" t="s">
        <v>19</v>
      </c>
      <c r="N204" s="264"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1512</v>
      </c>
      <c r="AT204" s="216" t="s">
        <v>288</v>
      </c>
      <c r="AU204" s="216" t="s">
        <v>80</v>
      </c>
      <c r="AY204" s="18" t="s">
        <v>138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513</v>
      </c>
      <c r="BM204" s="216" t="s">
        <v>717</v>
      </c>
    </row>
    <row r="205" spans="1:65" s="2" customFormat="1" ht="16.5" customHeight="1">
      <c r="A205" s="39"/>
      <c r="B205" s="40"/>
      <c r="C205" s="255" t="s">
        <v>456</v>
      </c>
      <c r="D205" s="255" t="s">
        <v>288</v>
      </c>
      <c r="E205" s="256" t="s">
        <v>225</v>
      </c>
      <c r="F205" s="257" t="s">
        <v>1525</v>
      </c>
      <c r="G205" s="258" t="s">
        <v>1333</v>
      </c>
      <c r="H205" s="259">
        <v>6</v>
      </c>
      <c r="I205" s="260"/>
      <c r="J205" s="261">
        <f>ROUND(I205*H205,2)</f>
        <v>0</v>
      </c>
      <c r="K205" s="257" t="s">
        <v>19</v>
      </c>
      <c r="L205" s="262"/>
      <c r="M205" s="263" t="s">
        <v>19</v>
      </c>
      <c r="N205" s="264"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1512</v>
      </c>
      <c r="AT205" s="216" t="s">
        <v>288</v>
      </c>
      <c r="AU205" s="216" t="s">
        <v>80</v>
      </c>
      <c r="AY205" s="18" t="s">
        <v>138</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513</v>
      </c>
      <c r="BM205" s="216" t="s">
        <v>732</v>
      </c>
    </row>
    <row r="206" spans="1:65" s="2" customFormat="1" ht="16.5" customHeight="1">
      <c r="A206" s="39"/>
      <c r="B206" s="40"/>
      <c r="C206" s="255" t="s">
        <v>462</v>
      </c>
      <c r="D206" s="255" t="s">
        <v>288</v>
      </c>
      <c r="E206" s="256" t="s">
        <v>8</v>
      </c>
      <c r="F206" s="257" t="s">
        <v>1526</v>
      </c>
      <c r="G206" s="258" t="s">
        <v>1333</v>
      </c>
      <c r="H206" s="259">
        <v>21</v>
      </c>
      <c r="I206" s="260"/>
      <c r="J206" s="261">
        <f>ROUND(I206*H206,2)</f>
        <v>0</v>
      </c>
      <c r="K206" s="257" t="s">
        <v>19</v>
      </c>
      <c r="L206" s="262"/>
      <c r="M206" s="263" t="s">
        <v>19</v>
      </c>
      <c r="N206" s="264"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1512</v>
      </c>
      <c r="AT206" s="216" t="s">
        <v>288</v>
      </c>
      <c r="AU206" s="216" t="s">
        <v>80</v>
      </c>
      <c r="AY206" s="18" t="s">
        <v>138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513</v>
      </c>
      <c r="BM206" s="216" t="s">
        <v>741</v>
      </c>
    </row>
    <row r="207" spans="1:65" s="2" customFormat="1" ht="16.5" customHeight="1">
      <c r="A207" s="39"/>
      <c r="B207" s="40"/>
      <c r="C207" s="255" t="s">
        <v>468</v>
      </c>
      <c r="D207" s="255" t="s">
        <v>288</v>
      </c>
      <c r="E207" s="256" t="s">
        <v>235</v>
      </c>
      <c r="F207" s="257" t="s">
        <v>1527</v>
      </c>
      <c r="G207" s="258" t="s">
        <v>1333</v>
      </c>
      <c r="H207" s="259">
        <v>5</v>
      </c>
      <c r="I207" s="260"/>
      <c r="J207" s="261">
        <f>ROUND(I207*H207,2)</f>
        <v>0</v>
      </c>
      <c r="K207" s="257" t="s">
        <v>19</v>
      </c>
      <c r="L207" s="262"/>
      <c r="M207" s="263" t="s">
        <v>19</v>
      </c>
      <c r="N207" s="264"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1512</v>
      </c>
      <c r="AT207" s="216" t="s">
        <v>288</v>
      </c>
      <c r="AU207" s="216" t="s">
        <v>80</v>
      </c>
      <c r="AY207" s="18" t="s">
        <v>138</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513</v>
      </c>
      <c r="BM207" s="216" t="s">
        <v>153</v>
      </c>
    </row>
    <row r="208" spans="1:65" s="2" customFormat="1" ht="16.5" customHeight="1">
      <c r="A208" s="39"/>
      <c r="B208" s="40"/>
      <c r="C208" s="255" t="s">
        <v>474</v>
      </c>
      <c r="D208" s="255" t="s">
        <v>288</v>
      </c>
      <c r="E208" s="256" t="s">
        <v>240</v>
      </c>
      <c r="F208" s="257" t="s">
        <v>1528</v>
      </c>
      <c r="G208" s="258" t="s">
        <v>1333</v>
      </c>
      <c r="H208" s="259">
        <v>16</v>
      </c>
      <c r="I208" s="260"/>
      <c r="J208" s="261">
        <f>ROUND(I208*H208,2)</f>
        <v>0</v>
      </c>
      <c r="K208" s="257" t="s">
        <v>19</v>
      </c>
      <c r="L208" s="262"/>
      <c r="M208" s="263" t="s">
        <v>19</v>
      </c>
      <c r="N208" s="264"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1512</v>
      </c>
      <c r="AT208" s="216" t="s">
        <v>288</v>
      </c>
      <c r="AU208" s="216" t="s">
        <v>80</v>
      </c>
      <c r="AY208" s="18" t="s">
        <v>138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513</v>
      </c>
      <c r="BM208" s="216" t="s">
        <v>1342</v>
      </c>
    </row>
    <row r="209" spans="1:65" s="2" customFormat="1" ht="16.5" customHeight="1">
      <c r="A209" s="39"/>
      <c r="B209" s="40"/>
      <c r="C209" s="255" t="s">
        <v>479</v>
      </c>
      <c r="D209" s="255" t="s">
        <v>288</v>
      </c>
      <c r="E209" s="256" t="s">
        <v>244</v>
      </c>
      <c r="F209" s="257" t="s">
        <v>1529</v>
      </c>
      <c r="G209" s="258" t="s">
        <v>1333</v>
      </c>
      <c r="H209" s="259">
        <v>1</v>
      </c>
      <c r="I209" s="260"/>
      <c r="J209" s="261">
        <f>ROUND(I209*H209,2)</f>
        <v>0</v>
      </c>
      <c r="K209" s="257" t="s">
        <v>19</v>
      </c>
      <c r="L209" s="262"/>
      <c r="M209" s="263" t="s">
        <v>19</v>
      </c>
      <c r="N209" s="264"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1512</v>
      </c>
      <c r="AT209" s="216" t="s">
        <v>288</v>
      </c>
      <c r="AU209" s="216" t="s">
        <v>80</v>
      </c>
      <c r="AY209" s="18" t="s">
        <v>138</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513</v>
      </c>
      <c r="BM209" s="216" t="s">
        <v>1346</v>
      </c>
    </row>
    <row r="210" spans="1:65" s="2" customFormat="1" ht="16.5" customHeight="1">
      <c r="A210" s="39"/>
      <c r="B210" s="40"/>
      <c r="C210" s="255" t="s">
        <v>484</v>
      </c>
      <c r="D210" s="255" t="s">
        <v>288</v>
      </c>
      <c r="E210" s="256" t="s">
        <v>252</v>
      </c>
      <c r="F210" s="257" t="s">
        <v>1530</v>
      </c>
      <c r="G210" s="258" t="s">
        <v>1333</v>
      </c>
      <c r="H210" s="259">
        <v>2</v>
      </c>
      <c r="I210" s="260"/>
      <c r="J210" s="261">
        <f>ROUND(I210*H210,2)</f>
        <v>0</v>
      </c>
      <c r="K210" s="257" t="s">
        <v>19</v>
      </c>
      <c r="L210" s="262"/>
      <c r="M210" s="263" t="s">
        <v>19</v>
      </c>
      <c r="N210" s="264"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1512</v>
      </c>
      <c r="AT210" s="216" t="s">
        <v>288</v>
      </c>
      <c r="AU210" s="216" t="s">
        <v>80</v>
      </c>
      <c r="AY210" s="18" t="s">
        <v>138</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513</v>
      </c>
      <c r="BM210" s="216" t="s">
        <v>1353</v>
      </c>
    </row>
    <row r="211" spans="1:65" s="2" customFormat="1" ht="16.5" customHeight="1">
      <c r="A211" s="39"/>
      <c r="B211" s="40"/>
      <c r="C211" s="255" t="s">
        <v>489</v>
      </c>
      <c r="D211" s="255" t="s">
        <v>288</v>
      </c>
      <c r="E211" s="256" t="s">
        <v>259</v>
      </c>
      <c r="F211" s="257" t="s">
        <v>1531</v>
      </c>
      <c r="G211" s="258" t="s">
        <v>1333</v>
      </c>
      <c r="H211" s="259">
        <v>6</v>
      </c>
      <c r="I211" s="260"/>
      <c r="J211" s="261">
        <f>ROUND(I211*H211,2)</f>
        <v>0</v>
      </c>
      <c r="K211" s="257" t="s">
        <v>19</v>
      </c>
      <c r="L211" s="262"/>
      <c r="M211" s="263" t="s">
        <v>19</v>
      </c>
      <c r="N211" s="264"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1512</v>
      </c>
      <c r="AT211" s="216" t="s">
        <v>288</v>
      </c>
      <c r="AU211" s="216" t="s">
        <v>80</v>
      </c>
      <c r="AY211" s="18" t="s">
        <v>138</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513</v>
      </c>
      <c r="BM211" s="216" t="s">
        <v>1357</v>
      </c>
    </row>
    <row r="212" spans="1:65" s="2" customFormat="1" ht="16.5" customHeight="1">
      <c r="A212" s="39"/>
      <c r="B212" s="40"/>
      <c r="C212" s="255" t="s">
        <v>494</v>
      </c>
      <c r="D212" s="255" t="s">
        <v>288</v>
      </c>
      <c r="E212" s="256" t="s">
        <v>7</v>
      </c>
      <c r="F212" s="257" t="s">
        <v>1532</v>
      </c>
      <c r="G212" s="258" t="s">
        <v>1333</v>
      </c>
      <c r="H212" s="259">
        <v>4</v>
      </c>
      <c r="I212" s="260"/>
      <c r="J212" s="261">
        <f>ROUND(I212*H212,2)</f>
        <v>0</v>
      </c>
      <c r="K212" s="257" t="s">
        <v>19</v>
      </c>
      <c r="L212" s="262"/>
      <c r="M212" s="263" t="s">
        <v>19</v>
      </c>
      <c r="N212" s="264"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1512</v>
      </c>
      <c r="AT212" s="216" t="s">
        <v>288</v>
      </c>
      <c r="AU212" s="216" t="s">
        <v>80</v>
      </c>
      <c r="AY212" s="18" t="s">
        <v>138</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513</v>
      </c>
      <c r="BM212" s="216" t="s">
        <v>1361</v>
      </c>
    </row>
    <row r="213" spans="1:65" s="2" customFormat="1" ht="16.5" customHeight="1">
      <c r="A213" s="39"/>
      <c r="B213" s="40"/>
      <c r="C213" s="255" t="s">
        <v>498</v>
      </c>
      <c r="D213" s="255" t="s">
        <v>288</v>
      </c>
      <c r="E213" s="256" t="s">
        <v>276</v>
      </c>
      <c r="F213" s="257" t="s">
        <v>1533</v>
      </c>
      <c r="G213" s="258" t="s">
        <v>1333</v>
      </c>
      <c r="H213" s="259">
        <v>10</v>
      </c>
      <c r="I213" s="260"/>
      <c r="J213" s="261">
        <f>ROUND(I213*H213,2)</f>
        <v>0</v>
      </c>
      <c r="K213" s="257" t="s">
        <v>19</v>
      </c>
      <c r="L213" s="262"/>
      <c r="M213" s="263" t="s">
        <v>19</v>
      </c>
      <c r="N213" s="264"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1512</v>
      </c>
      <c r="AT213" s="216" t="s">
        <v>288</v>
      </c>
      <c r="AU213" s="216" t="s">
        <v>80</v>
      </c>
      <c r="AY213" s="18" t="s">
        <v>138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513</v>
      </c>
      <c r="BM213" s="216" t="s">
        <v>1364</v>
      </c>
    </row>
    <row r="214" spans="1:65" s="2" customFormat="1" ht="16.5" customHeight="1">
      <c r="A214" s="39"/>
      <c r="B214" s="40"/>
      <c r="C214" s="255" t="s">
        <v>503</v>
      </c>
      <c r="D214" s="255" t="s">
        <v>288</v>
      </c>
      <c r="E214" s="256" t="s">
        <v>281</v>
      </c>
      <c r="F214" s="257" t="s">
        <v>1534</v>
      </c>
      <c r="G214" s="258" t="s">
        <v>1333</v>
      </c>
      <c r="H214" s="259">
        <v>2</v>
      </c>
      <c r="I214" s="260"/>
      <c r="J214" s="261">
        <f>ROUND(I214*H214,2)</f>
        <v>0</v>
      </c>
      <c r="K214" s="257" t="s">
        <v>19</v>
      </c>
      <c r="L214" s="262"/>
      <c r="M214" s="263" t="s">
        <v>19</v>
      </c>
      <c r="N214" s="264"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1512</v>
      </c>
      <c r="AT214" s="216" t="s">
        <v>288</v>
      </c>
      <c r="AU214" s="216" t="s">
        <v>80</v>
      </c>
      <c r="AY214" s="18" t="s">
        <v>138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513</v>
      </c>
      <c r="BM214" s="216" t="s">
        <v>1368</v>
      </c>
    </row>
    <row r="215" spans="1:65" s="2" customFormat="1" ht="16.5" customHeight="1">
      <c r="A215" s="39"/>
      <c r="B215" s="40"/>
      <c r="C215" s="255" t="s">
        <v>507</v>
      </c>
      <c r="D215" s="255" t="s">
        <v>288</v>
      </c>
      <c r="E215" s="256" t="s">
        <v>287</v>
      </c>
      <c r="F215" s="257" t="s">
        <v>1535</v>
      </c>
      <c r="G215" s="258" t="s">
        <v>1333</v>
      </c>
      <c r="H215" s="259">
        <v>6</v>
      </c>
      <c r="I215" s="260"/>
      <c r="J215" s="261">
        <f>ROUND(I215*H215,2)</f>
        <v>0</v>
      </c>
      <c r="K215" s="257" t="s">
        <v>19</v>
      </c>
      <c r="L215" s="262"/>
      <c r="M215" s="263" t="s">
        <v>19</v>
      </c>
      <c r="N215" s="264"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1512</v>
      </c>
      <c r="AT215" s="216" t="s">
        <v>288</v>
      </c>
      <c r="AU215" s="216" t="s">
        <v>80</v>
      </c>
      <c r="AY215" s="18" t="s">
        <v>138</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513</v>
      </c>
      <c r="BM215" s="216" t="s">
        <v>1372</v>
      </c>
    </row>
    <row r="216" spans="1:65" s="2" customFormat="1" ht="16.5" customHeight="1">
      <c r="A216" s="39"/>
      <c r="B216" s="40"/>
      <c r="C216" s="255" t="s">
        <v>513</v>
      </c>
      <c r="D216" s="255" t="s">
        <v>288</v>
      </c>
      <c r="E216" s="256" t="s">
        <v>296</v>
      </c>
      <c r="F216" s="257" t="s">
        <v>1536</v>
      </c>
      <c r="G216" s="258" t="s">
        <v>1333</v>
      </c>
      <c r="H216" s="259">
        <v>2</v>
      </c>
      <c r="I216" s="260"/>
      <c r="J216" s="261">
        <f>ROUND(I216*H216,2)</f>
        <v>0</v>
      </c>
      <c r="K216" s="257" t="s">
        <v>19</v>
      </c>
      <c r="L216" s="262"/>
      <c r="M216" s="263" t="s">
        <v>19</v>
      </c>
      <c r="N216" s="264"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1512</v>
      </c>
      <c r="AT216" s="216" t="s">
        <v>288</v>
      </c>
      <c r="AU216" s="216" t="s">
        <v>80</v>
      </c>
      <c r="AY216" s="18" t="s">
        <v>138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513</v>
      </c>
      <c r="BM216" s="216" t="s">
        <v>1376</v>
      </c>
    </row>
    <row r="217" spans="1:65" s="2" customFormat="1" ht="16.5" customHeight="1">
      <c r="A217" s="39"/>
      <c r="B217" s="40"/>
      <c r="C217" s="255" t="s">
        <v>518</v>
      </c>
      <c r="D217" s="255" t="s">
        <v>288</v>
      </c>
      <c r="E217" s="256" t="s">
        <v>300</v>
      </c>
      <c r="F217" s="257" t="s">
        <v>1537</v>
      </c>
      <c r="G217" s="258" t="s">
        <v>1333</v>
      </c>
      <c r="H217" s="259">
        <v>8</v>
      </c>
      <c r="I217" s="260"/>
      <c r="J217" s="261">
        <f>ROUND(I217*H217,2)</f>
        <v>0</v>
      </c>
      <c r="K217" s="257" t="s">
        <v>19</v>
      </c>
      <c r="L217" s="262"/>
      <c r="M217" s="263" t="s">
        <v>19</v>
      </c>
      <c r="N217" s="264"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1512</v>
      </c>
      <c r="AT217" s="216" t="s">
        <v>288</v>
      </c>
      <c r="AU217" s="216" t="s">
        <v>80</v>
      </c>
      <c r="AY217" s="18" t="s">
        <v>138</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513</v>
      </c>
      <c r="BM217" s="216" t="s">
        <v>1380</v>
      </c>
    </row>
    <row r="218" spans="1:65" s="2" customFormat="1" ht="16.5" customHeight="1">
      <c r="A218" s="39"/>
      <c r="B218" s="40"/>
      <c r="C218" s="255" t="s">
        <v>523</v>
      </c>
      <c r="D218" s="255" t="s">
        <v>288</v>
      </c>
      <c r="E218" s="256" t="s">
        <v>306</v>
      </c>
      <c r="F218" s="257" t="s">
        <v>1538</v>
      </c>
      <c r="G218" s="258" t="s">
        <v>1333</v>
      </c>
      <c r="H218" s="259">
        <v>1</v>
      </c>
      <c r="I218" s="260"/>
      <c r="J218" s="261">
        <f>ROUND(I218*H218,2)</f>
        <v>0</v>
      </c>
      <c r="K218" s="257" t="s">
        <v>19</v>
      </c>
      <c r="L218" s="262"/>
      <c r="M218" s="263" t="s">
        <v>19</v>
      </c>
      <c r="N218" s="264"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1512</v>
      </c>
      <c r="AT218" s="216" t="s">
        <v>288</v>
      </c>
      <c r="AU218" s="216" t="s">
        <v>80</v>
      </c>
      <c r="AY218" s="18" t="s">
        <v>138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513</v>
      </c>
      <c r="BM218" s="216" t="s">
        <v>1386</v>
      </c>
    </row>
    <row r="219" spans="1:65" s="2" customFormat="1" ht="16.5" customHeight="1">
      <c r="A219" s="39"/>
      <c r="B219" s="40"/>
      <c r="C219" s="255" t="s">
        <v>527</v>
      </c>
      <c r="D219" s="255" t="s">
        <v>288</v>
      </c>
      <c r="E219" s="256" t="s">
        <v>312</v>
      </c>
      <c r="F219" s="257" t="s">
        <v>1539</v>
      </c>
      <c r="G219" s="258" t="s">
        <v>1540</v>
      </c>
      <c r="H219" s="259">
        <v>1</v>
      </c>
      <c r="I219" s="260"/>
      <c r="J219" s="261">
        <f>ROUND(I219*H219,2)</f>
        <v>0</v>
      </c>
      <c r="K219" s="257" t="s">
        <v>19</v>
      </c>
      <c r="L219" s="262"/>
      <c r="M219" s="263" t="s">
        <v>19</v>
      </c>
      <c r="N219" s="264"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1512</v>
      </c>
      <c r="AT219" s="216" t="s">
        <v>288</v>
      </c>
      <c r="AU219" s="216" t="s">
        <v>80</v>
      </c>
      <c r="AY219" s="18" t="s">
        <v>138</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513</v>
      </c>
      <c r="BM219" s="216" t="s">
        <v>1390</v>
      </c>
    </row>
    <row r="220" spans="1:65" s="2" customFormat="1" ht="16.5" customHeight="1">
      <c r="A220" s="39"/>
      <c r="B220" s="40"/>
      <c r="C220" s="255" t="s">
        <v>531</v>
      </c>
      <c r="D220" s="255" t="s">
        <v>288</v>
      </c>
      <c r="E220" s="256" t="s">
        <v>320</v>
      </c>
      <c r="F220" s="257" t="s">
        <v>1541</v>
      </c>
      <c r="G220" s="258" t="s">
        <v>1333</v>
      </c>
      <c r="H220" s="259">
        <v>1</v>
      </c>
      <c r="I220" s="260"/>
      <c r="J220" s="261">
        <f>ROUND(I220*H220,2)</f>
        <v>0</v>
      </c>
      <c r="K220" s="257" t="s">
        <v>19</v>
      </c>
      <c r="L220" s="262"/>
      <c r="M220" s="263" t="s">
        <v>19</v>
      </c>
      <c r="N220" s="264"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1512</v>
      </c>
      <c r="AT220" s="216" t="s">
        <v>288</v>
      </c>
      <c r="AU220" s="216" t="s">
        <v>80</v>
      </c>
      <c r="AY220" s="18" t="s">
        <v>138</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513</v>
      </c>
      <c r="BM220" s="216" t="s">
        <v>1394</v>
      </c>
    </row>
    <row r="221" spans="1:65" s="2" customFormat="1" ht="16.5" customHeight="1">
      <c r="A221" s="39"/>
      <c r="B221" s="40"/>
      <c r="C221" s="255" t="s">
        <v>535</v>
      </c>
      <c r="D221" s="255" t="s">
        <v>288</v>
      </c>
      <c r="E221" s="256" t="s">
        <v>325</v>
      </c>
      <c r="F221" s="257" t="s">
        <v>1542</v>
      </c>
      <c r="G221" s="258" t="s">
        <v>1333</v>
      </c>
      <c r="H221" s="259">
        <v>4</v>
      </c>
      <c r="I221" s="260"/>
      <c r="J221" s="261">
        <f>ROUND(I221*H221,2)</f>
        <v>0</v>
      </c>
      <c r="K221" s="257" t="s">
        <v>19</v>
      </c>
      <c r="L221" s="262"/>
      <c r="M221" s="263" t="s">
        <v>19</v>
      </c>
      <c r="N221" s="264"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1512</v>
      </c>
      <c r="AT221" s="216" t="s">
        <v>288</v>
      </c>
      <c r="AU221" s="216" t="s">
        <v>80</v>
      </c>
      <c r="AY221" s="18" t="s">
        <v>138</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513</v>
      </c>
      <c r="BM221" s="216" t="s">
        <v>1398</v>
      </c>
    </row>
    <row r="222" spans="1:65" s="2" customFormat="1" ht="16.5" customHeight="1">
      <c r="A222" s="39"/>
      <c r="B222" s="40"/>
      <c r="C222" s="205" t="s">
        <v>539</v>
      </c>
      <c r="D222" s="205" t="s">
        <v>140</v>
      </c>
      <c r="E222" s="206" t="s">
        <v>1543</v>
      </c>
      <c r="F222" s="207" t="s">
        <v>1544</v>
      </c>
      <c r="G222" s="208" t="s">
        <v>162</v>
      </c>
      <c r="H222" s="209">
        <v>4</v>
      </c>
      <c r="I222" s="210"/>
      <c r="J222" s="211">
        <f>ROUND(I222*H222,2)</f>
        <v>0</v>
      </c>
      <c r="K222" s="207" t="s">
        <v>144</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513</v>
      </c>
      <c r="AT222" s="216" t="s">
        <v>140</v>
      </c>
      <c r="AU222" s="216" t="s">
        <v>80</v>
      </c>
      <c r="AY222" s="18" t="s">
        <v>138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513</v>
      </c>
      <c r="BM222" s="216" t="s">
        <v>1402</v>
      </c>
    </row>
    <row r="223" spans="1:65" s="2" customFormat="1" ht="16.5" customHeight="1">
      <c r="A223" s="39"/>
      <c r="B223" s="40"/>
      <c r="C223" s="255" t="s">
        <v>544</v>
      </c>
      <c r="D223" s="255" t="s">
        <v>288</v>
      </c>
      <c r="E223" s="256" t="s">
        <v>333</v>
      </c>
      <c r="F223" s="257" t="s">
        <v>1545</v>
      </c>
      <c r="G223" s="258" t="s">
        <v>370</v>
      </c>
      <c r="H223" s="259">
        <v>80</v>
      </c>
      <c r="I223" s="260"/>
      <c r="J223" s="261">
        <f>ROUND(I223*H223,2)</f>
        <v>0</v>
      </c>
      <c r="K223" s="257" t="s">
        <v>19</v>
      </c>
      <c r="L223" s="262"/>
      <c r="M223" s="263" t="s">
        <v>19</v>
      </c>
      <c r="N223" s="264"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1512</v>
      </c>
      <c r="AT223" s="216" t="s">
        <v>288</v>
      </c>
      <c r="AU223" s="216" t="s">
        <v>80</v>
      </c>
      <c r="AY223" s="18" t="s">
        <v>138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513</v>
      </c>
      <c r="BM223" s="216" t="s">
        <v>1408</v>
      </c>
    </row>
    <row r="224" spans="1:65" s="2" customFormat="1" ht="16.5" customHeight="1">
      <c r="A224" s="39"/>
      <c r="B224" s="40"/>
      <c r="C224" s="205" t="s">
        <v>548</v>
      </c>
      <c r="D224" s="205" t="s">
        <v>140</v>
      </c>
      <c r="E224" s="206" t="s">
        <v>1546</v>
      </c>
      <c r="F224" s="207" t="s">
        <v>1547</v>
      </c>
      <c r="G224" s="208" t="s">
        <v>162</v>
      </c>
      <c r="H224" s="209">
        <v>1</v>
      </c>
      <c r="I224" s="210"/>
      <c r="J224" s="211">
        <f>ROUND(I224*H224,2)</f>
        <v>0</v>
      </c>
      <c r="K224" s="207" t="s">
        <v>144</v>
      </c>
      <c r="L224" s="45"/>
      <c r="M224" s="212" t="s">
        <v>19</v>
      </c>
      <c r="N224" s="213" t="s">
        <v>43</v>
      </c>
      <c r="O224" s="85"/>
      <c r="P224" s="214">
        <f>O224*H224</f>
        <v>0</v>
      </c>
      <c r="Q224" s="214">
        <v>0.00079</v>
      </c>
      <c r="R224" s="214">
        <f>Q224*H224</f>
        <v>0.00079</v>
      </c>
      <c r="S224" s="214">
        <v>0</v>
      </c>
      <c r="T224" s="215">
        <f>S224*H224</f>
        <v>0</v>
      </c>
      <c r="U224" s="39"/>
      <c r="V224" s="39"/>
      <c r="W224" s="39"/>
      <c r="X224" s="39"/>
      <c r="Y224" s="39"/>
      <c r="Z224" s="39"/>
      <c r="AA224" s="39"/>
      <c r="AB224" s="39"/>
      <c r="AC224" s="39"/>
      <c r="AD224" s="39"/>
      <c r="AE224" s="39"/>
      <c r="AR224" s="216" t="s">
        <v>513</v>
      </c>
      <c r="AT224" s="216" t="s">
        <v>140</v>
      </c>
      <c r="AU224" s="216" t="s">
        <v>80</v>
      </c>
      <c r="AY224" s="18" t="s">
        <v>138</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513</v>
      </c>
      <c r="BM224" s="216" t="s">
        <v>1413</v>
      </c>
    </row>
    <row r="225" spans="1:65" s="2" customFormat="1" ht="16.5" customHeight="1">
      <c r="A225" s="39"/>
      <c r="B225" s="40"/>
      <c r="C225" s="255" t="s">
        <v>552</v>
      </c>
      <c r="D225" s="255" t="s">
        <v>288</v>
      </c>
      <c r="E225" s="256" t="s">
        <v>338</v>
      </c>
      <c r="F225" s="257" t="s">
        <v>1548</v>
      </c>
      <c r="G225" s="258" t="s">
        <v>370</v>
      </c>
      <c r="H225" s="259">
        <v>20</v>
      </c>
      <c r="I225" s="260"/>
      <c r="J225" s="261">
        <f>ROUND(I225*H225,2)</f>
        <v>0</v>
      </c>
      <c r="K225" s="257" t="s">
        <v>19</v>
      </c>
      <c r="L225" s="262"/>
      <c r="M225" s="263" t="s">
        <v>19</v>
      </c>
      <c r="N225" s="264"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1512</v>
      </c>
      <c r="AT225" s="216" t="s">
        <v>288</v>
      </c>
      <c r="AU225" s="216" t="s">
        <v>80</v>
      </c>
      <c r="AY225" s="18" t="s">
        <v>138</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513</v>
      </c>
      <c r="BM225" s="216" t="s">
        <v>1417</v>
      </c>
    </row>
    <row r="226" spans="1:65" s="2" customFormat="1" ht="16.5" customHeight="1">
      <c r="A226" s="39"/>
      <c r="B226" s="40"/>
      <c r="C226" s="255" t="s">
        <v>557</v>
      </c>
      <c r="D226" s="255" t="s">
        <v>288</v>
      </c>
      <c r="E226" s="256" t="s">
        <v>344</v>
      </c>
      <c r="F226" s="257" t="s">
        <v>1549</v>
      </c>
      <c r="G226" s="258" t="s">
        <v>1333</v>
      </c>
      <c r="H226" s="259">
        <v>8</v>
      </c>
      <c r="I226" s="260"/>
      <c r="J226" s="261">
        <f>ROUND(I226*H226,2)</f>
        <v>0</v>
      </c>
      <c r="K226" s="257" t="s">
        <v>19</v>
      </c>
      <c r="L226" s="262"/>
      <c r="M226" s="263" t="s">
        <v>19</v>
      </c>
      <c r="N226" s="264"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1512</v>
      </c>
      <c r="AT226" s="216" t="s">
        <v>288</v>
      </c>
      <c r="AU226" s="216" t="s">
        <v>80</v>
      </c>
      <c r="AY226" s="18" t="s">
        <v>138</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513</v>
      </c>
      <c r="BM226" s="216" t="s">
        <v>1421</v>
      </c>
    </row>
    <row r="227" spans="1:65" s="2" customFormat="1" ht="16.5" customHeight="1">
      <c r="A227" s="39"/>
      <c r="B227" s="40"/>
      <c r="C227" s="255" t="s">
        <v>561</v>
      </c>
      <c r="D227" s="255" t="s">
        <v>288</v>
      </c>
      <c r="E227" s="256" t="s">
        <v>349</v>
      </c>
      <c r="F227" s="257" t="s">
        <v>1550</v>
      </c>
      <c r="G227" s="258" t="s">
        <v>1333</v>
      </c>
      <c r="H227" s="259">
        <v>1</v>
      </c>
      <c r="I227" s="260"/>
      <c r="J227" s="261">
        <f>ROUND(I227*H227,2)</f>
        <v>0</v>
      </c>
      <c r="K227" s="257" t="s">
        <v>19</v>
      </c>
      <c r="L227" s="262"/>
      <c r="M227" s="263" t="s">
        <v>19</v>
      </c>
      <c r="N227" s="264"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1512</v>
      </c>
      <c r="AT227" s="216" t="s">
        <v>288</v>
      </c>
      <c r="AU227" s="216" t="s">
        <v>80</v>
      </c>
      <c r="AY227" s="18" t="s">
        <v>138</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513</v>
      </c>
      <c r="BM227" s="216" t="s">
        <v>1425</v>
      </c>
    </row>
    <row r="228" spans="1:65" s="2" customFormat="1" ht="16.5" customHeight="1">
      <c r="A228" s="39"/>
      <c r="B228" s="40"/>
      <c r="C228" s="255" t="s">
        <v>565</v>
      </c>
      <c r="D228" s="255" t="s">
        <v>288</v>
      </c>
      <c r="E228" s="256" t="s">
        <v>355</v>
      </c>
      <c r="F228" s="257" t="s">
        <v>1551</v>
      </c>
      <c r="G228" s="258" t="s">
        <v>1333</v>
      </c>
      <c r="H228" s="259">
        <v>4</v>
      </c>
      <c r="I228" s="260"/>
      <c r="J228" s="261">
        <f>ROUND(I228*H228,2)</f>
        <v>0</v>
      </c>
      <c r="K228" s="257" t="s">
        <v>19</v>
      </c>
      <c r="L228" s="262"/>
      <c r="M228" s="263" t="s">
        <v>19</v>
      </c>
      <c r="N228" s="264"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1512</v>
      </c>
      <c r="AT228" s="216" t="s">
        <v>288</v>
      </c>
      <c r="AU228" s="216" t="s">
        <v>80</v>
      </c>
      <c r="AY228" s="18" t="s">
        <v>138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513</v>
      </c>
      <c r="BM228" s="216" t="s">
        <v>1552</v>
      </c>
    </row>
    <row r="229" spans="1:65" s="2" customFormat="1" ht="16.5" customHeight="1">
      <c r="A229" s="39"/>
      <c r="B229" s="40"/>
      <c r="C229" s="255" t="s">
        <v>569</v>
      </c>
      <c r="D229" s="255" t="s">
        <v>288</v>
      </c>
      <c r="E229" s="256" t="s">
        <v>361</v>
      </c>
      <c r="F229" s="257" t="s">
        <v>1553</v>
      </c>
      <c r="G229" s="258" t="s">
        <v>1333</v>
      </c>
      <c r="H229" s="259">
        <v>2</v>
      </c>
      <c r="I229" s="260"/>
      <c r="J229" s="261">
        <f>ROUND(I229*H229,2)</f>
        <v>0</v>
      </c>
      <c r="K229" s="257" t="s">
        <v>19</v>
      </c>
      <c r="L229" s="262"/>
      <c r="M229" s="263" t="s">
        <v>19</v>
      </c>
      <c r="N229" s="264"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1512</v>
      </c>
      <c r="AT229" s="216" t="s">
        <v>288</v>
      </c>
      <c r="AU229" s="216" t="s">
        <v>80</v>
      </c>
      <c r="AY229" s="18" t="s">
        <v>138</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513</v>
      </c>
      <c r="BM229" s="216" t="s">
        <v>1554</v>
      </c>
    </row>
    <row r="230" spans="1:65" s="2" customFormat="1" ht="16.5" customHeight="1">
      <c r="A230" s="39"/>
      <c r="B230" s="40"/>
      <c r="C230" s="255" t="s">
        <v>575</v>
      </c>
      <c r="D230" s="255" t="s">
        <v>288</v>
      </c>
      <c r="E230" s="256" t="s">
        <v>367</v>
      </c>
      <c r="F230" s="257" t="s">
        <v>1555</v>
      </c>
      <c r="G230" s="258" t="s">
        <v>1333</v>
      </c>
      <c r="H230" s="259">
        <v>1</v>
      </c>
      <c r="I230" s="260"/>
      <c r="J230" s="261">
        <f>ROUND(I230*H230,2)</f>
        <v>0</v>
      </c>
      <c r="K230" s="257" t="s">
        <v>19</v>
      </c>
      <c r="L230" s="262"/>
      <c r="M230" s="263" t="s">
        <v>19</v>
      </c>
      <c r="N230" s="264"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1512</v>
      </c>
      <c r="AT230" s="216" t="s">
        <v>288</v>
      </c>
      <c r="AU230" s="216" t="s">
        <v>80</v>
      </c>
      <c r="AY230" s="18" t="s">
        <v>138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513</v>
      </c>
      <c r="BM230" s="216" t="s">
        <v>1556</v>
      </c>
    </row>
    <row r="231" spans="1:65" s="2" customFormat="1" ht="16.5" customHeight="1">
      <c r="A231" s="39"/>
      <c r="B231" s="40"/>
      <c r="C231" s="255" t="s">
        <v>580</v>
      </c>
      <c r="D231" s="255" t="s">
        <v>288</v>
      </c>
      <c r="E231" s="256" t="s">
        <v>373</v>
      </c>
      <c r="F231" s="257" t="s">
        <v>1557</v>
      </c>
      <c r="G231" s="258" t="s">
        <v>1333</v>
      </c>
      <c r="H231" s="259">
        <v>1</v>
      </c>
      <c r="I231" s="260"/>
      <c r="J231" s="261">
        <f>ROUND(I231*H231,2)</f>
        <v>0</v>
      </c>
      <c r="K231" s="257" t="s">
        <v>19</v>
      </c>
      <c r="L231" s="262"/>
      <c r="M231" s="263" t="s">
        <v>19</v>
      </c>
      <c r="N231" s="264"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1512</v>
      </c>
      <c r="AT231" s="216" t="s">
        <v>288</v>
      </c>
      <c r="AU231" s="216" t="s">
        <v>80</v>
      </c>
      <c r="AY231" s="18" t="s">
        <v>138</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513</v>
      </c>
      <c r="BM231" s="216" t="s">
        <v>1558</v>
      </c>
    </row>
    <row r="232" spans="1:65" s="2" customFormat="1" ht="16.5" customHeight="1">
      <c r="A232" s="39"/>
      <c r="B232" s="40"/>
      <c r="C232" s="255" t="s">
        <v>587</v>
      </c>
      <c r="D232" s="255" t="s">
        <v>288</v>
      </c>
      <c r="E232" s="256" t="s">
        <v>379</v>
      </c>
      <c r="F232" s="257" t="s">
        <v>1559</v>
      </c>
      <c r="G232" s="258" t="s">
        <v>1333</v>
      </c>
      <c r="H232" s="259">
        <v>2</v>
      </c>
      <c r="I232" s="260"/>
      <c r="J232" s="261">
        <f>ROUND(I232*H232,2)</f>
        <v>0</v>
      </c>
      <c r="K232" s="257" t="s">
        <v>19</v>
      </c>
      <c r="L232" s="262"/>
      <c r="M232" s="263" t="s">
        <v>19</v>
      </c>
      <c r="N232" s="264"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1512</v>
      </c>
      <c r="AT232" s="216" t="s">
        <v>288</v>
      </c>
      <c r="AU232" s="216" t="s">
        <v>80</v>
      </c>
      <c r="AY232" s="18" t="s">
        <v>138</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513</v>
      </c>
      <c r="BM232" s="216" t="s">
        <v>1560</v>
      </c>
    </row>
    <row r="233" spans="1:65" s="2" customFormat="1" ht="16.5" customHeight="1">
      <c r="A233" s="39"/>
      <c r="B233" s="40"/>
      <c r="C233" s="255" t="s">
        <v>593</v>
      </c>
      <c r="D233" s="255" t="s">
        <v>288</v>
      </c>
      <c r="E233" s="256" t="s">
        <v>385</v>
      </c>
      <c r="F233" s="257" t="s">
        <v>1561</v>
      </c>
      <c r="G233" s="258" t="s">
        <v>1333</v>
      </c>
      <c r="H233" s="259">
        <v>1</v>
      </c>
      <c r="I233" s="260"/>
      <c r="J233" s="261">
        <f>ROUND(I233*H233,2)</f>
        <v>0</v>
      </c>
      <c r="K233" s="257" t="s">
        <v>19</v>
      </c>
      <c r="L233" s="262"/>
      <c r="M233" s="263" t="s">
        <v>19</v>
      </c>
      <c r="N233" s="264" t="s">
        <v>43</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1512</v>
      </c>
      <c r="AT233" s="216" t="s">
        <v>288</v>
      </c>
      <c r="AU233" s="216" t="s">
        <v>80</v>
      </c>
      <c r="AY233" s="18" t="s">
        <v>138</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513</v>
      </c>
      <c r="BM233" s="216" t="s">
        <v>1562</v>
      </c>
    </row>
    <row r="234" spans="1:65" s="2" customFormat="1" ht="16.5" customHeight="1">
      <c r="A234" s="39"/>
      <c r="B234" s="40"/>
      <c r="C234" s="205" t="s">
        <v>599</v>
      </c>
      <c r="D234" s="205" t="s">
        <v>140</v>
      </c>
      <c r="E234" s="206" t="s">
        <v>1563</v>
      </c>
      <c r="F234" s="207" t="s">
        <v>1564</v>
      </c>
      <c r="G234" s="208" t="s">
        <v>1333</v>
      </c>
      <c r="H234" s="209">
        <v>6</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513</v>
      </c>
      <c r="AT234" s="216" t="s">
        <v>140</v>
      </c>
      <c r="AU234" s="216" t="s">
        <v>80</v>
      </c>
      <c r="AY234" s="18" t="s">
        <v>138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513</v>
      </c>
      <c r="BM234" s="216" t="s">
        <v>1565</v>
      </c>
    </row>
    <row r="235" spans="1:65" s="2" customFormat="1" ht="16.5" customHeight="1">
      <c r="A235" s="39"/>
      <c r="B235" s="40"/>
      <c r="C235" s="205" t="s">
        <v>603</v>
      </c>
      <c r="D235" s="205" t="s">
        <v>140</v>
      </c>
      <c r="E235" s="206" t="s">
        <v>1566</v>
      </c>
      <c r="F235" s="207" t="s">
        <v>1567</v>
      </c>
      <c r="G235" s="208" t="s">
        <v>1333</v>
      </c>
      <c r="H235" s="209">
        <v>6</v>
      </c>
      <c r="I235" s="210"/>
      <c r="J235" s="211">
        <f>ROUND(I235*H235,2)</f>
        <v>0</v>
      </c>
      <c r="K235" s="207" t="s">
        <v>19</v>
      </c>
      <c r="L235" s="45"/>
      <c r="M235" s="212" t="s">
        <v>19</v>
      </c>
      <c r="N235" s="213" t="s">
        <v>43</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513</v>
      </c>
      <c r="AT235" s="216" t="s">
        <v>140</v>
      </c>
      <c r="AU235" s="216" t="s">
        <v>80</v>
      </c>
      <c r="AY235" s="18" t="s">
        <v>138</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513</v>
      </c>
      <c r="BM235" s="216" t="s">
        <v>1568</v>
      </c>
    </row>
    <row r="236" spans="1:65" s="2" customFormat="1" ht="16.5" customHeight="1">
      <c r="A236" s="39"/>
      <c r="B236" s="40"/>
      <c r="C236" s="205" t="s">
        <v>608</v>
      </c>
      <c r="D236" s="205" t="s">
        <v>140</v>
      </c>
      <c r="E236" s="206" t="s">
        <v>392</v>
      </c>
      <c r="F236" s="207" t="s">
        <v>1569</v>
      </c>
      <c r="G236" s="208" t="s">
        <v>1540</v>
      </c>
      <c r="H236" s="209">
        <v>10</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513</v>
      </c>
      <c r="AT236" s="216" t="s">
        <v>140</v>
      </c>
      <c r="AU236" s="216" t="s">
        <v>80</v>
      </c>
      <c r="AY236" s="18" t="s">
        <v>138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513</v>
      </c>
      <c r="BM236" s="216" t="s">
        <v>1570</v>
      </c>
    </row>
    <row r="237" spans="1:65" s="2" customFormat="1" ht="16.5" customHeight="1">
      <c r="A237" s="39"/>
      <c r="B237" s="40"/>
      <c r="C237" s="205" t="s">
        <v>613</v>
      </c>
      <c r="D237" s="205" t="s">
        <v>140</v>
      </c>
      <c r="E237" s="206" t="s">
        <v>398</v>
      </c>
      <c r="F237" s="207" t="s">
        <v>1571</v>
      </c>
      <c r="G237" s="208" t="s">
        <v>1333</v>
      </c>
      <c r="H237" s="209">
        <v>6</v>
      </c>
      <c r="I237" s="210"/>
      <c r="J237" s="211">
        <f>ROUND(I237*H237,2)</f>
        <v>0</v>
      </c>
      <c r="K237" s="207" t="s">
        <v>19</v>
      </c>
      <c r="L237" s="45"/>
      <c r="M237" s="212" t="s">
        <v>19</v>
      </c>
      <c r="N237" s="213" t="s">
        <v>43</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513</v>
      </c>
      <c r="AT237" s="216" t="s">
        <v>140</v>
      </c>
      <c r="AU237" s="216" t="s">
        <v>80</v>
      </c>
      <c r="AY237" s="18" t="s">
        <v>138</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513</v>
      </c>
      <c r="BM237" s="216" t="s">
        <v>1572</v>
      </c>
    </row>
    <row r="238" spans="1:63" s="12" customFormat="1" ht="25.9" customHeight="1">
      <c r="A238" s="12"/>
      <c r="B238" s="189"/>
      <c r="C238" s="190"/>
      <c r="D238" s="191" t="s">
        <v>71</v>
      </c>
      <c r="E238" s="192" t="s">
        <v>1573</v>
      </c>
      <c r="F238" s="192" t="s">
        <v>1574</v>
      </c>
      <c r="G238" s="190"/>
      <c r="H238" s="190"/>
      <c r="I238" s="193"/>
      <c r="J238" s="194">
        <f>BK238</f>
        <v>0</v>
      </c>
      <c r="K238" s="190"/>
      <c r="L238" s="195"/>
      <c r="M238" s="196"/>
      <c r="N238" s="197"/>
      <c r="O238" s="197"/>
      <c r="P238" s="198">
        <f>SUM(P239:P255)</f>
        <v>0</v>
      </c>
      <c r="Q238" s="197"/>
      <c r="R238" s="198">
        <f>SUM(R239:R255)</f>
        <v>0</v>
      </c>
      <c r="S238" s="197"/>
      <c r="T238" s="199">
        <f>SUM(T239:T255)</f>
        <v>0</v>
      </c>
      <c r="U238" s="12"/>
      <c r="V238" s="12"/>
      <c r="W238" s="12"/>
      <c r="X238" s="12"/>
      <c r="Y238" s="12"/>
      <c r="Z238" s="12"/>
      <c r="AA238" s="12"/>
      <c r="AB238" s="12"/>
      <c r="AC238" s="12"/>
      <c r="AD238" s="12"/>
      <c r="AE238" s="12"/>
      <c r="AR238" s="200" t="s">
        <v>82</v>
      </c>
      <c r="AT238" s="201" t="s">
        <v>71</v>
      </c>
      <c r="AU238" s="201" t="s">
        <v>72</v>
      </c>
      <c r="AY238" s="200" t="s">
        <v>138</v>
      </c>
      <c r="BK238" s="202">
        <f>SUM(BK239:BK255)</f>
        <v>0</v>
      </c>
    </row>
    <row r="239" spans="1:65" s="2" customFormat="1" ht="16.5" customHeight="1">
      <c r="A239" s="39"/>
      <c r="B239" s="40"/>
      <c r="C239" s="205" t="s">
        <v>617</v>
      </c>
      <c r="D239" s="205" t="s">
        <v>140</v>
      </c>
      <c r="E239" s="206" t="s">
        <v>1575</v>
      </c>
      <c r="F239" s="207" t="s">
        <v>1576</v>
      </c>
      <c r="G239" s="208" t="s">
        <v>370</v>
      </c>
      <c r="H239" s="209">
        <v>150</v>
      </c>
      <c r="I239" s="210"/>
      <c r="J239" s="211">
        <f>ROUND(I239*H239,2)</f>
        <v>0</v>
      </c>
      <c r="K239" s="207" t="s">
        <v>19</v>
      </c>
      <c r="L239" s="45"/>
      <c r="M239" s="212" t="s">
        <v>19</v>
      </c>
      <c r="N239" s="213" t="s">
        <v>43</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513</v>
      </c>
      <c r="AT239" s="216" t="s">
        <v>140</v>
      </c>
      <c r="AU239" s="216" t="s">
        <v>80</v>
      </c>
      <c r="AY239" s="18" t="s">
        <v>138</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513</v>
      </c>
      <c r="BM239" s="216" t="s">
        <v>1577</v>
      </c>
    </row>
    <row r="240" spans="1:65" s="2" customFormat="1" ht="16.5" customHeight="1">
      <c r="A240" s="39"/>
      <c r="B240" s="40"/>
      <c r="C240" s="205" t="s">
        <v>622</v>
      </c>
      <c r="D240" s="205" t="s">
        <v>140</v>
      </c>
      <c r="E240" s="206" t="s">
        <v>1578</v>
      </c>
      <c r="F240" s="207" t="s">
        <v>1579</v>
      </c>
      <c r="G240" s="208" t="s">
        <v>1540</v>
      </c>
      <c r="H240" s="209">
        <v>2</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513</v>
      </c>
      <c r="AT240" s="216" t="s">
        <v>140</v>
      </c>
      <c r="AU240" s="216" t="s">
        <v>80</v>
      </c>
      <c r="AY240" s="18" t="s">
        <v>138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513</v>
      </c>
      <c r="BM240" s="216" t="s">
        <v>1580</v>
      </c>
    </row>
    <row r="241" spans="1:65" s="2" customFormat="1" ht="16.5" customHeight="1">
      <c r="A241" s="39"/>
      <c r="B241" s="40"/>
      <c r="C241" s="205" t="s">
        <v>626</v>
      </c>
      <c r="D241" s="205" t="s">
        <v>140</v>
      </c>
      <c r="E241" s="206" t="s">
        <v>1581</v>
      </c>
      <c r="F241" s="207" t="s">
        <v>1582</v>
      </c>
      <c r="G241" s="208" t="s">
        <v>1540</v>
      </c>
      <c r="H241" s="209">
        <v>4</v>
      </c>
      <c r="I241" s="210"/>
      <c r="J241" s="211">
        <f>ROUND(I241*H241,2)</f>
        <v>0</v>
      </c>
      <c r="K241" s="207" t="s">
        <v>19</v>
      </c>
      <c r="L241" s="45"/>
      <c r="M241" s="212" t="s">
        <v>19</v>
      </c>
      <c r="N241" s="213" t="s">
        <v>43</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513</v>
      </c>
      <c r="AT241" s="216" t="s">
        <v>140</v>
      </c>
      <c r="AU241" s="216" t="s">
        <v>80</v>
      </c>
      <c r="AY241" s="18" t="s">
        <v>138</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513</v>
      </c>
      <c r="BM241" s="216" t="s">
        <v>1583</v>
      </c>
    </row>
    <row r="242" spans="1:65" s="2" customFormat="1" ht="16.5" customHeight="1">
      <c r="A242" s="39"/>
      <c r="B242" s="40"/>
      <c r="C242" s="205" t="s">
        <v>632</v>
      </c>
      <c r="D242" s="205" t="s">
        <v>140</v>
      </c>
      <c r="E242" s="206" t="s">
        <v>1584</v>
      </c>
      <c r="F242" s="207" t="s">
        <v>1585</v>
      </c>
      <c r="G242" s="208" t="s">
        <v>1540</v>
      </c>
      <c r="H242" s="209">
        <v>8</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513</v>
      </c>
      <c r="AT242" s="216" t="s">
        <v>140</v>
      </c>
      <c r="AU242" s="216" t="s">
        <v>80</v>
      </c>
      <c r="AY242" s="18" t="s">
        <v>138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513</v>
      </c>
      <c r="BM242" s="216" t="s">
        <v>1586</v>
      </c>
    </row>
    <row r="243" spans="1:65" s="2" customFormat="1" ht="16.5" customHeight="1">
      <c r="A243" s="39"/>
      <c r="B243" s="40"/>
      <c r="C243" s="205" t="s">
        <v>636</v>
      </c>
      <c r="D243" s="205" t="s">
        <v>140</v>
      </c>
      <c r="E243" s="206" t="s">
        <v>1587</v>
      </c>
      <c r="F243" s="207" t="s">
        <v>1588</v>
      </c>
      <c r="G243" s="208" t="s">
        <v>1333</v>
      </c>
      <c r="H243" s="209">
        <v>2</v>
      </c>
      <c r="I243" s="210"/>
      <c r="J243" s="211">
        <f>ROUND(I243*H243,2)</f>
        <v>0</v>
      </c>
      <c r="K243" s="207" t="s">
        <v>19</v>
      </c>
      <c r="L243" s="45"/>
      <c r="M243" s="212" t="s">
        <v>19</v>
      </c>
      <c r="N243" s="213" t="s">
        <v>43</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513</v>
      </c>
      <c r="AT243" s="216" t="s">
        <v>140</v>
      </c>
      <c r="AU243" s="216" t="s">
        <v>80</v>
      </c>
      <c r="AY243" s="18" t="s">
        <v>138</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513</v>
      </c>
      <c r="BM243" s="216" t="s">
        <v>1589</v>
      </c>
    </row>
    <row r="244" spans="1:65" s="2" customFormat="1" ht="16.5" customHeight="1">
      <c r="A244" s="39"/>
      <c r="B244" s="40"/>
      <c r="C244" s="205" t="s">
        <v>643</v>
      </c>
      <c r="D244" s="205" t="s">
        <v>140</v>
      </c>
      <c r="E244" s="206" t="s">
        <v>1590</v>
      </c>
      <c r="F244" s="207" t="s">
        <v>1591</v>
      </c>
      <c r="G244" s="208" t="s">
        <v>1333</v>
      </c>
      <c r="H244" s="209">
        <v>4</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513</v>
      </c>
      <c r="AT244" s="216" t="s">
        <v>140</v>
      </c>
      <c r="AU244" s="216" t="s">
        <v>80</v>
      </c>
      <c r="AY244" s="18" t="s">
        <v>138</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513</v>
      </c>
      <c r="BM244" s="216" t="s">
        <v>1592</v>
      </c>
    </row>
    <row r="245" spans="1:65" s="2" customFormat="1" ht="16.5" customHeight="1">
      <c r="A245" s="39"/>
      <c r="B245" s="40"/>
      <c r="C245" s="205" t="s">
        <v>650</v>
      </c>
      <c r="D245" s="205" t="s">
        <v>140</v>
      </c>
      <c r="E245" s="206" t="s">
        <v>1593</v>
      </c>
      <c r="F245" s="207" t="s">
        <v>1594</v>
      </c>
      <c r="G245" s="208" t="s">
        <v>1333</v>
      </c>
      <c r="H245" s="209">
        <v>4</v>
      </c>
      <c r="I245" s="210"/>
      <c r="J245" s="211">
        <f>ROUND(I245*H245,2)</f>
        <v>0</v>
      </c>
      <c r="K245" s="207" t="s">
        <v>19</v>
      </c>
      <c r="L245" s="45"/>
      <c r="M245" s="212" t="s">
        <v>19</v>
      </c>
      <c r="N245" s="213" t="s">
        <v>43</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513</v>
      </c>
      <c r="AT245" s="216" t="s">
        <v>140</v>
      </c>
      <c r="AU245" s="216" t="s">
        <v>80</v>
      </c>
      <c r="AY245" s="18" t="s">
        <v>138</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513</v>
      </c>
      <c r="BM245" s="216" t="s">
        <v>1595</v>
      </c>
    </row>
    <row r="246" spans="1:65" s="2" customFormat="1" ht="16.5" customHeight="1">
      <c r="A246" s="39"/>
      <c r="B246" s="40"/>
      <c r="C246" s="205" t="s">
        <v>655</v>
      </c>
      <c r="D246" s="205" t="s">
        <v>140</v>
      </c>
      <c r="E246" s="206" t="s">
        <v>1596</v>
      </c>
      <c r="F246" s="207" t="s">
        <v>1597</v>
      </c>
      <c r="G246" s="208" t="s">
        <v>1333</v>
      </c>
      <c r="H246" s="209">
        <v>5</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513</v>
      </c>
      <c r="AT246" s="216" t="s">
        <v>140</v>
      </c>
      <c r="AU246" s="216" t="s">
        <v>80</v>
      </c>
      <c r="AY246" s="18" t="s">
        <v>138</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513</v>
      </c>
      <c r="BM246" s="216" t="s">
        <v>1598</v>
      </c>
    </row>
    <row r="247" spans="1:65" s="2" customFormat="1" ht="16.5" customHeight="1">
      <c r="A247" s="39"/>
      <c r="B247" s="40"/>
      <c r="C247" s="205" t="s">
        <v>662</v>
      </c>
      <c r="D247" s="205" t="s">
        <v>140</v>
      </c>
      <c r="E247" s="206" t="s">
        <v>1599</v>
      </c>
      <c r="F247" s="207" t="s">
        <v>1600</v>
      </c>
      <c r="G247" s="208" t="s">
        <v>1333</v>
      </c>
      <c r="H247" s="209">
        <v>3</v>
      </c>
      <c r="I247" s="210"/>
      <c r="J247" s="211">
        <f>ROUND(I247*H247,2)</f>
        <v>0</v>
      </c>
      <c r="K247" s="207" t="s">
        <v>19</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513</v>
      </c>
      <c r="AT247" s="216" t="s">
        <v>140</v>
      </c>
      <c r="AU247" s="216" t="s">
        <v>80</v>
      </c>
      <c r="AY247" s="18" t="s">
        <v>138</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513</v>
      </c>
      <c r="BM247" s="216" t="s">
        <v>1601</v>
      </c>
    </row>
    <row r="248" spans="1:65" s="2" customFormat="1" ht="16.5" customHeight="1">
      <c r="A248" s="39"/>
      <c r="B248" s="40"/>
      <c r="C248" s="205" t="s">
        <v>666</v>
      </c>
      <c r="D248" s="205" t="s">
        <v>140</v>
      </c>
      <c r="E248" s="206" t="s">
        <v>1602</v>
      </c>
      <c r="F248" s="207" t="s">
        <v>1603</v>
      </c>
      <c r="G248" s="208" t="s">
        <v>1540</v>
      </c>
      <c r="H248" s="209">
        <v>3</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513</v>
      </c>
      <c r="AT248" s="216" t="s">
        <v>140</v>
      </c>
      <c r="AU248" s="216" t="s">
        <v>80</v>
      </c>
      <c r="AY248" s="18" t="s">
        <v>138</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513</v>
      </c>
      <c r="BM248" s="216" t="s">
        <v>1604</v>
      </c>
    </row>
    <row r="249" spans="1:65" s="2" customFormat="1" ht="16.5" customHeight="1">
      <c r="A249" s="39"/>
      <c r="B249" s="40"/>
      <c r="C249" s="205" t="s">
        <v>671</v>
      </c>
      <c r="D249" s="205" t="s">
        <v>140</v>
      </c>
      <c r="E249" s="206" t="s">
        <v>1605</v>
      </c>
      <c r="F249" s="207" t="s">
        <v>1606</v>
      </c>
      <c r="G249" s="208" t="s">
        <v>1540</v>
      </c>
      <c r="H249" s="209">
        <v>4</v>
      </c>
      <c r="I249" s="210"/>
      <c r="J249" s="211">
        <f>ROUND(I249*H249,2)</f>
        <v>0</v>
      </c>
      <c r="K249" s="207" t="s">
        <v>19</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513</v>
      </c>
      <c r="AT249" s="216" t="s">
        <v>140</v>
      </c>
      <c r="AU249" s="216" t="s">
        <v>80</v>
      </c>
      <c r="AY249" s="18" t="s">
        <v>138</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513</v>
      </c>
      <c r="BM249" s="216" t="s">
        <v>1607</v>
      </c>
    </row>
    <row r="250" spans="1:65" s="2" customFormat="1" ht="16.5" customHeight="1">
      <c r="A250" s="39"/>
      <c r="B250" s="40"/>
      <c r="C250" s="205" t="s">
        <v>675</v>
      </c>
      <c r="D250" s="205" t="s">
        <v>140</v>
      </c>
      <c r="E250" s="206" t="s">
        <v>1608</v>
      </c>
      <c r="F250" s="207" t="s">
        <v>1609</v>
      </c>
      <c r="G250" s="208" t="s">
        <v>370</v>
      </c>
      <c r="H250" s="209">
        <v>280</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513</v>
      </c>
      <c r="AT250" s="216" t="s">
        <v>140</v>
      </c>
      <c r="AU250" s="216" t="s">
        <v>80</v>
      </c>
      <c r="AY250" s="18" t="s">
        <v>138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513</v>
      </c>
      <c r="BM250" s="216" t="s">
        <v>1610</v>
      </c>
    </row>
    <row r="251" spans="1:65" s="2" customFormat="1" ht="16.5" customHeight="1">
      <c r="A251" s="39"/>
      <c r="B251" s="40"/>
      <c r="C251" s="205" t="s">
        <v>680</v>
      </c>
      <c r="D251" s="205" t="s">
        <v>140</v>
      </c>
      <c r="E251" s="206" t="s">
        <v>1611</v>
      </c>
      <c r="F251" s="207" t="s">
        <v>1612</v>
      </c>
      <c r="G251" s="208" t="s">
        <v>1540</v>
      </c>
      <c r="H251" s="209">
        <v>7</v>
      </c>
      <c r="I251" s="210"/>
      <c r="J251" s="211">
        <f>ROUND(I251*H251,2)</f>
        <v>0</v>
      </c>
      <c r="K251" s="207" t="s">
        <v>19</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513</v>
      </c>
      <c r="AT251" s="216" t="s">
        <v>140</v>
      </c>
      <c r="AU251" s="216" t="s">
        <v>80</v>
      </c>
      <c r="AY251" s="18" t="s">
        <v>138</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513</v>
      </c>
      <c r="BM251" s="216" t="s">
        <v>1613</v>
      </c>
    </row>
    <row r="252" spans="1:65" s="2" customFormat="1" ht="16.5" customHeight="1">
      <c r="A252" s="39"/>
      <c r="B252" s="40"/>
      <c r="C252" s="205" t="s">
        <v>689</v>
      </c>
      <c r="D252" s="205" t="s">
        <v>140</v>
      </c>
      <c r="E252" s="206" t="s">
        <v>404</v>
      </c>
      <c r="F252" s="207" t="s">
        <v>1614</v>
      </c>
      <c r="G252" s="208" t="s">
        <v>1540</v>
      </c>
      <c r="H252" s="209">
        <v>7</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513</v>
      </c>
      <c r="AT252" s="216" t="s">
        <v>140</v>
      </c>
      <c r="AU252" s="216" t="s">
        <v>80</v>
      </c>
      <c r="AY252" s="18" t="s">
        <v>138</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513</v>
      </c>
      <c r="BM252" s="216" t="s">
        <v>1615</v>
      </c>
    </row>
    <row r="253" spans="1:65" s="2" customFormat="1" ht="16.5" customHeight="1">
      <c r="A253" s="39"/>
      <c r="B253" s="40"/>
      <c r="C253" s="205" t="s">
        <v>695</v>
      </c>
      <c r="D253" s="205" t="s">
        <v>140</v>
      </c>
      <c r="E253" s="206" t="s">
        <v>410</v>
      </c>
      <c r="F253" s="207" t="s">
        <v>1616</v>
      </c>
      <c r="G253" s="208" t="s">
        <v>1540</v>
      </c>
      <c r="H253" s="209">
        <v>7</v>
      </c>
      <c r="I253" s="210"/>
      <c r="J253" s="211">
        <f>ROUND(I253*H253,2)</f>
        <v>0</v>
      </c>
      <c r="K253" s="207" t="s">
        <v>19</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513</v>
      </c>
      <c r="AT253" s="216" t="s">
        <v>140</v>
      </c>
      <c r="AU253" s="216" t="s">
        <v>80</v>
      </c>
      <c r="AY253" s="18" t="s">
        <v>138</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513</v>
      </c>
      <c r="BM253" s="216" t="s">
        <v>1617</v>
      </c>
    </row>
    <row r="254" spans="1:65" s="2" customFormat="1" ht="16.5" customHeight="1">
      <c r="A254" s="39"/>
      <c r="B254" s="40"/>
      <c r="C254" s="205" t="s">
        <v>700</v>
      </c>
      <c r="D254" s="205" t="s">
        <v>140</v>
      </c>
      <c r="E254" s="206" t="s">
        <v>416</v>
      </c>
      <c r="F254" s="207" t="s">
        <v>1618</v>
      </c>
      <c r="G254" s="208" t="s">
        <v>1540</v>
      </c>
      <c r="H254" s="209">
        <v>7</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513</v>
      </c>
      <c r="AT254" s="216" t="s">
        <v>140</v>
      </c>
      <c r="AU254" s="216" t="s">
        <v>80</v>
      </c>
      <c r="AY254" s="18" t="s">
        <v>138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513</v>
      </c>
      <c r="BM254" s="216" t="s">
        <v>1619</v>
      </c>
    </row>
    <row r="255" spans="1:65" s="2" customFormat="1" ht="16.5" customHeight="1">
      <c r="A255" s="39"/>
      <c r="B255" s="40"/>
      <c r="C255" s="205" t="s">
        <v>707</v>
      </c>
      <c r="D255" s="205" t="s">
        <v>140</v>
      </c>
      <c r="E255" s="206" t="s">
        <v>421</v>
      </c>
      <c r="F255" s="207" t="s">
        <v>1620</v>
      </c>
      <c r="G255" s="208" t="s">
        <v>1540</v>
      </c>
      <c r="H255" s="209">
        <v>1</v>
      </c>
      <c r="I255" s="210"/>
      <c r="J255" s="211">
        <f>ROUND(I255*H255,2)</f>
        <v>0</v>
      </c>
      <c r="K255" s="207" t="s">
        <v>19</v>
      </c>
      <c r="L255" s="45"/>
      <c r="M255" s="272" t="s">
        <v>19</v>
      </c>
      <c r="N255" s="273" t="s">
        <v>43</v>
      </c>
      <c r="O255" s="270"/>
      <c r="P255" s="274">
        <f>O255*H255</f>
        <v>0</v>
      </c>
      <c r="Q255" s="274">
        <v>0</v>
      </c>
      <c r="R255" s="274">
        <f>Q255*H255</f>
        <v>0</v>
      </c>
      <c r="S255" s="274">
        <v>0</v>
      </c>
      <c r="T255" s="275">
        <f>S255*H255</f>
        <v>0</v>
      </c>
      <c r="U255" s="39"/>
      <c r="V255" s="39"/>
      <c r="W255" s="39"/>
      <c r="X255" s="39"/>
      <c r="Y255" s="39"/>
      <c r="Z255" s="39"/>
      <c r="AA255" s="39"/>
      <c r="AB255" s="39"/>
      <c r="AC255" s="39"/>
      <c r="AD255" s="39"/>
      <c r="AE255" s="39"/>
      <c r="AR255" s="216" t="s">
        <v>513</v>
      </c>
      <c r="AT255" s="216" t="s">
        <v>140</v>
      </c>
      <c r="AU255" s="216" t="s">
        <v>80</v>
      </c>
      <c r="AY255" s="18" t="s">
        <v>138</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513</v>
      </c>
      <c r="BM255" s="216" t="s">
        <v>1621</v>
      </c>
    </row>
    <row r="256" spans="1:31" s="2" customFormat="1" ht="6.95" customHeight="1">
      <c r="A256" s="39"/>
      <c r="B256" s="60"/>
      <c r="C256" s="61"/>
      <c r="D256" s="61"/>
      <c r="E256" s="61"/>
      <c r="F256" s="61"/>
      <c r="G256" s="61"/>
      <c r="H256" s="61"/>
      <c r="I256" s="61"/>
      <c r="J256" s="61"/>
      <c r="K256" s="61"/>
      <c r="L256" s="45"/>
      <c r="M256" s="39"/>
      <c r="O256" s="39"/>
      <c r="P256" s="39"/>
      <c r="Q256" s="39"/>
      <c r="R256" s="39"/>
      <c r="S256" s="39"/>
      <c r="T256" s="39"/>
      <c r="U256" s="39"/>
      <c r="V256" s="39"/>
      <c r="W256" s="39"/>
      <c r="X256" s="39"/>
      <c r="Y256" s="39"/>
      <c r="Z256" s="39"/>
      <c r="AA256" s="39"/>
      <c r="AB256" s="39"/>
      <c r="AC256" s="39"/>
      <c r="AD256" s="39"/>
      <c r="AE256" s="39"/>
    </row>
  </sheetData>
  <sheetProtection password="CC35" sheet="1" objects="1" scenarios="1" formatColumns="0" formatRows="0" autoFilter="0"/>
  <autoFilter ref="C81:K25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Jáchymov - Rekonstrukce ulice Palackého - Etapa č.III</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1622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86</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23. 10. 2019</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37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ROUND((SUM(BE83:BE108)),2)</f>
        <v>0</v>
      </c>
      <c r="G33" s="39"/>
      <c r="H33" s="39"/>
      <c r="I33" s="149">
        <v>0.21</v>
      </c>
      <c r="J33" s="148">
        <f>ROUND(((SUM(BE83:BE108))*I33),2)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ROUND((SUM(BF83:BF108)),2)</f>
        <v>0</v>
      </c>
      <c r="G34" s="39"/>
      <c r="H34" s="39"/>
      <c r="I34" s="149">
        <v>0.15</v>
      </c>
      <c r="J34" s="148">
        <f>ROUND(((SUM(BF83:BF108))*I34),2)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ROUND((SUM(BG83:BG108)),2)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ROUND((SUM(BH83:BH108)),2)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ROUND((SUM(BI83:BI108)),2)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Jáchymov - Rekonstrukce ulice Palackého - Etapa č.III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Jáchymov</v>
      </c>
      <c r="G52" s="41"/>
      <c r="H52" s="41"/>
      <c r="I52" s="33" t="s">
        <v>23</v>
      </c>
      <c r="J52" s="73" t="str">
        <f>IF(J12="","",J12)</f>
        <v>23. 10. 2019</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Jáchymov</v>
      </c>
      <c r="G54" s="41"/>
      <c r="H54" s="41"/>
      <c r="I54" s="33" t="s">
        <v>31</v>
      </c>
      <c r="J54" s="37" t="str">
        <f>E21</f>
        <v>AZ Consult spol.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Lucie Wojčiková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1623</v>
      </c>
      <c r="E60" s="169"/>
      <c r="F60" s="169"/>
      <c r="G60" s="169"/>
      <c r="H60" s="169"/>
      <c r="I60" s="169"/>
      <c r="J60" s="170">
        <f>J84</f>
        <v>0</v>
      </c>
      <c r="K60" s="167"/>
      <c r="L60" s="171"/>
      <c r="S60" s="9"/>
      <c r="T60" s="9"/>
      <c r="U60" s="9"/>
      <c r="V60" s="9"/>
      <c r="W60" s="9"/>
      <c r="X60" s="9"/>
      <c r="Y60" s="9"/>
      <c r="Z60" s="9"/>
      <c r="AA60" s="9"/>
      <c r="AB60" s="9"/>
      <c r="AC60" s="9"/>
      <c r="AD60" s="9"/>
      <c r="AE60" s="9"/>
    </row>
    <row r="61" spans="1:31" s="10" customFormat="1" ht="19.9" customHeight="1">
      <c r="A61" s="10"/>
      <c r="B61" s="172"/>
      <c r="C61" s="173"/>
      <c r="D61" s="174" t="s">
        <v>1624</v>
      </c>
      <c r="E61" s="175"/>
      <c r="F61" s="175"/>
      <c r="G61" s="175"/>
      <c r="H61" s="175"/>
      <c r="I61" s="175"/>
      <c r="J61" s="176">
        <f>J85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1625</v>
      </c>
      <c r="E62" s="175"/>
      <c r="F62" s="175"/>
      <c r="G62" s="175"/>
      <c r="H62" s="175"/>
      <c r="I62" s="175"/>
      <c r="J62" s="176">
        <f>J100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1626</v>
      </c>
      <c r="E63" s="175"/>
      <c r="F63" s="175"/>
      <c r="G63" s="175"/>
      <c r="H63" s="175"/>
      <c r="I63" s="175"/>
      <c r="J63" s="176">
        <f>J105</f>
        <v>0</v>
      </c>
      <c r="K63" s="173"/>
      <c r="L63" s="177"/>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pans="1:31" s="2" customFormat="1" ht="24.95" customHeight="1">
      <c r="A70" s="39"/>
      <c r="B70" s="40"/>
      <c r="C70" s="24" t="s">
        <v>123</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161" t="str">
        <f>E7</f>
        <v>Jáchymov - Rekonstrukce ulice Palackého - Etapa č.III</v>
      </c>
      <c r="F73" s="33"/>
      <c r="G73" s="33"/>
      <c r="H73" s="33"/>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103</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70" t="str">
        <f>E9</f>
        <v>VON - Vedlejší a ostatní náklady</v>
      </c>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Jáchymov</v>
      </c>
      <c r="G77" s="41"/>
      <c r="H77" s="41"/>
      <c r="I77" s="33" t="s">
        <v>23</v>
      </c>
      <c r="J77" s="73" t="str">
        <f>IF(J12="","",J12)</f>
        <v>23. 10. 2019</v>
      </c>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25.65" customHeight="1">
      <c r="A79" s="39"/>
      <c r="B79" s="40"/>
      <c r="C79" s="33" t="s">
        <v>25</v>
      </c>
      <c r="D79" s="41"/>
      <c r="E79" s="41"/>
      <c r="F79" s="28" t="str">
        <f>E15</f>
        <v>Město Jáchymov</v>
      </c>
      <c r="G79" s="41"/>
      <c r="H79" s="41"/>
      <c r="I79" s="33" t="s">
        <v>31</v>
      </c>
      <c r="J79" s="37" t="str">
        <f>E21</f>
        <v>AZ Consult spol. s r.o.</v>
      </c>
      <c r="K79" s="41"/>
      <c r="L79" s="135"/>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33" t="s">
        <v>34</v>
      </c>
      <c r="J80" s="37" t="str">
        <f>E24</f>
        <v>Lucie Wojčiková</v>
      </c>
      <c r="K80" s="41"/>
      <c r="L80" s="135"/>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11" customFormat="1" ht="29.25" customHeight="1">
      <c r="A82" s="178"/>
      <c r="B82" s="179"/>
      <c r="C82" s="180" t="s">
        <v>124</v>
      </c>
      <c r="D82" s="181" t="s">
        <v>57</v>
      </c>
      <c r="E82" s="181" t="s">
        <v>53</v>
      </c>
      <c r="F82" s="181" t="s">
        <v>54</v>
      </c>
      <c r="G82" s="181" t="s">
        <v>125</v>
      </c>
      <c r="H82" s="181" t="s">
        <v>126</v>
      </c>
      <c r="I82" s="181" t="s">
        <v>127</v>
      </c>
      <c r="J82" s="181" t="s">
        <v>107</v>
      </c>
      <c r="K82" s="182" t="s">
        <v>128</v>
      </c>
      <c r="L82" s="183"/>
      <c r="M82" s="93" t="s">
        <v>19</v>
      </c>
      <c r="N82" s="94" t="s">
        <v>42</v>
      </c>
      <c r="O82" s="94" t="s">
        <v>129</v>
      </c>
      <c r="P82" s="94" t="s">
        <v>130</v>
      </c>
      <c r="Q82" s="94" t="s">
        <v>131</v>
      </c>
      <c r="R82" s="94" t="s">
        <v>132</v>
      </c>
      <c r="S82" s="94" t="s">
        <v>133</v>
      </c>
      <c r="T82" s="95" t="s">
        <v>134</v>
      </c>
      <c r="U82" s="178"/>
      <c r="V82" s="178"/>
      <c r="W82" s="178"/>
      <c r="X82" s="178"/>
      <c r="Y82" s="178"/>
      <c r="Z82" s="178"/>
      <c r="AA82" s="178"/>
      <c r="AB82" s="178"/>
      <c r="AC82" s="178"/>
      <c r="AD82" s="178"/>
      <c r="AE82" s="178"/>
    </row>
    <row r="83" spans="1:63" s="2" customFormat="1" ht="22.8" customHeight="1">
      <c r="A83" s="39"/>
      <c r="B83" s="40"/>
      <c r="C83" s="100" t="s">
        <v>135</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71</v>
      </c>
      <c r="AU83" s="18" t="s">
        <v>108</v>
      </c>
      <c r="BK83" s="188">
        <f>BK84</f>
        <v>0</v>
      </c>
    </row>
    <row r="84" spans="1:63" s="12" customFormat="1" ht="25.9" customHeight="1">
      <c r="A84" s="12"/>
      <c r="B84" s="189"/>
      <c r="C84" s="190"/>
      <c r="D84" s="191" t="s">
        <v>71</v>
      </c>
      <c r="E84" s="192" t="s">
        <v>1627</v>
      </c>
      <c r="F84" s="192" t="s">
        <v>1628</v>
      </c>
      <c r="G84" s="190"/>
      <c r="H84" s="190"/>
      <c r="I84" s="193"/>
      <c r="J84" s="194">
        <f>BK84</f>
        <v>0</v>
      </c>
      <c r="K84" s="190"/>
      <c r="L84" s="195"/>
      <c r="M84" s="196"/>
      <c r="N84" s="197"/>
      <c r="O84" s="197"/>
      <c r="P84" s="198">
        <f>P85+P100+P105</f>
        <v>0</v>
      </c>
      <c r="Q84" s="197"/>
      <c r="R84" s="198">
        <f>R85+R100+R105</f>
        <v>0</v>
      </c>
      <c r="S84" s="197"/>
      <c r="T84" s="199">
        <f>T85+T100+T105</f>
        <v>0</v>
      </c>
      <c r="U84" s="12"/>
      <c r="V84" s="12"/>
      <c r="W84" s="12"/>
      <c r="X84" s="12"/>
      <c r="Y84" s="12"/>
      <c r="Z84" s="12"/>
      <c r="AA84" s="12"/>
      <c r="AB84" s="12"/>
      <c r="AC84" s="12"/>
      <c r="AD84" s="12"/>
      <c r="AE84" s="12"/>
      <c r="AR84" s="200" t="s">
        <v>170</v>
      </c>
      <c r="AT84" s="201" t="s">
        <v>71</v>
      </c>
      <c r="AU84" s="201" t="s">
        <v>72</v>
      </c>
      <c r="AY84" s="200" t="s">
        <v>138</v>
      </c>
      <c r="BK84" s="202">
        <f>BK85+BK100+BK105</f>
        <v>0</v>
      </c>
    </row>
    <row r="85" spans="1:63" s="12" customFormat="1" ht="22.8" customHeight="1">
      <c r="A85" s="12"/>
      <c r="B85" s="189"/>
      <c r="C85" s="190"/>
      <c r="D85" s="191" t="s">
        <v>71</v>
      </c>
      <c r="E85" s="203" t="s">
        <v>1629</v>
      </c>
      <c r="F85" s="203" t="s">
        <v>1630</v>
      </c>
      <c r="G85" s="190"/>
      <c r="H85" s="190"/>
      <c r="I85" s="193"/>
      <c r="J85" s="204">
        <f>BK85</f>
        <v>0</v>
      </c>
      <c r="K85" s="190"/>
      <c r="L85" s="195"/>
      <c r="M85" s="196"/>
      <c r="N85" s="197"/>
      <c r="O85" s="197"/>
      <c r="P85" s="198">
        <f>SUM(P86:P99)</f>
        <v>0</v>
      </c>
      <c r="Q85" s="197"/>
      <c r="R85" s="198">
        <f>SUM(R86:R99)</f>
        <v>0</v>
      </c>
      <c r="S85" s="197"/>
      <c r="T85" s="199">
        <f>SUM(T86:T99)</f>
        <v>0</v>
      </c>
      <c r="U85" s="12"/>
      <c r="V85" s="12"/>
      <c r="W85" s="12"/>
      <c r="X85" s="12"/>
      <c r="Y85" s="12"/>
      <c r="Z85" s="12"/>
      <c r="AA85" s="12"/>
      <c r="AB85" s="12"/>
      <c r="AC85" s="12"/>
      <c r="AD85" s="12"/>
      <c r="AE85" s="12"/>
      <c r="AR85" s="200" t="s">
        <v>170</v>
      </c>
      <c r="AT85" s="201" t="s">
        <v>71</v>
      </c>
      <c r="AU85" s="201" t="s">
        <v>80</v>
      </c>
      <c r="AY85" s="200" t="s">
        <v>138</v>
      </c>
      <c r="BK85" s="202">
        <f>SUM(BK86:BK99)</f>
        <v>0</v>
      </c>
    </row>
    <row r="86" spans="1:65" s="2" customFormat="1" ht="16.5" customHeight="1">
      <c r="A86" s="39"/>
      <c r="B86" s="40"/>
      <c r="C86" s="205" t="s">
        <v>80</v>
      </c>
      <c r="D86" s="205" t="s">
        <v>140</v>
      </c>
      <c r="E86" s="206" t="s">
        <v>1631</v>
      </c>
      <c r="F86" s="207" t="s">
        <v>1632</v>
      </c>
      <c r="G86" s="208" t="s">
        <v>1633</v>
      </c>
      <c r="H86" s="209">
        <v>1</v>
      </c>
      <c r="I86" s="210"/>
      <c r="J86" s="211">
        <f>ROUND(I86*H86,2)</f>
        <v>0</v>
      </c>
      <c r="K86" s="207" t="s">
        <v>144</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1634</v>
      </c>
      <c r="AT86" s="216" t="s">
        <v>140</v>
      </c>
      <c r="AU86" s="216" t="s">
        <v>82</v>
      </c>
      <c r="AY86" s="18" t="s">
        <v>138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1634</v>
      </c>
      <c r="BM86" s="216" t="s">
        <v>1635</v>
      </c>
    </row>
    <row r="87" spans="1:51" s="15" customFormat="1" ht="12">
      <c r="A87" s="15"/>
      <c r="B87" s="245"/>
      <c r="C87" s="246"/>
      <c r="D87" s="218" t="s">
        <v>157</v>
      </c>
      <c r="E87" s="247" t="s">
        <v>19</v>
      </c>
      <c r="F87" s="248" t="s">
        <v>1636</v>
      </c>
      <c r="G87" s="246"/>
      <c r="H87" s="247" t="s">
        <v>19</v>
      </c>
      <c r="I87" s="249"/>
      <c r="J87" s="246"/>
      <c r="K87" s="246"/>
      <c r="L87" s="250"/>
      <c r="M87" s="251"/>
      <c r="N87" s="252"/>
      <c r="O87" s="252"/>
      <c r="P87" s="252"/>
      <c r="Q87" s="252"/>
      <c r="R87" s="252"/>
      <c r="S87" s="252"/>
      <c r="T87" s="253"/>
      <c r="U87" s="15"/>
      <c r="V87" s="15"/>
      <c r="W87" s="15"/>
      <c r="X87" s="15"/>
      <c r="Y87" s="15"/>
      <c r="Z87" s="15"/>
      <c r="AA87" s="15"/>
      <c r="AB87" s="15"/>
      <c r="AC87" s="15"/>
      <c r="AD87" s="15"/>
      <c r="AE87" s="15"/>
      <c r="AT87" s="254" t="s">
        <v>157</v>
      </c>
      <c r="AU87" s="254" t="s">
        <v>82</v>
      </c>
      <c r="AV87" s="15" t="s">
        <v>80</v>
      </c>
      <c r="AW87" s="15" t="s">
        <v>33</v>
      </c>
      <c r="AX87" s="15" t="s">
        <v>72</v>
      </c>
      <c r="AY87" s="254" t="s">
        <v>138</v>
      </c>
    </row>
    <row r="88" spans="1:51" s="15" customFormat="1" ht="12">
      <c r="A88" s="15"/>
      <c r="B88" s="245"/>
      <c r="C88" s="246"/>
      <c r="D88" s="218" t="s">
        <v>157</v>
      </c>
      <c r="E88" s="247" t="s">
        <v>19</v>
      </c>
      <c r="F88" s="248" t="s">
        <v>1637</v>
      </c>
      <c r="G88" s="246"/>
      <c r="H88" s="247" t="s">
        <v>19</v>
      </c>
      <c r="I88" s="249"/>
      <c r="J88" s="246"/>
      <c r="K88" s="246"/>
      <c r="L88" s="250"/>
      <c r="M88" s="251"/>
      <c r="N88" s="252"/>
      <c r="O88" s="252"/>
      <c r="P88" s="252"/>
      <c r="Q88" s="252"/>
      <c r="R88" s="252"/>
      <c r="S88" s="252"/>
      <c r="T88" s="253"/>
      <c r="U88" s="15"/>
      <c r="V88" s="15"/>
      <c r="W88" s="15"/>
      <c r="X88" s="15"/>
      <c r="Y88" s="15"/>
      <c r="Z88" s="15"/>
      <c r="AA88" s="15"/>
      <c r="AB88" s="15"/>
      <c r="AC88" s="15"/>
      <c r="AD88" s="15"/>
      <c r="AE88" s="15"/>
      <c r="AT88" s="254" t="s">
        <v>157</v>
      </c>
      <c r="AU88" s="254" t="s">
        <v>82</v>
      </c>
      <c r="AV88" s="15" t="s">
        <v>80</v>
      </c>
      <c r="AW88" s="15" t="s">
        <v>33</v>
      </c>
      <c r="AX88" s="15" t="s">
        <v>72</v>
      </c>
      <c r="AY88" s="254" t="s">
        <v>138</v>
      </c>
    </row>
    <row r="89" spans="1:51" s="15" customFormat="1" ht="12">
      <c r="A89" s="15"/>
      <c r="B89" s="245"/>
      <c r="C89" s="246"/>
      <c r="D89" s="218" t="s">
        <v>157</v>
      </c>
      <c r="E89" s="247" t="s">
        <v>19</v>
      </c>
      <c r="F89" s="248" t="s">
        <v>1638</v>
      </c>
      <c r="G89" s="246"/>
      <c r="H89" s="247" t="s">
        <v>19</v>
      </c>
      <c r="I89" s="249"/>
      <c r="J89" s="246"/>
      <c r="K89" s="246"/>
      <c r="L89" s="250"/>
      <c r="M89" s="251"/>
      <c r="N89" s="252"/>
      <c r="O89" s="252"/>
      <c r="P89" s="252"/>
      <c r="Q89" s="252"/>
      <c r="R89" s="252"/>
      <c r="S89" s="252"/>
      <c r="T89" s="253"/>
      <c r="U89" s="15"/>
      <c r="V89" s="15"/>
      <c r="W89" s="15"/>
      <c r="X89" s="15"/>
      <c r="Y89" s="15"/>
      <c r="Z89" s="15"/>
      <c r="AA89" s="15"/>
      <c r="AB89" s="15"/>
      <c r="AC89" s="15"/>
      <c r="AD89" s="15"/>
      <c r="AE89" s="15"/>
      <c r="AT89" s="254" t="s">
        <v>157</v>
      </c>
      <c r="AU89" s="254" t="s">
        <v>82</v>
      </c>
      <c r="AV89" s="15" t="s">
        <v>80</v>
      </c>
      <c r="AW89" s="15" t="s">
        <v>33</v>
      </c>
      <c r="AX89" s="15" t="s">
        <v>72</v>
      </c>
      <c r="AY89" s="254" t="s">
        <v>138</v>
      </c>
    </row>
    <row r="90" spans="1:51" s="13" customFormat="1" ht="12">
      <c r="A90" s="13"/>
      <c r="B90" s="223"/>
      <c r="C90" s="224"/>
      <c r="D90" s="218" t="s">
        <v>157</v>
      </c>
      <c r="E90" s="225" t="s">
        <v>19</v>
      </c>
      <c r="F90" s="226" t="s">
        <v>80</v>
      </c>
      <c r="G90" s="224"/>
      <c r="H90" s="227">
        <v>1</v>
      </c>
      <c r="I90" s="228"/>
      <c r="J90" s="224"/>
      <c r="K90" s="224"/>
      <c r="L90" s="229"/>
      <c r="M90" s="230"/>
      <c r="N90" s="231"/>
      <c r="O90" s="231"/>
      <c r="P90" s="231"/>
      <c r="Q90" s="231"/>
      <c r="R90" s="231"/>
      <c r="S90" s="231"/>
      <c r="T90" s="232"/>
      <c r="U90" s="13"/>
      <c r="V90" s="13"/>
      <c r="W90" s="13"/>
      <c r="X90" s="13"/>
      <c r="Y90" s="13"/>
      <c r="Z90" s="13"/>
      <c r="AA90" s="13"/>
      <c r="AB90" s="13"/>
      <c r="AC90" s="13"/>
      <c r="AD90" s="13"/>
      <c r="AE90" s="13"/>
      <c r="AT90" s="233" t="s">
        <v>157</v>
      </c>
      <c r="AU90" s="233" t="s">
        <v>82</v>
      </c>
      <c r="AV90" s="13" t="s">
        <v>82</v>
      </c>
      <c r="AW90" s="13" t="s">
        <v>33</v>
      </c>
      <c r="AX90" s="13" t="s">
        <v>80</v>
      </c>
      <c r="AY90" s="233" t="s">
        <v>138</v>
      </c>
    </row>
    <row r="91" spans="1:65" s="2" customFormat="1" ht="16.5" customHeight="1">
      <c r="A91" s="39"/>
      <c r="B91" s="40"/>
      <c r="C91" s="205" t="s">
        <v>82</v>
      </c>
      <c r="D91" s="205" t="s">
        <v>140</v>
      </c>
      <c r="E91" s="206" t="s">
        <v>1639</v>
      </c>
      <c r="F91" s="207" t="s">
        <v>1640</v>
      </c>
      <c r="G91" s="208" t="s">
        <v>1633</v>
      </c>
      <c r="H91" s="209">
        <v>1</v>
      </c>
      <c r="I91" s="210"/>
      <c r="J91" s="211">
        <f>ROUND(I91*H91,2)</f>
        <v>0</v>
      </c>
      <c r="K91" s="207" t="s">
        <v>144</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1634</v>
      </c>
      <c r="AT91" s="216" t="s">
        <v>140</v>
      </c>
      <c r="AU91" s="216" t="s">
        <v>82</v>
      </c>
      <c r="AY91" s="18" t="s">
        <v>138</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1634</v>
      </c>
      <c r="BM91" s="216" t="s">
        <v>1641</v>
      </c>
    </row>
    <row r="92" spans="1:51" s="15" customFormat="1" ht="12">
      <c r="A92" s="15"/>
      <c r="B92" s="245"/>
      <c r="C92" s="246"/>
      <c r="D92" s="218" t="s">
        <v>157</v>
      </c>
      <c r="E92" s="247" t="s">
        <v>19</v>
      </c>
      <c r="F92" s="248" t="s">
        <v>1642</v>
      </c>
      <c r="G92" s="246"/>
      <c r="H92" s="247" t="s">
        <v>19</v>
      </c>
      <c r="I92" s="249"/>
      <c r="J92" s="246"/>
      <c r="K92" s="246"/>
      <c r="L92" s="250"/>
      <c r="M92" s="251"/>
      <c r="N92" s="252"/>
      <c r="O92" s="252"/>
      <c r="P92" s="252"/>
      <c r="Q92" s="252"/>
      <c r="R92" s="252"/>
      <c r="S92" s="252"/>
      <c r="T92" s="253"/>
      <c r="U92" s="15"/>
      <c r="V92" s="15"/>
      <c r="W92" s="15"/>
      <c r="X92" s="15"/>
      <c r="Y92" s="15"/>
      <c r="Z92" s="15"/>
      <c r="AA92" s="15"/>
      <c r="AB92" s="15"/>
      <c r="AC92" s="15"/>
      <c r="AD92" s="15"/>
      <c r="AE92" s="15"/>
      <c r="AT92" s="254" t="s">
        <v>157</v>
      </c>
      <c r="AU92" s="254" t="s">
        <v>82</v>
      </c>
      <c r="AV92" s="15" t="s">
        <v>80</v>
      </c>
      <c r="AW92" s="15" t="s">
        <v>33</v>
      </c>
      <c r="AX92" s="15" t="s">
        <v>72</v>
      </c>
      <c r="AY92" s="254" t="s">
        <v>138</v>
      </c>
    </row>
    <row r="93" spans="1:51" s="15" customFormat="1" ht="12">
      <c r="A93" s="15"/>
      <c r="B93" s="245"/>
      <c r="C93" s="246"/>
      <c r="D93" s="218" t="s">
        <v>157</v>
      </c>
      <c r="E93" s="247" t="s">
        <v>19</v>
      </c>
      <c r="F93" s="248" t="s">
        <v>1643</v>
      </c>
      <c r="G93" s="246"/>
      <c r="H93" s="247" t="s">
        <v>19</v>
      </c>
      <c r="I93" s="249"/>
      <c r="J93" s="246"/>
      <c r="K93" s="246"/>
      <c r="L93" s="250"/>
      <c r="M93" s="251"/>
      <c r="N93" s="252"/>
      <c r="O93" s="252"/>
      <c r="P93" s="252"/>
      <c r="Q93" s="252"/>
      <c r="R93" s="252"/>
      <c r="S93" s="252"/>
      <c r="T93" s="253"/>
      <c r="U93" s="15"/>
      <c r="V93" s="15"/>
      <c r="W93" s="15"/>
      <c r="X93" s="15"/>
      <c r="Y93" s="15"/>
      <c r="Z93" s="15"/>
      <c r="AA93" s="15"/>
      <c r="AB93" s="15"/>
      <c r="AC93" s="15"/>
      <c r="AD93" s="15"/>
      <c r="AE93" s="15"/>
      <c r="AT93" s="254" t="s">
        <v>157</v>
      </c>
      <c r="AU93" s="254" t="s">
        <v>82</v>
      </c>
      <c r="AV93" s="15" t="s">
        <v>80</v>
      </c>
      <c r="AW93" s="15" t="s">
        <v>33</v>
      </c>
      <c r="AX93" s="15" t="s">
        <v>72</v>
      </c>
      <c r="AY93" s="254" t="s">
        <v>138</v>
      </c>
    </row>
    <row r="94" spans="1:51" s="15" customFormat="1" ht="12">
      <c r="A94" s="15"/>
      <c r="B94" s="245"/>
      <c r="C94" s="246"/>
      <c r="D94" s="218" t="s">
        <v>157</v>
      </c>
      <c r="E94" s="247" t="s">
        <v>19</v>
      </c>
      <c r="F94" s="248" t="s">
        <v>1644</v>
      </c>
      <c r="G94" s="246"/>
      <c r="H94" s="247" t="s">
        <v>19</v>
      </c>
      <c r="I94" s="249"/>
      <c r="J94" s="246"/>
      <c r="K94" s="246"/>
      <c r="L94" s="250"/>
      <c r="M94" s="251"/>
      <c r="N94" s="252"/>
      <c r="O94" s="252"/>
      <c r="P94" s="252"/>
      <c r="Q94" s="252"/>
      <c r="R94" s="252"/>
      <c r="S94" s="252"/>
      <c r="T94" s="253"/>
      <c r="U94" s="15"/>
      <c r="V94" s="15"/>
      <c r="W94" s="15"/>
      <c r="X94" s="15"/>
      <c r="Y94" s="15"/>
      <c r="Z94" s="15"/>
      <c r="AA94" s="15"/>
      <c r="AB94" s="15"/>
      <c r="AC94" s="15"/>
      <c r="AD94" s="15"/>
      <c r="AE94" s="15"/>
      <c r="AT94" s="254" t="s">
        <v>157</v>
      </c>
      <c r="AU94" s="254" t="s">
        <v>82</v>
      </c>
      <c r="AV94" s="15" t="s">
        <v>80</v>
      </c>
      <c r="AW94" s="15" t="s">
        <v>33</v>
      </c>
      <c r="AX94" s="15" t="s">
        <v>72</v>
      </c>
      <c r="AY94" s="254" t="s">
        <v>138</v>
      </c>
    </row>
    <row r="95" spans="1:51" s="13" customFormat="1" ht="12">
      <c r="A95" s="13"/>
      <c r="B95" s="223"/>
      <c r="C95" s="224"/>
      <c r="D95" s="218" t="s">
        <v>157</v>
      </c>
      <c r="E95" s="225" t="s">
        <v>19</v>
      </c>
      <c r="F95" s="226" t="s">
        <v>80</v>
      </c>
      <c r="G95" s="224"/>
      <c r="H95" s="227">
        <v>1</v>
      </c>
      <c r="I95" s="228"/>
      <c r="J95" s="224"/>
      <c r="K95" s="224"/>
      <c r="L95" s="229"/>
      <c r="M95" s="230"/>
      <c r="N95" s="231"/>
      <c r="O95" s="231"/>
      <c r="P95" s="231"/>
      <c r="Q95" s="231"/>
      <c r="R95" s="231"/>
      <c r="S95" s="231"/>
      <c r="T95" s="232"/>
      <c r="U95" s="13"/>
      <c r="V95" s="13"/>
      <c r="W95" s="13"/>
      <c r="X95" s="13"/>
      <c r="Y95" s="13"/>
      <c r="Z95" s="13"/>
      <c r="AA95" s="13"/>
      <c r="AB95" s="13"/>
      <c r="AC95" s="13"/>
      <c r="AD95" s="13"/>
      <c r="AE95" s="13"/>
      <c r="AT95" s="233" t="s">
        <v>157</v>
      </c>
      <c r="AU95" s="233" t="s">
        <v>82</v>
      </c>
      <c r="AV95" s="13" t="s">
        <v>82</v>
      </c>
      <c r="AW95" s="13" t="s">
        <v>33</v>
      </c>
      <c r="AX95" s="13" t="s">
        <v>80</v>
      </c>
      <c r="AY95" s="233" t="s">
        <v>138</v>
      </c>
    </row>
    <row r="96" spans="1:65" s="2" customFormat="1" ht="16.5" customHeight="1">
      <c r="A96" s="39"/>
      <c r="B96" s="40"/>
      <c r="C96" s="205" t="s">
        <v>159</v>
      </c>
      <c r="D96" s="205" t="s">
        <v>140</v>
      </c>
      <c r="E96" s="206" t="s">
        <v>1645</v>
      </c>
      <c r="F96" s="207" t="s">
        <v>1646</v>
      </c>
      <c r="G96" s="208" t="s">
        <v>1633</v>
      </c>
      <c r="H96" s="209">
        <v>1</v>
      </c>
      <c r="I96" s="210"/>
      <c r="J96" s="211">
        <f>ROUND(I96*H96,2)</f>
        <v>0</v>
      </c>
      <c r="K96" s="207" t="s">
        <v>144</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1634</v>
      </c>
      <c r="AT96" s="216" t="s">
        <v>140</v>
      </c>
      <c r="AU96" s="216" t="s">
        <v>82</v>
      </c>
      <c r="AY96" s="18" t="s">
        <v>138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1634</v>
      </c>
      <c r="BM96" s="216" t="s">
        <v>1647</v>
      </c>
    </row>
    <row r="97" spans="1:51" s="15" customFormat="1" ht="12">
      <c r="A97" s="15"/>
      <c r="B97" s="245"/>
      <c r="C97" s="246"/>
      <c r="D97" s="218" t="s">
        <v>157</v>
      </c>
      <c r="E97" s="247" t="s">
        <v>19</v>
      </c>
      <c r="F97" s="248" t="s">
        <v>1648</v>
      </c>
      <c r="G97" s="246"/>
      <c r="H97" s="247" t="s">
        <v>19</v>
      </c>
      <c r="I97" s="249"/>
      <c r="J97" s="246"/>
      <c r="K97" s="246"/>
      <c r="L97" s="250"/>
      <c r="M97" s="251"/>
      <c r="N97" s="252"/>
      <c r="O97" s="252"/>
      <c r="P97" s="252"/>
      <c r="Q97" s="252"/>
      <c r="R97" s="252"/>
      <c r="S97" s="252"/>
      <c r="T97" s="253"/>
      <c r="U97" s="15"/>
      <c r="V97" s="15"/>
      <c r="W97" s="15"/>
      <c r="X97" s="15"/>
      <c r="Y97" s="15"/>
      <c r="Z97" s="15"/>
      <c r="AA97" s="15"/>
      <c r="AB97" s="15"/>
      <c r="AC97" s="15"/>
      <c r="AD97" s="15"/>
      <c r="AE97" s="15"/>
      <c r="AT97" s="254" t="s">
        <v>157</v>
      </c>
      <c r="AU97" s="254" t="s">
        <v>82</v>
      </c>
      <c r="AV97" s="15" t="s">
        <v>80</v>
      </c>
      <c r="AW97" s="15" t="s">
        <v>33</v>
      </c>
      <c r="AX97" s="15" t="s">
        <v>72</v>
      </c>
      <c r="AY97" s="254" t="s">
        <v>138</v>
      </c>
    </row>
    <row r="98" spans="1:51" s="15" customFormat="1" ht="12">
      <c r="A98" s="15"/>
      <c r="B98" s="245"/>
      <c r="C98" s="246"/>
      <c r="D98" s="218" t="s">
        <v>157</v>
      </c>
      <c r="E98" s="247" t="s">
        <v>19</v>
      </c>
      <c r="F98" s="248" t="s">
        <v>1649</v>
      </c>
      <c r="G98" s="246"/>
      <c r="H98" s="247" t="s">
        <v>19</v>
      </c>
      <c r="I98" s="249"/>
      <c r="J98" s="246"/>
      <c r="K98" s="246"/>
      <c r="L98" s="250"/>
      <c r="M98" s="251"/>
      <c r="N98" s="252"/>
      <c r="O98" s="252"/>
      <c r="P98" s="252"/>
      <c r="Q98" s="252"/>
      <c r="R98" s="252"/>
      <c r="S98" s="252"/>
      <c r="T98" s="253"/>
      <c r="U98" s="15"/>
      <c r="V98" s="15"/>
      <c r="W98" s="15"/>
      <c r="X98" s="15"/>
      <c r="Y98" s="15"/>
      <c r="Z98" s="15"/>
      <c r="AA98" s="15"/>
      <c r="AB98" s="15"/>
      <c r="AC98" s="15"/>
      <c r="AD98" s="15"/>
      <c r="AE98" s="15"/>
      <c r="AT98" s="254" t="s">
        <v>157</v>
      </c>
      <c r="AU98" s="254" t="s">
        <v>82</v>
      </c>
      <c r="AV98" s="15" t="s">
        <v>80</v>
      </c>
      <c r="AW98" s="15" t="s">
        <v>33</v>
      </c>
      <c r="AX98" s="15" t="s">
        <v>72</v>
      </c>
      <c r="AY98" s="254" t="s">
        <v>138</v>
      </c>
    </row>
    <row r="99" spans="1:51" s="13" customFormat="1" ht="12">
      <c r="A99" s="13"/>
      <c r="B99" s="223"/>
      <c r="C99" s="224"/>
      <c r="D99" s="218" t="s">
        <v>157</v>
      </c>
      <c r="E99" s="225" t="s">
        <v>19</v>
      </c>
      <c r="F99" s="226" t="s">
        <v>80</v>
      </c>
      <c r="G99" s="224"/>
      <c r="H99" s="227">
        <v>1</v>
      </c>
      <c r="I99" s="228"/>
      <c r="J99" s="224"/>
      <c r="K99" s="224"/>
      <c r="L99" s="229"/>
      <c r="M99" s="230"/>
      <c r="N99" s="231"/>
      <c r="O99" s="231"/>
      <c r="P99" s="231"/>
      <c r="Q99" s="231"/>
      <c r="R99" s="231"/>
      <c r="S99" s="231"/>
      <c r="T99" s="232"/>
      <c r="U99" s="13"/>
      <c r="V99" s="13"/>
      <c r="W99" s="13"/>
      <c r="X99" s="13"/>
      <c r="Y99" s="13"/>
      <c r="Z99" s="13"/>
      <c r="AA99" s="13"/>
      <c r="AB99" s="13"/>
      <c r="AC99" s="13"/>
      <c r="AD99" s="13"/>
      <c r="AE99" s="13"/>
      <c r="AT99" s="233" t="s">
        <v>157</v>
      </c>
      <c r="AU99" s="233" t="s">
        <v>82</v>
      </c>
      <c r="AV99" s="13" t="s">
        <v>82</v>
      </c>
      <c r="AW99" s="13" t="s">
        <v>33</v>
      </c>
      <c r="AX99" s="13" t="s">
        <v>80</v>
      </c>
      <c r="AY99" s="233" t="s">
        <v>138</v>
      </c>
    </row>
    <row r="100" spans="1:63" s="12" customFormat="1" ht="22.8" customHeight="1">
      <c r="A100" s="12"/>
      <c r="B100" s="189"/>
      <c r="C100" s="190"/>
      <c r="D100" s="191" t="s">
        <v>71</v>
      </c>
      <c r="E100" s="203" t="s">
        <v>1650</v>
      </c>
      <c r="F100" s="203" t="s">
        <v>1651</v>
      </c>
      <c r="G100" s="190"/>
      <c r="H100" s="190"/>
      <c r="I100" s="193"/>
      <c r="J100" s="204">
        <f>BK100</f>
        <v>0</v>
      </c>
      <c r="K100" s="190"/>
      <c r="L100" s="195"/>
      <c r="M100" s="196"/>
      <c r="N100" s="197"/>
      <c r="O100" s="197"/>
      <c r="P100" s="198">
        <f>SUM(P101:P104)</f>
        <v>0</v>
      </c>
      <c r="Q100" s="197"/>
      <c r="R100" s="198">
        <f>SUM(R101:R104)</f>
        <v>0</v>
      </c>
      <c r="S100" s="197"/>
      <c r="T100" s="199">
        <f>SUM(T101:T104)</f>
        <v>0</v>
      </c>
      <c r="U100" s="12"/>
      <c r="V100" s="12"/>
      <c r="W100" s="12"/>
      <c r="X100" s="12"/>
      <c r="Y100" s="12"/>
      <c r="Z100" s="12"/>
      <c r="AA100" s="12"/>
      <c r="AB100" s="12"/>
      <c r="AC100" s="12"/>
      <c r="AD100" s="12"/>
      <c r="AE100" s="12"/>
      <c r="AR100" s="200" t="s">
        <v>170</v>
      </c>
      <c r="AT100" s="201" t="s">
        <v>71</v>
      </c>
      <c r="AU100" s="201" t="s">
        <v>80</v>
      </c>
      <c r="AY100" s="200" t="s">
        <v>138</v>
      </c>
      <c r="BK100" s="202">
        <f>SUM(BK101:BK104)</f>
        <v>0</v>
      </c>
    </row>
    <row r="101" spans="1:65" s="2" customFormat="1" ht="16.5" customHeight="1">
      <c r="A101" s="39"/>
      <c r="B101" s="40"/>
      <c r="C101" s="205" t="s">
        <v>145</v>
      </c>
      <c r="D101" s="205" t="s">
        <v>140</v>
      </c>
      <c r="E101" s="206" t="s">
        <v>1652</v>
      </c>
      <c r="F101" s="207" t="s">
        <v>1651</v>
      </c>
      <c r="G101" s="208" t="s">
        <v>1633</v>
      </c>
      <c r="H101" s="209">
        <v>1</v>
      </c>
      <c r="I101" s="210"/>
      <c r="J101" s="211">
        <f>ROUND(I101*H101,2)</f>
        <v>0</v>
      </c>
      <c r="K101" s="207" t="s">
        <v>144</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1634</v>
      </c>
      <c r="AT101" s="216" t="s">
        <v>140</v>
      </c>
      <c r="AU101" s="216" t="s">
        <v>82</v>
      </c>
      <c r="AY101" s="18" t="s">
        <v>138</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1634</v>
      </c>
      <c r="BM101" s="216" t="s">
        <v>1653</v>
      </c>
    </row>
    <row r="102" spans="1:65" s="2" customFormat="1" ht="16.5" customHeight="1">
      <c r="A102" s="39"/>
      <c r="B102" s="40"/>
      <c r="C102" s="205" t="s">
        <v>170</v>
      </c>
      <c r="D102" s="205" t="s">
        <v>140</v>
      </c>
      <c r="E102" s="206" t="s">
        <v>1654</v>
      </c>
      <c r="F102" s="207" t="s">
        <v>1655</v>
      </c>
      <c r="G102" s="208" t="s">
        <v>1633</v>
      </c>
      <c r="H102" s="209">
        <v>1</v>
      </c>
      <c r="I102" s="210"/>
      <c r="J102" s="211">
        <f>ROUND(I102*H102,2)</f>
        <v>0</v>
      </c>
      <c r="K102" s="207" t="s">
        <v>144</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1634</v>
      </c>
      <c r="AT102" s="216" t="s">
        <v>140</v>
      </c>
      <c r="AU102" s="216" t="s">
        <v>82</v>
      </c>
      <c r="AY102" s="18" t="s">
        <v>138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1634</v>
      </c>
      <c r="BM102" s="216" t="s">
        <v>1656</v>
      </c>
    </row>
    <row r="103" spans="1:51" s="15" customFormat="1" ht="12">
      <c r="A103" s="15"/>
      <c r="B103" s="245"/>
      <c r="C103" s="246"/>
      <c r="D103" s="218" t="s">
        <v>157</v>
      </c>
      <c r="E103" s="247" t="s">
        <v>19</v>
      </c>
      <c r="F103" s="248" t="s">
        <v>1657</v>
      </c>
      <c r="G103" s="246"/>
      <c r="H103" s="247" t="s">
        <v>19</v>
      </c>
      <c r="I103" s="249"/>
      <c r="J103" s="246"/>
      <c r="K103" s="246"/>
      <c r="L103" s="250"/>
      <c r="M103" s="251"/>
      <c r="N103" s="252"/>
      <c r="O103" s="252"/>
      <c r="P103" s="252"/>
      <c r="Q103" s="252"/>
      <c r="R103" s="252"/>
      <c r="S103" s="252"/>
      <c r="T103" s="253"/>
      <c r="U103" s="15"/>
      <c r="V103" s="15"/>
      <c r="W103" s="15"/>
      <c r="X103" s="15"/>
      <c r="Y103" s="15"/>
      <c r="Z103" s="15"/>
      <c r="AA103" s="15"/>
      <c r="AB103" s="15"/>
      <c r="AC103" s="15"/>
      <c r="AD103" s="15"/>
      <c r="AE103" s="15"/>
      <c r="AT103" s="254" t="s">
        <v>157</v>
      </c>
      <c r="AU103" s="254" t="s">
        <v>82</v>
      </c>
      <c r="AV103" s="15" t="s">
        <v>80</v>
      </c>
      <c r="AW103" s="15" t="s">
        <v>33</v>
      </c>
      <c r="AX103" s="15" t="s">
        <v>72</v>
      </c>
      <c r="AY103" s="254" t="s">
        <v>138</v>
      </c>
    </row>
    <row r="104" spans="1:51" s="13" customFormat="1" ht="12">
      <c r="A104" s="13"/>
      <c r="B104" s="223"/>
      <c r="C104" s="224"/>
      <c r="D104" s="218" t="s">
        <v>157</v>
      </c>
      <c r="E104" s="225" t="s">
        <v>19</v>
      </c>
      <c r="F104" s="226" t="s">
        <v>80</v>
      </c>
      <c r="G104" s="224"/>
      <c r="H104" s="227">
        <v>1</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157</v>
      </c>
      <c r="AU104" s="233" t="s">
        <v>82</v>
      </c>
      <c r="AV104" s="13" t="s">
        <v>82</v>
      </c>
      <c r="AW104" s="13" t="s">
        <v>33</v>
      </c>
      <c r="AX104" s="13" t="s">
        <v>80</v>
      </c>
      <c r="AY104" s="233" t="s">
        <v>138</v>
      </c>
    </row>
    <row r="105" spans="1:63" s="12" customFormat="1" ht="22.8" customHeight="1">
      <c r="A105" s="12"/>
      <c r="B105" s="189"/>
      <c r="C105" s="190"/>
      <c r="D105" s="191" t="s">
        <v>71</v>
      </c>
      <c r="E105" s="203" t="s">
        <v>1658</v>
      </c>
      <c r="F105" s="203" t="s">
        <v>1659</v>
      </c>
      <c r="G105" s="190"/>
      <c r="H105" s="190"/>
      <c r="I105" s="193"/>
      <c r="J105" s="204">
        <f>BK105</f>
        <v>0</v>
      </c>
      <c r="K105" s="190"/>
      <c r="L105" s="195"/>
      <c r="M105" s="196"/>
      <c r="N105" s="197"/>
      <c r="O105" s="197"/>
      <c r="P105" s="198">
        <f>SUM(P106:P108)</f>
        <v>0</v>
      </c>
      <c r="Q105" s="197"/>
      <c r="R105" s="198">
        <f>SUM(R106:R108)</f>
        <v>0</v>
      </c>
      <c r="S105" s="197"/>
      <c r="T105" s="199">
        <f>SUM(T106:T108)</f>
        <v>0</v>
      </c>
      <c r="U105" s="12"/>
      <c r="V105" s="12"/>
      <c r="W105" s="12"/>
      <c r="X105" s="12"/>
      <c r="Y105" s="12"/>
      <c r="Z105" s="12"/>
      <c r="AA105" s="12"/>
      <c r="AB105" s="12"/>
      <c r="AC105" s="12"/>
      <c r="AD105" s="12"/>
      <c r="AE105" s="12"/>
      <c r="AR105" s="200" t="s">
        <v>170</v>
      </c>
      <c r="AT105" s="201" t="s">
        <v>71</v>
      </c>
      <c r="AU105" s="201" t="s">
        <v>80</v>
      </c>
      <c r="AY105" s="200" t="s">
        <v>138</v>
      </c>
      <c r="BK105" s="202">
        <f>SUM(BK106:BK108)</f>
        <v>0</v>
      </c>
    </row>
    <row r="106" spans="1:65" s="2" customFormat="1" ht="16.5" customHeight="1">
      <c r="A106" s="39"/>
      <c r="B106" s="40"/>
      <c r="C106" s="205" t="s">
        <v>174</v>
      </c>
      <c r="D106" s="205" t="s">
        <v>140</v>
      </c>
      <c r="E106" s="206" t="s">
        <v>1660</v>
      </c>
      <c r="F106" s="207" t="s">
        <v>1661</v>
      </c>
      <c r="G106" s="208" t="s">
        <v>1633</v>
      </c>
      <c r="H106" s="209">
        <v>1</v>
      </c>
      <c r="I106" s="210"/>
      <c r="J106" s="211">
        <f>ROUND(I106*H106,2)</f>
        <v>0</v>
      </c>
      <c r="K106" s="207" t="s">
        <v>144</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1634</v>
      </c>
      <c r="AT106" s="216" t="s">
        <v>140</v>
      </c>
      <c r="AU106" s="216" t="s">
        <v>82</v>
      </c>
      <c r="AY106" s="18" t="s">
        <v>138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1634</v>
      </c>
      <c r="BM106" s="216" t="s">
        <v>1662</v>
      </c>
    </row>
    <row r="107" spans="1:51" s="15" customFormat="1" ht="12">
      <c r="A107" s="15"/>
      <c r="B107" s="245"/>
      <c r="C107" s="246"/>
      <c r="D107" s="218" t="s">
        <v>157</v>
      </c>
      <c r="E107" s="247" t="s">
        <v>19</v>
      </c>
      <c r="F107" s="248" t="s">
        <v>1663</v>
      </c>
      <c r="G107" s="246"/>
      <c r="H107" s="247" t="s">
        <v>19</v>
      </c>
      <c r="I107" s="249"/>
      <c r="J107" s="246"/>
      <c r="K107" s="246"/>
      <c r="L107" s="250"/>
      <c r="M107" s="251"/>
      <c r="N107" s="252"/>
      <c r="O107" s="252"/>
      <c r="P107" s="252"/>
      <c r="Q107" s="252"/>
      <c r="R107" s="252"/>
      <c r="S107" s="252"/>
      <c r="T107" s="253"/>
      <c r="U107" s="15"/>
      <c r="V107" s="15"/>
      <c r="W107" s="15"/>
      <c r="X107" s="15"/>
      <c r="Y107" s="15"/>
      <c r="Z107" s="15"/>
      <c r="AA107" s="15"/>
      <c r="AB107" s="15"/>
      <c r="AC107" s="15"/>
      <c r="AD107" s="15"/>
      <c r="AE107" s="15"/>
      <c r="AT107" s="254" t="s">
        <v>157</v>
      </c>
      <c r="AU107" s="254" t="s">
        <v>82</v>
      </c>
      <c r="AV107" s="15" t="s">
        <v>80</v>
      </c>
      <c r="AW107" s="15" t="s">
        <v>33</v>
      </c>
      <c r="AX107" s="15" t="s">
        <v>72</v>
      </c>
      <c r="AY107" s="254" t="s">
        <v>138</v>
      </c>
    </row>
    <row r="108" spans="1:51" s="13" customFormat="1" ht="12">
      <c r="A108" s="13"/>
      <c r="B108" s="223"/>
      <c r="C108" s="224"/>
      <c r="D108" s="218" t="s">
        <v>157</v>
      </c>
      <c r="E108" s="225" t="s">
        <v>19</v>
      </c>
      <c r="F108" s="226" t="s">
        <v>80</v>
      </c>
      <c r="G108" s="224"/>
      <c r="H108" s="227">
        <v>1</v>
      </c>
      <c r="I108" s="228"/>
      <c r="J108" s="224"/>
      <c r="K108" s="224"/>
      <c r="L108" s="229"/>
      <c r="M108" s="265"/>
      <c r="N108" s="266"/>
      <c r="O108" s="266"/>
      <c r="P108" s="266"/>
      <c r="Q108" s="266"/>
      <c r="R108" s="266"/>
      <c r="S108" s="266"/>
      <c r="T108" s="267"/>
      <c r="U108" s="13"/>
      <c r="V108" s="13"/>
      <c r="W108" s="13"/>
      <c r="X108" s="13"/>
      <c r="Y108" s="13"/>
      <c r="Z108" s="13"/>
      <c r="AA108" s="13"/>
      <c r="AB108" s="13"/>
      <c r="AC108" s="13"/>
      <c r="AD108" s="13"/>
      <c r="AE108" s="13"/>
      <c r="AT108" s="233" t="s">
        <v>157</v>
      </c>
      <c r="AU108" s="233" t="s">
        <v>82</v>
      </c>
      <c r="AV108" s="13" t="s">
        <v>82</v>
      </c>
      <c r="AW108" s="13" t="s">
        <v>33</v>
      </c>
      <c r="AX108" s="13" t="s">
        <v>80</v>
      </c>
      <c r="AY108" s="233" t="s">
        <v>138</v>
      </c>
    </row>
    <row r="109" spans="1:31" s="2" customFormat="1" ht="6.95"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82:K10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6" customFormat="1" ht="45" customHeight="1">
      <c r="B3" s="280"/>
      <c r="C3" s="281" t="s">
        <v>1664</v>
      </c>
      <c r="D3" s="281"/>
      <c r="E3" s="281"/>
      <c r="F3" s="281"/>
      <c r="G3" s="281"/>
      <c r="H3" s="281"/>
      <c r="I3" s="281"/>
      <c r="J3" s="281"/>
      <c r="K3" s="282"/>
    </row>
    <row r="4" spans="2:11" s="1" customFormat="1" ht="25.5" customHeight="1">
      <c r="B4" s="283"/>
      <c r="C4" s="284" t="s">
        <v>1665</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1666</v>
      </c>
      <c r="D6" s="287"/>
      <c r="E6" s="287"/>
      <c r="F6" s="287"/>
      <c r="G6" s="287"/>
      <c r="H6" s="287"/>
      <c r="I6" s="287"/>
      <c r="J6" s="287"/>
      <c r="K6" s="285"/>
    </row>
    <row r="7" spans="2:11" s="1" customFormat="1" ht="15" customHeight="1">
      <c r="B7" s="288"/>
      <c r="C7" s="287" t="s">
        <v>1667</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1668</v>
      </c>
      <c r="D9" s="287"/>
      <c r="E9" s="287"/>
      <c r="F9" s="287"/>
      <c r="G9" s="287"/>
      <c r="H9" s="287"/>
      <c r="I9" s="287"/>
      <c r="J9" s="287"/>
      <c r="K9" s="285"/>
    </row>
    <row r="10" spans="2:11" s="1" customFormat="1" ht="15" customHeight="1">
      <c r="B10" s="288"/>
      <c r="C10" s="287"/>
      <c r="D10" s="287" t="s">
        <v>1669</v>
      </c>
      <c r="E10" s="287"/>
      <c r="F10" s="287"/>
      <c r="G10" s="287"/>
      <c r="H10" s="287"/>
      <c r="I10" s="287"/>
      <c r="J10" s="287"/>
      <c r="K10" s="285"/>
    </row>
    <row r="11" spans="2:11" s="1" customFormat="1" ht="15" customHeight="1">
      <c r="B11" s="288"/>
      <c r="C11" s="289"/>
      <c r="D11" s="287" t="s">
        <v>1670</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1671</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1672</v>
      </c>
      <c r="E15" s="287"/>
      <c r="F15" s="287"/>
      <c r="G15" s="287"/>
      <c r="H15" s="287"/>
      <c r="I15" s="287"/>
      <c r="J15" s="287"/>
      <c r="K15" s="285"/>
    </row>
    <row r="16" spans="2:11" s="1" customFormat="1" ht="15" customHeight="1">
      <c r="B16" s="288"/>
      <c r="C16" s="289"/>
      <c r="D16" s="287" t="s">
        <v>1673</v>
      </c>
      <c r="E16" s="287"/>
      <c r="F16" s="287"/>
      <c r="G16" s="287"/>
      <c r="H16" s="287"/>
      <c r="I16" s="287"/>
      <c r="J16" s="287"/>
      <c r="K16" s="285"/>
    </row>
    <row r="17" spans="2:11" s="1" customFormat="1" ht="15" customHeight="1">
      <c r="B17" s="288"/>
      <c r="C17" s="289"/>
      <c r="D17" s="287" t="s">
        <v>1674</v>
      </c>
      <c r="E17" s="287"/>
      <c r="F17" s="287"/>
      <c r="G17" s="287"/>
      <c r="H17" s="287"/>
      <c r="I17" s="287"/>
      <c r="J17" s="287"/>
      <c r="K17" s="285"/>
    </row>
    <row r="18" spans="2:11" s="1" customFormat="1" ht="15" customHeight="1">
      <c r="B18" s="288"/>
      <c r="C18" s="289"/>
      <c r="D18" s="289"/>
      <c r="E18" s="291" t="s">
        <v>79</v>
      </c>
      <c r="F18" s="287" t="s">
        <v>1675</v>
      </c>
      <c r="G18" s="287"/>
      <c r="H18" s="287"/>
      <c r="I18" s="287"/>
      <c r="J18" s="287"/>
      <c r="K18" s="285"/>
    </row>
    <row r="19" spans="2:11" s="1" customFormat="1" ht="15" customHeight="1">
      <c r="B19" s="288"/>
      <c r="C19" s="289"/>
      <c r="D19" s="289"/>
      <c r="E19" s="291" t="s">
        <v>1676</v>
      </c>
      <c r="F19" s="287" t="s">
        <v>1677</v>
      </c>
      <c r="G19" s="287"/>
      <c r="H19" s="287"/>
      <c r="I19" s="287"/>
      <c r="J19" s="287"/>
      <c r="K19" s="285"/>
    </row>
    <row r="20" spans="2:11" s="1" customFormat="1" ht="15" customHeight="1">
      <c r="B20" s="288"/>
      <c r="C20" s="289"/>
      <c r="D20" s="289"/>
      <c r="E20" s="291" t="s">
        <v>1678</v>
      </c>
      <c r="F20" s="287" t="s">
        <v>1679</v>
      </c>
      <c r="G20" s="287"/>
      <c r="H20" s="287"/>
      <c r="I20" s="287"/>
      <c r="J20" s="287"/>
      <c r="K20" s="285"/>
    </row>
    <row r="21" spans="2:11" s="1" customFormat="1" ht="15" customHeight="1">
      <c r="B21" s="288"/>
      <c r="C21" s="289"/>
      <c r="D21" s="289"/>
      <c r="E21" s="291" t="s">
        <v>99</v>
      </c>
      <c r="F21" s="287" t="s">
        <v>100</v>
      </c>
      <c r="G21" s="287"/>
      <c r="H21" s="287"/>
      <c r="I21" s="287"/>
      <c r="J21" s="287"/>
      <c r="K21" s="285"/>
    </row>
    <row r="22" spans="2:11" s="1" customFormat="1" ht="15" customHeight="1">
      <c r="B22" s="288"/>
      <c r="C22" s="289"/>
      <c r="D22" s="289"/>
      <c r="E22" s="291" t="s">
        <v>1680</v>
      </c>
      <c r="F22" s="287" t="s">
        <v>1681</v>
      </c>
      <c r="G22" s="287"/>
      <c r="H22" s="287"/>
      <c r="I22" s="287"/>
      <c r="J22" s="287"/>
      <c r="K22" s="285"/>
    </row>
    <row r="23" spans="2:11" s="1" customFormat="1" ht="15" customHeight="1">
      <c r="B23" s="288"/>
      <c r="C23" s="289"/>
      <c r="D23" s="289"/>
      <c r="E23" s="291" t="s">
        <v>1682</v>
      </c>
      <c r="F23" s="287" t="s">
        <v>1683</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1684</v>
      </c>
      <c r="D25" s="287"/>
      <c r="E25" s="287"/>
      <c r="F25" s="287"/>
      <c r="G25" s="287"/>
      <c r="H25" s="287"/>
      <c r="I25" s="287"/>
      <c r="J25" s="287"/>
      <c r="K25" s="285"/>
    </row>
    <row r="26" spans="2:11" s="1" customFormat="1" ht="15" customHeight="1">
      <c r="B26" s="288"/>
      <c r="C26" s="287" t="s">
        <v>1685</v>
      </c>
      <c r="D26" s="287"/>
      <c r="E26" s="287"/>
      <c r="F26" s="287"/>
      <c r="G26" s="287"/>
      <c r="H26" s="287"/>
      <c r="I26" s="287"/>
      <c r="J26" s="287"/>
      <c r="K26" s="285"/>
    </row>
    <row r="27" spans="2:11" s="1" customFormat="1" ht="15" customHeight="1">
      <c r="B27" s="288"/>
      <c r="C27" s="287"/>
      <c r="D27" s="287" t="s">
        <v>1686</v>
      </c>
      <c r="E27" s="287"/>
      <c r="F27" s="287"/>
      <c r="G27" s="287"/>
      <c r="H27" s="287"/>
      <c r="I27" s="287"/>
      <c r="J27" s="287"/>
      <c r="K27" s="285"/>
    </row>
    <row r="28" spans="2:11" s="1" customFormat="1" ht="15" customHeight="1">
      <c r="B28" s="288"/>
      <c r="C28" s="289"/>
      <c r="D28" s="287" t="s">
        <v>1687</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1688</v>
      </c>
      <c r="E30" s="287"/>
      <c r="F30" s="287"/>
      <c r="G30" s="287"/>
      <c r="H30" s="287"/>
      <c r="I30" s="287"/>
      <c r="J30" s="287"/>
      <c r="K30" s="285"/>
    </row>
    <row r="31" spans="2:11" s="1" customFormat="1" ht="15" customHeight="1">
      <c r="B31" s="288"/>
      <c r="C31" s="289"/>
      <c r="D31" s="287" t="s">
        <v>1689</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1690</v>
      </c>
      <c r="E33" s="287"/>
      <c r="F33" s="287"/>
      <c r="G33" s="287"/>
      <c r="H33" s="287"/>
      <c r="I33" s="287"/>
      <c r="J33" s="287"/>
      <c r="K33" s="285"/>
    </row>
    <row r="34" spans="2:11" s="1" customFormat="1" ht="15" customHeight="1">
      <c r="B34" s="288"/>
      <c r="C34" s="289"/>
      <c r="D34" s="287" t="s">
        <v>1691</v>
      </c>
      <c r="E34" s="287"/>
      <c r="F34" s="287"/>
      <c r="G34" s="287"/>
      <c r="H34" s="287"/>
      <c r="I34" s="287"/>
      <c r="J34" s="287"/>
      <c r="K34" s="285"/>
    </row>
    <row r="35" spans="2:11" s="1" customFormat="1" ht="15" customHeight="1">
      <c r="B35" s="288"/>
      <c r="C35" s="289"/>
      <c r="D35" s="287" t="s">
        <v>1692</v>
      </c>
      <c r="E35" s="287"/>
      <c r="F35" s="287"/>
      <c r="G35" s="287"/>
      <c r="H35" s="287"/>
      <c r="I35" s="287"/>
      <c r="J35" s="287"/>
      <c r="K35" s="285"/>
    </row>
    <row r="36" spans="2:11" s="1" customFormat="1" ht="15" customHeight="1">
      <c r="B36" s="288"/>
      <c r="C36" s="289"/>
      <c r="D36" s="287"/>
      <c r="E36" s="290" t="s">
        <v>124</v>
      </c>
      <c r="F36" s="287"/>
      <c r="G36" s="287" t="s">
        <v>1693</v>
      </c>
      <c r="H36" s="287"/>
      <c r="I36" s="287"/>
      <c r="J36" s="287"/>
      <c r="K36" s="285"/>
    </row>
    <row r="37" spans="2:11" s="1" customFormat="1" ht="30.75" customHeight="1">
      <c r="B37" s="288"/>
      <c r="C37" s="289"/>
      <c r="D37" s="287"/>
      <c r="E37" s="290" t="s">
        <v>1694</v>
      </c>
      <c r="F37" s="287"/>
      <c r="G37" s="287" t="s">
        <v>1695</v>
      </c>
      <c r="H37" s="287"/>
      <c r="I37" s="287"/>
      <c r="J37" s="287"/>
      <c r="K37" s="285"/>
    </row>
    <row r="38" spans="2:11" s="1" customFormat="1" ht="15" customHeight="1">
      <c r="B38" s="288"/>
      <c r="C38" s="289"/>
      <c r="D38" s="287"/>
      <c r="E38" s="290" t="s">
        <v>53</v>
      </c>
      <c r="F38" s="287"/>
      <c r="G38" s="287" t="s">
        <v>1696</v>
      </c>
      <c r="H38" s="287"/>
      <c r="I38" s="287"/>
      <c r="J38" s="287"/>
      <c r="K38" s="285"/>
    </row>
    <row r="39" spans="2:11" s="1" customFormat="1" ht="15" customHeight="1">
      <c r="B39" s="288"/>
      <c r="C39" s="289"/>
      <c r="D39" s="287"/>
      <c r="E39" s="290" t="s">
        <v>54</v>
      </c>
      <c r="F39" s="287"/>
      <c r="G39" s="287" t="s">
        <v>1697</v>
      </c>
      <c r="H39" s="287"/>
      <c r="I39" s="287"/>
      <c r="J39" s="287"/>
      <c r="K39" s="285"/>
    </row>
    <row r="40" spans="2:11" s="1" customFormat="1" ht="15" customHeight="1">
      <c r="B40" s="288"/>
      <c r="C40" s="289"/>
      <c r="D40" s="287"/>
      <c r="E40" s="290" t="s">
        <v>125</v>
      </c>
      <c r="F40" s="287"/>
      <c r="G40" s="287" t="s">
        <v>1698</v>
      </c>
      <c r="H40" s="287"/>
      <c r="I40" s="287"/>
      <c r="J40" s="287"/>
      <c r="K40" s="285"/>
    </row>
    <row r="41" spans="2:11" s="1" customFormat="1" ht="15" customHeight="1">
      <c r="B41" s="288"/>
      <c r="C41" s="289"/>
      <c r="D41" s="287"/>
      <c r="E41" s="290" t="s">
        <v>126</v>
      </c>
      <c r="F41" s="287"/>
      <c r="G41" s="287" t="s">
        <v>1699</v>
      </c>
      <c r="H41" s="287"/>
      <c r="I41" s="287"/>
      <c r="J41" s="287"/>
      <c r="K41" s="285"/>
    </row>
    <row r="42" spans="2:11" s="1" customFormat="1" ht="15" customHeight="1">
      <c r="B42" s="288"/>
      <c r="C42" s="289"/>
      <c r="D42" s="287"/>
      <c r="E42" s="290" t="s">
        <v>1700</v>
      </c>
      <c r="F42" s="287"/>
      <c r="G42" s="287" t="s">
        <v>1701</v>
      </c>
      <c r="H42" s="287"/>
      <c r="I42" s="287"/>
      <c r="J42" s="287"/>
      <c r="K42" s="285"/>
    </row>
    <row r="43" spans="2:11" s="1" customFormat="1" ht="15" customHeight="1">
      <c r="B43" s="288"/>
      <c r="C43" s="289"/>
      <c r="D43" s="287"/>
      <c r="E43" s="290"/>
      <c r="F43" s="287"/>
      <c r="G43" s="287" t="s">
        <v>1702</v>
      </c>
      <c r="H43" s="287"/>
      <c r="I43" s="287"/>
      <c r="J43" s="287"/>
      <c r="K43" s="285"/>
    </row>
    <row r="44" spans="2:11" s="1" customFormat="1" ht="15" customHeight="1">
      <c r="B44" s="288"/>
      <c r="C44" s="289"/>
      <c r="D44" s="287"/>
      <c r="E44" s="290" t="s">
        <v>1703</v>
      </c>
      <c r="F44" s="287"/>
      <c r="G44" s="287" t="s">
        <v>1704</v>
      </c>
      <c r="H44" s="287"/>
      <c r="I44" s="287"/>
      <c r="J44" s="287"/>
      <c r="K44" s="285"/>
    </row>
    <row r="45" spans="2:11" s="1" customFormat="1" ht="15" customHeight="1">
      <c r="B45" s="288"/>
      <c r="C45" s="289"/>
      <c r="D45" s="287"/>
      <c r="E45" s="290" t="s">
        <v>128</v>
      </c>
      <c r="F45" s="287"/>
      <c r="G45" s="287" t="s">
        <v>1705</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1706</v>
      </c>
      <c r="E47" s="287"/>
      <c r="F47" s="287"/>
      <c r="G47" s="287"/>
      <c r="H47" s="287"/>
      <c r="I47" s="287"/>
      <c r="J47" s="287"/>
      <c r="K47" s="285"/>
    </row>
    <row r="48" spans="2:11" s="1" customFormat="1" ht="15" customHeight="1">
      <c r="B48" s="288"/>
      <c r="C48" s="289"/>
      <c r="D48" s="289"/>
      <c r="E48" s="287" t="s">
        <v>1707</v>
      </c>
      <c r="F48" s="287"/>
      <c r="G48" s="287"/>
      <c r="H48" s="287"/>
      <c r="I48" s="287"/>
      <c r="J48" s="287"/>
      <c r="K48" s="285"/>
    </row>
    <row r="49" spans="2:11" s="1" customFormat="1" ht="15" customHeight="1">
      <c r="B49" s="288"/>
      <c r="C49" s="289"/>
      <c r="D49" s="289"/>
      <c r="E49" s="287" t="s">
        <v>1708</v>
      </c>
      <c r="F49" s="287"/>
      <c r="G49" s="287"/>
      <c r="H49" s="287"/>
      <c r="I49" s="287"/>
      <c r="J49" s="287"/>
      <c r="K49" s="285"/>
    </row>
    <row r="50" spans="2:11" s="1" customFormat="1" ht="15" customHeight="1">
      <c r="B50" s="288"/>
      <c r="C50" s="289"/>
      <c r="D50" s="289"/>
      <c r="E50" s="287" t="s">
        <v>1709</v>
      </c>
      <c r="F50" s="287"/>
      <c r="G50" s="287"/>
      <c r="H50" s="287"/>
      <c r="I50" s="287"/>
      <c r="J50" s="287"/>
      <c r="K50" s="285"/>
    </row>
    <row r="51" spans="2:11" s="1" customFormat="1" ht="15" customHeight="1">
      <c r="B51" s="288"/>
      <c r="C51" s="289"/>
      <c r="D51" s="287" t="s">
        <v>1710</v>
      </c>
      <c r="E51" s="287"/>
      <c r="F51" s="287"/>
      <c r="G51" s="287"/>
      <c r="H51" s="287"/>
      <c r="I51" s="287"/>
      <c r="J51" s="287"/>
      <c r="K51" s="285"/>
    </row>
    <row r="52" spans="2:11" s="1" customFormat="1" ht="25.5" customHeight="1">
      <c r="B52" s="283"/>
      <c r="C52" s="284" t="s">
        <v>1711</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1712</v>
      </c>
      <c r="D54" s="287"/>
      <c r="E54" s="287"/>
      <c r="F54" s="287"/>
      <c r="G54" s="287"/>
      <c r="H54" s="287"/>
      <c r="I54" s="287"/>
      <c r="J54" s="287"/>
      <c r="K54" s="285"/>
    </row>
    <row r="55" spans="2:11" s="1" customFormat="1" ht="15" customHeight="1">
      <c r="B55" s="283"/>
      <c r="C55" s="287" t="s">
        <v>1713</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1714</v>
      </c>
      <c r="D57" s="287"/>
      <c r="E57" s="287"/>
      <c r="F57" s="287"/>
      <c r="G57" s="287"/>
      <c r="H57" s="287"/>
      <c r="I57" s="287"/>
      <c r="J57" s="287"/>
      <c r="K57" s="285"/>
    </row>
    <row r="58" spans="2:11" s="1" customFormat="1" ht="15" customHeight="1">
      <c r="B58" s="283"/>
      <c r="C58" s="289"/>
      <c r="D58" s="287" t="s">
        <v>1715</v>
      </c>
      <c r="E58" s="287"/>
      <c r="F58" s="287"/>
      <c r="G58" s="287"/>
      <c r="H58" s="287"/>
      <c r="I58" s="287"/>
      <c r="J58" s="287"/>
      <c r="K58" s="285"/>
    </row>
    <row r="59" spans="2:11" s="1" customFormat="1" ht="15" customHeight="1">
      <c r="B59" s="283"/>
      <c r="C59" s="289"/>
      <c r="D59" s="287" t="s">
        <v>1716</v>
      </c>
      <c r="E59" s="287"/>
      <c r="F59" s="287"/>
      <c r="G59" s="287"/>
      <c r="H59" s="287"/>
      <c r="I59" s="287"/>
      <c r="J59" s="287"/>
      <c r="K59" s="285"/>
    </row>
    <row r="60" spans="2:11" s="1" customFormat="1" ht="15" customHeight="1">
      <c r="B60" s="283"/>
      <c r="C60" s="289"/>
      <c r="D60" s="287" t="s">
        <v>1717</v>
      </c>
      <c r="E60" s="287"/>
      <c r="F60" s="287"/>
      <c r="G60" s="287"/>
      <c r="H60" s="287"/>
      <c r="I60" s="287"/>
      <c r="J60" s="287"/>
      <c r="K60" s="285"/>
    </row>
    <row r="61" spans="2:11" s="1" customFormat="1" ht="15" customHeight="1">
      <c r="B61" s="283"/>
      <c r="C61" s="289"/>
      <c r="D61" s="287" t="s">
        <v>1718</v>
      </c>
      <c r="E61" s="287"/>
      <c r="F61" s="287"/>
      <c r="G61" s="287"/>
      <c r="H61" s="287"/>
      <c r="I61" s="287"/>
      <c r="J61" s="287"/>
      <c r="K61" s="285"/>
    </row>
    <row r="62" spans="2:11" s="1" customFormat="1" ht="15" customHeight="1">
      <c r="B62" s="283"/>
      <c r="C62" s="289"/>
      <c r="D62" s="292" t="s">
        <v>1719</v>
      </c>
      <c r="E62" s="292"/>
      <c r="F62" s="292"/>
      <c r="G62" s="292"/>
      <c r="H62" s="292"/>
      <c r="I62" s="292"/>
      <c r="J62" s="292"/>
      <c r="K62" s="285"/>
    </row>
    <row r="63" spans="2:11" s="1" customFormat="1" ht="15" customHeight="1">
      <c r="B63" s="283"/>
      <c r="C63" s="289"/>
      <c r="D63" s="287" t="s">
        <v>1720</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1721</v>
      </c>
      <c r="E65" s="287"/>
      <c r="F65" s="287"/>
      <c r="G65" s="287"/>
      <c r="H65" s="287"/>
      <c r="I65" s="287"/>
      <c r="J65" s="287"/>
      <c r="K65" s="285"/>
    </row>
    <row r="66" spans="2:11" s="1" customFormat="1" ht="15" customHeight="1">
      <c r="B66" s="283"/>
      <c r="C66" s="289"/>
      <c r="D66" s="292" t="s">
        <v>1722</v>
      </c>
      <c r="E66" s="292"/>
      <c r="F66" s="292"/>
      <c r="G66" s="292"/>
      <c r="H66" s="292"/>
      <c r="I66" s="292"/>
      <c r="J66" s="292"/>
      <c r="K66" s="285"/>
    </row>
    <row r="67" spans="2:11" s="1" customFormat="1" ht="15" customHeight="1">
      <c r="B67" s="283"/>
      <c r="C67" s="289"/>
      <c r="D67" s="287" t="s">
        <v>1723</v>
      </c>
      <c r="E67" s="287"/>
      <c r="F67" s="287"/>
      <c r="G67" s="287"/>
      <c r="H67" s="287"/>
      <c r="I67" s="287"/>
      <c r="J67" s="287"/>
      <c r="K67" s="285"/>
    </row>
    <row r="68" spans="2:11" s="1" customFormat="1" ht="15" customHeight="1">
      <c r="B68" s="283"/>
      <c r="C68" s="289"/>
      <c r="D68" s="287" t="s">
        <v>1724</v>
      </c>
      <c r="E68" s="287"/>
      <c r="F68" s="287"/>
      <c r="G68" s="287"/>
      <c r="H68" s="287"/>
      <c r="I68" s="287"/>
      <c r="J68" s="287"/>
      <c r="K68" s="285"/>
    </row>
    <row r="69" spans="2:11" s="1" customFormat="1" ht="15" customHeight="1">
      <c r="B69" s="283"/>
      <c r="C69" s="289"/>
      <c r="D69" s="287" t="s">
        <v>1725</v>
      </c>
      <c r="E69" s="287"/>
      <c r="F69" s="287"/>
      <c r="G69" s="287"/>
      <c r="H69" s="287"/>
      <c r="I69" s="287"/>
      <c r="J69" s="287"/>
      <c r="K69" s="285"/>
    </row>
    <row r="70" spans="2:11" s="1" customFormat="1" ht="15" customHeight="1">
      <c r="B70" s="283"/>
      <c r="C70" s="289"/>
      <c r="D70" s="287" t="s">
        <v>1726</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1727</v>
      </c>
      <c r="D75" s="303"/>
      <c r="E75" s="303"/>
      <c r="F75" s="303"/>
      <c r="G75" s="303"/>
      <c r="H75" s="303"/>
      <c r="I75" s="303"/>
      <c r="J75" s="303"/>
      <c r="K75" s="304"/>
    </row>
    <row r="76" spans="2:11" s="1" customFormat="1" ht="17.25" customHeight="1">
      <c r="B76" s="302"/>
      <c r="C76" s="305" t="s">
        <v>1728</v>
      </c>
      <c r="D76" s="305"/>
      <c r="E76" s="305"/>
      <c r="F76" s="305" t="s">
        <v>1729</v>
      </c>
      <c r="G76" s="306"/>
      <c r="H76" s="305" t="s">
        <v>54</v>
      </c>
      <c r="I76" s="305" t="s">
        <v>57</v>
      </c>
      <c r="J76" s="305" t="s">
        <v>1730</v>
      </c>
      <c r="K76" s="304"/>
    </row>
    <row r="77" spans="2:11" s="1" customFormat="1" ht="17.25" customHeight="1">
      <c r="B77" s="302"/>
      <c r="C77" s="307" t="s">
        <v>1731</v>
      </c>
      <c r="D77" s="307"/>
      <c r="E77" s="307"/>
      <c r="F77" s="308" t="s">
        <v>1732</v>
      </c>
      <c r="G77" s="309"/>
      <c r="H77" s="307"/>
      <c r="I77" s="307"/>
      <c r="J77" s="307" t="s">
        <v>1733</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53</v>
      </c>
      <c r="D79" s="312"/>
      <c r="E79" s="312"/>
      <c r="F79" s="313" t="s">
        <v>1734</v>
      </c>
      <c r="G79" s="314"/>
      <c r="H79" s="290" t="s">
        <v>1735</v>
      </c>
      <c r="I79" s="290" t="s">
        <v>1736</v>
      </c>
      <c r="J79" s="290">
        <v>20</v>
      </c>
      <c r="K79" s="304"/>
    </row>
    <row r="80" spans="2:11" s="1" customFormat="1" ht="15" customHeight="1">
      <c r="B80" s="302"/>
      <c r="C80" s="290" t="s">
        <v>1737</v>
      </c>
      <c r="D80" s="290"/>
      <c r="E80" s="290"/>
      <c r="F80" s="313" t="s">
        <v>1734</v>
      </c>
      <c r="G80" s="314"/>
      <c r="H80" s="290" t="s">
        <v>1738</v>
      </c>
      <c r="I80" s="290" t="s">
        <v>1736</v>
      </c>
      <c r="J80" s="290">
        <v>120</v>
      </c>
      <c r="K80" s="304"/>
    </row>
    <row r="81" spans="2:11" s="1" customFormat="1" ht="15" customHeight="1">
      <c r="B81" s="315"/>
      <c r="C81" s="290" t="s">
        <v>1739</v>
      </c>
      <c r="D81" s="290"/>
      <c r="E81" s="290"/>
      <c r="F81" s="313" t="s">
        <v>1740</v>
      </c>
      <c r="G81" s="314"/>
      <c r="H81" s="290" t="s">
        <v>1741</v>
      </c>
      <c r="I81" s="290" t="s">
        <v>1736</v>
      </c>
      <c r="J81" s="290">
        <v>50</v>
      </c>
      <c r="K81" s="304"/>
    </row>
    <row r="82" spans="2:11" s="1" customFormat="1" ht="15" customHeight="1">
      <c r="B82" s="315"/>
      <c r="C82" s="290" t="s">
        <v>1742</v>
      </c>
      <c r="D82" s="290"/>
      <c r="E82" s="290"/>
      <c r="F82" s="313" t="s">
        <v>1734</v>
      </c>
      <c r="G82" s="314"/>
      <c r="H82" s="290" t="s">
        <v>1743</v>
      </c>
      <c r="I82" s="290" t="s">
        <v>1744</v>
      </c>
      <c r="J82" s="290"/>
      <c r="K82" s="304"/>
    </row>
    <row r="83" spans="2:11" s="1" customFormat="1" ht="15" customHeight="1">
      <c r="B83" s="315"/>
      <c r="C83" s="316" t="s">
        <v>1745</v>
      </c>
      <c r="D83" s="316"/>
      <c r="E83" s="316"/>
      <c r="F83" s="317" t="s">
        <v>1740</v>
      </c>
      <c r="G83" s="316"/>
      <c r="H83" s="316" t="s">
        <v>1746</v>
      </c>
      <c r="I83" s="316" t="s">
        <v>1736</v>
      </c>
      <c r="J83" s="316">
        <v>15</v>
      </c>
      <c r="K83" s="304"/>
    </row>
    <row r="84" spans="2:11" s="1" customFormat="1" ht="15" customHeight="1">
      <c r="B84" s="315"/>
      <c r="C84" s="316" t="s">
        <v>1747</v>
      </c>
      <c r="D84" s="316"/>
      <c r="E84" s="316"/>
      <c r="F84" s="317" t="s">
        <v>1740</v>
      </c>
      <c r="G84" s="316"/>
      <c r="H84" s="316" t="s">
        <v>1748</v>
      </c>
      <c r="I84" s="316" t="s">
        <v>1736</v>
      </c>
      <c r="J84" s="316">
        <v>15</v>
      </c>
      <c r="K84" s="304"/>
    </row>
    <row r="85" spans="2:11" s="1" customFormat="1" ht="15" customHeight="1">
      <c r="B85" s="315"/>
      <c r="C85" s="316" t="s">
        <v>1749</v>
      </c>
      <c r="D85" s="316"/>
      <c r="E85" s="316"/>
      <c r="F85" s="317" t="s">
        <v>1740</v>
      </c>
      <c r="G85" s="316"/>
      <c r="H85" s="316" t="s">
        <v>1750</v>
      </c>
      <c r="I85" s="316" t="s">
        <v>1736</v>
      </c>
      <c r="J85" s="316">
        <v>20</v>
      </c>
      <c r="K85" s="304"/>
    </row>
    <row r="86" spans="2:11" s="1" customFormat="1" ht="15" customHeight="1">
      <c r="B86" s="315"/>
      <c r="C86" s="316" t="s">
        <v>1751</v>
      </c>
      <c r="D86" s="316"/>
      <c r="E86" s="316"/>
      <c r="F86" s="317" t="s">
        <v>1740</v>
      </c>
      <c r="G86" s="316"/>
      <c r="H86" s="316" t="s">
        <v>1752</v>
      </c>
      <c r="I86" s="316" t="s">
        <v>1736</v>
      </c>
      <c r="J86" s="316">
        <v>20</v>
      </c>
      <c r="K86" s="304"/>
    </row>
    <row r="87" spans="2:11" s="1" customFormat="1" ht="15" customHeight="1">
      <c r="B87" s="315"/>
      <c r="C87" s="290" t="s">
        <v>1753</v>
      </c>
      <c r="D87" s="290"/>
      <c r="E87" s="290"/>
      <c r="F87" s="313" t="s">
        <v>1740</v>
      </c>
      <c r="G87" s="314"/>
      <c r="H87" s="290" t="s">
        <v>1754</v>
      </c>
      <c r="I87" s="290" t="s">
        <v>1736</v>
      </c>
      <c r="J87" s="290">
        <v>50</v>
      </c>
      <c r="K87" s="304"/>
    </row>
    <row r="88" spans="2:11" s="1" customFormat="1" ht="15" customHeight="1">
      <c r="B88" s="315"/>
      <c r="C88" s="290" t="s">
        <v>1755</v>
      </c>
      <c r="D88" s="290"/>
      <c r="E88" s="290"/>
      <c r="F88" s="313" t="s">
        <v>1740</v>
      </c>
      <c r="G88" s="314"/>
      <c r="H88" s="290" t="s">
        <v>1756</v>
      </c>
      <c r="I88" s="290" t="s">
        <v>1736</v>
      </c>
      <c r="J88" s="290">
        <v>20</v>
      </c>
      <c r="K88" s="304"/>
    </row>
    <row r="89" spans="2:11" s="1" customFormat="1" ht="15" customHeight="1">
      <c r="B89" s="315"/>
      <c r="C89" s="290" t="s">
        <v>1757</v>
      </c>
      <c r="D89" s="290"/>
      <c r="E89" s="290"/>
      <c r="F89" s="313" t="s">
        <v>1740</v>
      </c>
      <c r="G89" s="314"/>
      <c r="H89" s="290" t="s">
        <v>1758</v>
      </c>
      <c r="I89" s="290" t="s">
        <v>1736</v>
      </c>
      <c r="J89" s="290">
        <v>20</v>
      </c>
      <c r="K89" s="304"/>
    </row>
    <row r="90" spans="2:11" s="1" customFormat="1" ht="15" customHeight="1">
      <c r="B90" s="315"/>
      <c r="C90" s="290" t="s">
        <v>1759</v>
      </c>
      <c r="D90" s="290"/>
      <c r="E90" s="290"/>
      <c r="F90" s="313" t="s">
        <v>1740</v>
      </c>
      <c r="G90" s="314"/>
      <c r="H90" s="290" t="s">
        <v>1760</v>
      </c>
      <c r="I90" s="290" t="s">
        <v>1736</v>
      </c>
      <c r="J90" s="290">
        <v>50</v>
      </c>
      <c r="K90" s="304"/>
    </row>
    <row r="91" spans="2:11" s="1" customFormat="1" ht="15" customHeight="1">
      <c r="B91" s="315"/>
      <c r="C91" s="290" t="s">
        <v>1761</v>
      </c>
      <c r="D91" s="290"/>
      <c r="E91" s="290"/>
      <c r="F91" s="313" t="s">
        <v>1740</v>
      </c>
      <c r="G91" s="314"/>
      <c r="H91" s="290" t="s">
        <v>1761</v>
      </c>
      <c r="I91" s="290" t="s">
        <v>1736</v>
      </c>
      <c r="J91" s="290">
        <v>50</v>
      </c>
      <c r="K91" s="304"/>
    </row>
    <row r="92" spans="2:11" s="1" customFormat="1" ht="15" customHeight="1">
      <c r="B92" s="315"/>
      <c r="C92" s="290" t="s">
        <v>1762</v>
      </c>
      <c r="D92" s="290"/>
      <c r="E92" s="290"/>
      <c r="F92" s="313" t="s">
        <v>1740</v>
      </c>
      <c r="G92" s="314"/>
      <c r="H92" s="290" t="s">
        <v>1763</v>
      </c>
      <c r="I92" s="290" t="s">
        <v>1736</v>
      </c>
      <c r="J92" s="290">
        <v>255</v>
      </c>
      <c r="K92" s="304"/>
    </row>
    <row r="93" spans="2:11" s="1" customFormat="1" ht="15" customHeight="1">
      <c r="B93" s="315"/>
      <c r="C93" s="290" t="s">
        <v>1764</v>
      </c>
      <c r="D93" s="290"/>
      <c r="E93" s="290"/>
      <c r="F93" s="313" t="s">
        <v>1734</v>
      </c>
      <c r="G93" s="314"/>
      <c r="H93" s="290" t="s">
        <v>1765</v>
      </c>
      <c r="I93" s="290" t="s">
        <v>1766</v>
      </c>
      <c r="J93" s="290"/>
      <c r="K93" s="304"/>
    </row>
    <row r="94" spans="2:11" s="1" customFormat="1" ht="15" customHeight="1">
      <c r="B94" s="315"/>
      <c r="C94" s="290" t="s">
        <v>1767</v>
      </c>
      <c r="D94" s="290"/>
      <c r="E94" s="290"/>
      <c r="F94" s="313" t="s">
        <v>1734</v>
      </c>
      <c r="G94" s="314"/>
      <c r="H94" s="290" t="s">
        <v>1768</v>
      </c>
      <c r="I94" s="290" t="s">
        <v>1769</v>
      </c>
      <c r="J94" s="290"/>
      <c r="K94" s="304"/>
    </row>
    <row r="95" spans="2:11" s="1" customFormat="1" ht="15" customHeight="1">
      <c r="B95" s="315"/>
      <c r="C95" s="290" t="s">
        <v>1770</v>
      </c>
      <c r="D95" s="290"/>
      <c r="E95" s="290"/>
      <c r="F95" s="313" t="s">
        <v>1734</v>
      </c>
      <c r="G95" s="314"/>
      <c r="H95" s="290" t="s">
        <v>1770</v>
      </c>
      <c r="I95" s="290" t="s">
        <v>1769</v>
      </c>
      <c r="J95" s="290"/>
      <c r="K95" s="304"/>
    </row>
    <row r="96" spans="2:11" s="1" customFormat="1" ht="15" customHeight="1">
      <c r="B96" s="315"/>
      <c r="C96" s="290" t="s">
        <v>38</v>
      </c>
      <c r="D96" s="290"/>
      <c r="E96" s="290"/>
      <c r="F96" s="313" t="s">
        <v>1734</v>
      </c>
      <c r="G96" s="314"/>
      <c r="H96" s="290" t="s">
        <v>1771</v>
      </c>
      <c r="I96" s="290" t="s">
        <v>1769</v>
      </c>
      <c r="J96" s="290"/>
      <c r="K96" s="304"/>
    </row>
    <row r="97" spans="2:11" s="1" customFormat="1" ht="15" customHeight="1">
      <c r="B97" s="315"/>
      <c r="C97" s="290" t="s">
        <v>48</v>
      </c>
      <c r="D97" s="290"/>
      <c r="E97" s="290"/>
      <c r="F97" s="313" t="s">
        <v>1734</v>
      </c>
      <c r="G97" s="314"/>
      <c r="H97" s="290" t="s">
        <v>1772</v>
      </c>
      <c r="I97" s="290" t="s">
        <v>1769</v>
      </c>
      <c r="J97" s="290"/>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1773</v>
      </c>
      <c r="D102" s="303"/>
      <c r="E102" s="303"/>
      <c r="F102" s="303"/>
      <c r="G102" s="303"/>
      <c r="H102" s="303"/>
      <c r="I102" s="303"/>
      <c r="J102" s="303"/>
      <c r="K102" s="304"/>
    </row>
    <row r="103" spans="2:11" s="1" customFormat="1" ht="17.25" customHeight="1">
      <c r="B103" s="302"/>
      <c r="C103" s="305" t="s">
        <v>1728</v>
      </c>
      <c r="D103" s="305"/>
      <c r="E103" s="305"/>
      <c r="F103" s="305" t="s">
        <v>1729</v>
      </c>
      <c r="G103" s="306"/>
      <c r="H103" s="305" t="s">
        <v>54</v>
      </c>
      <c r="I103" s="305" t="s">
        <v>57</v>
      </c>
      <c r="J103" s="305" t="s">
        <v>1730</v>
      </c>
      <c r="K103" s="304"/>
    </row>
    <row r="104" spans="2:11" s="1" customFormat="1" ht="17.25" customHeight="1">
      <c r="B104" s="302"/>
      <c r="C104" s="307" t="s">
        <v>1731</v>
      </c>
      <c r="D104" s="307"/>
      <c r="E104" s="307"/>
      <c r="F104" s="308" t="s">
        <v>1732</v>
      </c>
      <c r="G104" s="309"/>
      <c r="H104" s="307"/>
      <c r="I104" s="307"/>
      <c r="J104" s="307" t="s">
        <v>1733</v>
      </c>
      <c r="K104" s="304"/>
    </row>
    <row r="105" spans="2:11" s="1" customFormat="1" ht="5.25" customHeight="1">
      <c r="B105" s="302"/>
      <c r="C105" s="305"/>
      <c r="D105" s="305"/>
      <c r="E105" s="305"/>
      <c r="F105" s="305"/>
      <c r="G105" s="323"/>
      <c r="H105" s="305"/>
      <c r="I105" s="305"/>
      <c r="J105" s="305"/>
      <c r="K105" s="304"/>
    </row>
    <row r="106" spans="2:11" s="1" customFormat="1" ht="15" customHeight="1">
      <c r="B106" s="302"/>
      <c r="C106" s="290" t="s">
        <v>53</v>
      </c>
      <c r="D106" s="312"/>
      <c r="E106" s="312"/>
      <c r="F106" s="313" t="s">
        <v>1734</v>
      </c>
      <c r="G106" s="290"/>
      <c r="H106" s="290" t="s">
        <v>1774</v>
      </c>
      <c r="I106" s="290" t="s">
        <v>1736</v>
      </c>
      <c r="J106" s="290">
        <v>20</v>
      </c>
      <c r="K106" s="304"/>
    </row>
    <row r="107" spans="2:11" s="1" customFormat="1" ht="15" customHeight="1">
      <c r="B107" s="302"/>
      <c r="C107" s="290" t="s">
        <v>1737</v>
      </c>
      <c r="D107" s="290"/>
      <c r="E107" s="290"/>
      <c r="F107" s="313" t="s">
        <v>1734</v>
      </c>
      <c r="G107" s="290"/>
      <c r="H107" s="290" t="s">
        <v>1774</v>
      </c>
      <c r="I107" s="290" t="s">
        <v>1736</v>
      </c>
      <c r="J107" s="290">
        <v>120</v>
      </c>
      <c r="K107" s="304"/>
    </row>
    <row r="108" spans="2:11" s="1" customFormat="1" ht="15" customHeight="1">
      <c r="B108" s="315"/>
      <c r="C108" s="290" t="s">
        <v>1739</v>
      </c>
      <c r="D108" s="290"/>
      <c r="E108" s="290"/>
      <c r="F108" s="313" t="s">
        <v>1740</v>
      </c>
      <c r="G108" s="290"/>
      <c r="H108" s="290" t="s">
        <v>1774</v>
      </c>
      <c r="I108" s="290" t="s">
        <v>1736</v>
      </c>
      <c r="J108" s="290">
        <v>50</v>
      </c>
      <c r="K108" s="304"/>
    </row>
    <row r="109" spans="2:11" s="1" customFormat="1" ht="15" customHeight="1">
      <c r="B109" s="315"/>
      <c r="C109" s="290" t="s">
        <v>1742</v>
      </c>
      <c r="D109" s="290"/>
      <c r="E109" s="290"/>
      <c r="F109" s="313" t="s">
        <v>1734</v>
      </c>
      <c r="G109" s="290"/>
      <c r="H109" s="290" t="s">
        <v>1774</v>
      </c>
      <c r="I109" s="290" t="s">
        <v>1744</v>
      </c>
      <c r="J109" s="290"/>
      <c r="K109" s="304"/>
    </row>
    <row r="110" spans="2:11" s="1" customFormat="1" ht="15" customHeight="1">
      <c r="B110" s="315"/>
      <c r="C110" s="290" t="s">
        <v>1753</v>
      </c>
      <c r="D110" s="290"/>
      <c r="E110" s="290"/>
      <c r="F110" s="313" t="s">
        <v>1740</v>
      </c>
      <c r="G110" s="290"/>
      <c r="H110" s="290" t="s">
        <v>1774</v>
      </c>
      <c r="I110" s="290" t="s">
        <v>1736</v>
      </c>
      <c r="J110" s="290">
        <v>50</v>
      </c>
      <c r="K110" s="304"/>
    </row>
    <row r="111" spans="2:11" s="1" customFormat="1" ht="15" customHeight="1">
      <c r="B111" s="315"/>
      <c r="C111" s="290" t="s">
        <v>1761</v>
      </c>
      <c r="D111" s="290"/>
      <c r="E111" s="290"/>
      <c r="F111" s="313" t="s">
        <v>1740</v>
      </c>
      <c r="G111" s="290"/>
      <c r="H111" s="290" t="s">
        <v>1774</v>
      </c>
      <c r="I111" s="290" t="s">
        <v>1736</v>
      </c>
      <c r="J111" s="290">
        <v>50</v>
      </c>
      <c r="K111" s="304"/>
    </row>
    <row r="112" spans="2:11" s="1" customFormat="1" ht="15" customHeight="1">
      <c r="B112" s="315"/>
      <c r="C112" s="290" t="s">
        <v>1759</v>
      </c>
      <c r="D112" s="290"/>
      <c r="E112" s="290"/>
      <c r="F112" s="313" t="s">
        <v>1740</v>
      </c>
      <c r="G112" s="290"/>
      <c r="H112" s="290" t="s">
        <v>1774</v>
      </c>
      <c r="I112" s="290" t="s">
        <v>1736</v>
      </c>
      <c r="J112" s="290">
        <v>50</v>
      </c>
      <c r="K112" s="304"/>
    </row>
    <row r="113" spans="2:11" s="1" customFormat="1" ht="15" customHeight="1">
      <c r="B113" s="315"/>
      <c r="C113" s="290" t="s">
        <v>53</v>
      </c>
      <c r="D113" s="290"/>
      <c r="E113" s="290"/>
      <c r="F113" s="313" t="s">
        <v>1734</v>
      </c>
      <c r="G113" s="290"/>
      <c r="H113" s="290" t="s">
        <v>1775</v>
      </c>
      <c r="I113" s="290" t="s">
        <v>1736</v>
      </c>
      <c r="J113" s="290">
        <v>20</v>
      </c>
      <c r="K113" s="304"/>
    </row>
    <row r="114" spans="2:11" s="1" customFormat="1" ht="15" customHeight="1">
      <c r="B114" s="315"/>
      <c r="C114" s="290" t="s">
        <v>1776</v>
      </c>
      <c r="D114" s="290"/>
      <c r="E114" s="290"/>
      <c r="F114" s="313" t="s">
        <v>1734</v>
      </c>
      <c r="G114" s="290"/>
      <c r="H114" s="290" t="s">
        <v>1777</v>
      </c>
      <c r="I114" s="290" t="s">
        <v>1736</v>
      </c>
      <c r="J114" s="290">
        <v>120</v>
      </c>
      <c r="K114" s="304"/>
    </row>
    <row r="115" spans="2:11" s="1" customFormat="1" ht="15" customHeight="1">
      <c r="B115" s="315"/>
      <c r="C115" s="290" t="s">
        <v>38</v>
      </c>
      <c r="D115" s="290"/>
      <c r="E115" s="290"/>
      <c r="F115" s="313" t="s">
        <v>1734</v>
      </c>
      <c r="G115" s="290"/>
      <c r="H115" s="290" t="s">
        <v>1778</v>
      </c>
      <c r="I115" s="290" t="s">
        <v>1769</v>
      </c>
      <c r="J115" s="290"/>
      <c r="K115" s="304"/>
    </row>
    <row r="116" spans="2:11" s="1" customFormat="1" ht="15" customHeight="1">
      <c r="B116" s="315"/>
      <c r="C116" s="290" t="s">
        <v>48</v>
      </c>
      <c r="D116" s="290"/>
      <c r="E116" s="290"/>
      <c r="F116" s="313" t="s">
        <v>1734</v>
      </c>
      <c r="G116" s="290"/>
      <c r="H116" s="290" t="s">
        <v>1779</v>
      </c>
      <c r="I116" s="290" t="s">
        <v>1769</v>
      </c>
      <c r="J116" s="290"/>
      <c r="K116" s="304"/>
    </row>
    <row r="117" spans="2:11" s="1" customFormat="1" ht="15" customHeight="1">
      <c r="B117" s="315"/>
      <c r="C117" s="290" t="s">
        <v>57</v>
      </c>
      <c r="D117" s="290"/>
      <c r="E117" s="290"/>
      <c r="F117" s="313" t="s">
        <v>1734</v>
      </c>
      <c r="G117" s="290"/>
      <c r="H117" s="290" t="s">
        <v>1780</v>
      </c>
      <c r="I117" s="290" t="s">
        <v>1781</v>
      </c>
      <c r="J117" s="290"/>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8"/>
      <c r="C120" s="298"/>
      <c r="D120" s="298"/>
      <c r="E120" s="298"/>
      <c r="F120" s="298"/>
      <c r="G120" s="298"/>
      <c r="H120" s="298"/>
      <c r="I120" s="298"/>
      <c r="J120" s="298"/>
      <c r="K120" s="298"/>
    </row>
    <row r="121" spans="2:11" s="1" customFormat="1" ht="7.5" customHeight="1">
      <c r="B121" s="328"/>
      <c r="C121" s="329"/>
      <c r="D121" s="329"/>
      <c r="E121" s="329"/>
      <c r="F121" s="329"/>
      <c r="G121" s="329"/>
      <c r="H121" s="329"/>
      <c r="I121" s="329"/>
      <c r="J121" s="329"/>
      <c r="K121" s="330"/>
    </row>
    <row r="122" spans="2:11" s="1" customFormat="1" ht="45" customHeight="1">
      <c r="B122" s="331"/>
      <c r="C122" s="281" t="s">
        <v>1782</v>
      </c>
      <c r="D122" s="281"/>
      <c r="E122" s="281"/>
      <c r="F122" s="281"/>
      <c r="G122" s="281"/>
      <c r="H122" s="281"/>
      <c r="I122" s="281"/>
      <c r="J122" s="281"/>
      <c r="K122" s="332"/>
    </row>
    <row r="123" spans="2:11" s="1" customFormat="1" ht="17.25" customHeight="1">
      <c r="B123" s="333"/>
      <c r="C123" s="305" t="s">
        <v>1728</v>
      </c>
      <c r="D123" s="305"/>
      <c r="E123" s="305"/>
      <c r="F123" s="305" t="s">
        <v>1729</v>
      </c>
      <c r="G123" s="306"/>
      <c r="H123" s="305" t="s">
        <v>54</v>
      </c>
      <c r="I123" s="305" t="s">
        <v>57</v>
      </c>
      <c r="J123" s="305" t="s">
        <v>1730</v>
      </c>
      <c r="K123" s="334"/>
    </row>
    <row r="124" spans="2:11" s="1" customFormat="1" ht="17.25" customHeight="1">
      <c r="B124" s="333"/>
      <c r="C124" s="307" t="s">
        <v>1731</v>
      </c>
      <c r="D124" s="307"/>
      <c r="E124" s="307"/>
      <c r="F124" s="308" t="s">
        <v>1732</v>
      </c>
      <c r="G124" s="309"/>
      <c r="H124" s="307"/>
      <c r="I124" s="307"/>
      <c r="J124" s="307" t="s">
        <v>1733</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0" t="s">
        <v>1737</v>
      </c>
      <c r="D126" s="312"/>
      <c r="E126" s="312"/>
      <c r="F126" s="313" t="s">
        <v>1734</v>
      </c>
      <c r="G126" s="290"/>
      <c r="H126" s="290" t="s">
        <v>1774</v>
      </c>
      <c r="I126" s="290" t="s">
        <v>1736</v>
      </c>
      <c r="J126" s="290">
        <v>120</v>
      </c>
      <c r="K126" s="338"/>
    </row>
    <row r="127" spans="2:11" s="1" customFormat="1" ht="15" customHeight="1">
      <c r="B127" s="335"/>
      <c r="C127" s="290" t="s">
        <v>1783</v>
      </c>
      <c r="D127" s="290"/>
      <c r="E127" s="290"/>
      <c r="F127" s="313" t="s">
        <v>1734</v>
      </c>
      <c r="G127" s="290"/>
      <c r="H127" s="290" t="s">
        <v>1784</v>
      </c>
      <c r="I127" s="290" t="s">
        <v>1736</v>
      </c>
      <c r="J127" s="290" t="s">
        <v>1785</v>
      </c>
      <c r="K127" s="338"/>
    </row>
    <row r="128" spans="2:11" s="1" customFormat="1" ht="15" customHeight="1">
      <c r="B128" s="335"/>
      <c r="C128" s="290" t="s">
        <v>1682</v>
      </c>
      <c r="D128" s="290"/>
      <c r="E128" s="290"/>
      <c r="F128" s="313" t="s">
        <v>1734</v>
      </c>
      <c r="G128" s="290"/>
      <c r="H128" s="290" t="s">
        <v>1786</v>
      </c>
      <c r="I128" s="290" t="s">
        <v>1736</v>
      </c>
      <c r="J128" s="290" t="s">
        <v>1785</v>
      </c>
      <c r="K128" s="338"/>
    </row>
    <row r="129" spans="2:11" s="1" customFormat="1" ht="15" customHeight="1">
      <c r="B129" s="335"/>
      <c r="C129" s="290" t="s">
        <v>1745</v>
      </c>
      <c r="D129" s="290"/>
      <c r="E129" s="290"/>
      <c r="F129" s="313" t="s">
        <v>1740</v>
      </c>
      <c r="G129" s="290"/>
      <c r="H129" s="290" t="s">
        <v>1746</v>
      </c>
      <c r="I129" s="290" t="s">
        <v>1736</v>
      </c>
      <c r="J129" s="290">
        <v>15</v>
      </c>
      <c r="K129" s="338"/>
    </row>
    <row r="130" spans="2:11" s="1" customFormat="1" ht="15" customHeight="1">
      <c r="B130" s="335"/>
      <c r="C130" s="316" t="s">
        <v>1747</v>
      </c>
      <c r="D130" s="316"/>
      <c r="E130" s="316"/>
      <c r="F130" s="317" t="s">
        <v>1740</v>
      </c>
      <c r="G130" s="316"/>
      <c r="H130" s="316" t="s">
        <v>1748</v>
      </c>
      <c r="I130" s="316" t="s">
        <v>1736</v>
      </c>
      <c r="J130" s="316">
        <v>15</v>
      </c>
      <c r="K130" s="338"/>
    </row>
    <row r="131" spans="2:11" s="1" customFormat="1" ht="15" customHeight="1">
      <c r="B131" s="335"/>
      <c r="C131" s="316" t="s">
        <v>1749</v>
      </c>
      <c r="D131" s="316"/>
      <c r="E131" s="316"/>
      <c r="F131" s="317" t="s">
        <v>1740</v>
      </c>
      <c r="G131" s="316"/>
      <c r="H131" s="316" t="s">
        <v>1750</v>
      </c>
      <c r="I131" s="316" t="s">
        <v>1736</v>
      </c>
      <c r="J131" s="316">
        <v>20</v>
      </c>
      <c r="K131" s="338"/>
    </row>
    <row r="132" spans="2:11" s="1" customFormat="1" ht="15" customHeight="1">
      <c r="B132" s="335"/>
      <c r="C132" s="316" t="s">
        <v>1751</v>
      </c>
      <c r="D132" s="316"/>
      <c r="E132" s="316"/>
      <c r="F132" s="317" t="s">
        <v>1740</v>
      </c>
      <c r="G132" s="316"/>
      <c r="H132" s="316" t="s">
        <v>1752</v>
      </c>
      <c r="I132" s="316" t="s">
        <v>1736</v>
      </c>
      <c r="J132" s="316">
        <v>20</v>
      </c>
      <c r="K132" s="338"/>
    </row>
    <row r="133" spans="2:11" s="1" customFormat="1" ht="15" customHeight="1">
      <c r="B133" s="335"/>
      <c r="C133" s="290" t="s">
        <v>1739</v>
      </c>
      <c r="D133" s="290"/>
      <c r="E133" s="290"/>
      <c r="F133" s="313" t="s">
        <v>1740</v>
      </c>
      <c r="G133" s="290"/>
      <c r="H133" s="290" t="s">
        <v>1774</v>
      </c>
      <c r="I133" s="290" t="s">
        <v>1736</v>
      </c>
      <c r="J133" s="290">
        <v>50</v>
      </c>
      <c r="K133" s="338"/>
    </row>
    <row r="134" spans="2:11" s="1" customFormat="1" ht="15" customHeight="1">
      <c r="B134" s="335"/>
      <c r="C134" s="290" t="s">
        <v>1753</v>
      </c>
      <c r="D134" s="290"/>
      <c r="E134" s="290"/>
      <c r="F134" s="313" t="s">
        <v>1740</v>
      </c>
      <c r="G134" s="290"/>
      <c r="H134" s="290" t="s">
        <v>1774</v>
      </c>
      <c r="I134" s="290" t="s">
        <v>1736</v>
      </c>
      <c r="J134" s="290">
        <v>50</v>
      </c>
      <c r="K134" s="338"/>
    </row>
    <row r="135" spans="2:11" s="1" customFormat="1" ht="15" customHeight="1">
      <c r="B135" s="335"/>
      <c r="C135" s="290" t="s">
        <v>1759</v>
      </c>
      <c r="D135" s="290"/>
      <c r="E135" s="290"/>
      <c r="F135" s="313" t="s">
        <v>1740</v>
      </c>
      <c r="G135" s="290"/>
      <c r="H135" s="290" t="s">
        <v>1774</v>
      </c>
      <c r="I135" s="290" t="s">
        <v>1736</v>
      </c>
      <c r="J135" s="290">
        <v>50</v>
      </c>
      <c r="K135" s="338"/>
    </row>
    <row r="136" spans="2:11" s="1" customFormat="1" ht="15" customHeight="1">
      <c r="B136" s="335"/>
      <c r="C136" s="290" t="s">
        <v>1761</v>
      </c>
      <c r="D136" s="290"/>
      <c r="E136" s="290"/>
      <c r="F136" s="313" t="s">
        <v>1740</v>
      </c>
      <c r="G136" s="290"/>
      <c r="H136" s="290" t="s">
        <v>1774</v>
      </c>
      <c r="I136" s="290" t="s">
        <v>1736</v>
      </c>
      <c r="J136" s="290">
        <v>50</v>
      </c>
      <c r="K136" s="338"/>
    </row>
    <row r="137" spans="2:11" s="1" customFormat="1" ht="15" customHeight="1">
      <c r="B137" s="335"/>
      <c r="C137" s="290" t="s">
        <v>1762</v>
      </c>
      <c r="D137" s="290"/>
      <c r="E137" s="290"/>
      <c r="F137" s="313" t="s">
        <v>1740</v>
      </c>
      <c r="G137" s="290"/>
      <c r="H137" s="290" t="s">
        <v>1787</v>
      </c>
      <c r="I137" s="290" t="s">
        <v>1736</v>
      </c>
      <c r="J137" s="290">
        <v>255</v>
      </c>
      <c r="K137" s="338"/>
    </row>
    <row r="138" spans="2:11" s="1" customFormat="1" ht="15" customHeight="1">
      <c r="B138" s="335"/>
      <c r="C138" s="290" t="s">
        <v>1764</v>
      </c>
      <c r="D138" s="290"/>
      <c r="E138" s="290"/>
      <c r="F138" s="313" t="s">
        <v>1734</v>
      </c>
      <c r="G138" s="290"/>
      <c r="H138" s="290" t="s">
        <v>1788</v>
      </c>
      <c r="I138" s="290" t="s">
        <v>1766</v>
      </c>
      <c r="J138" s="290"/>
      <c r="K138" s="338"/>
    </row>
    <row r="139" spans="2:11" s="1" customFormat="1" ht="15" customHeight="1">
      <c r="B139" s="335"/>
      <c r="C139" s="290" t="s">
        <v>1767</v>
      </c>
      <c r="D139" s="290"/>
      <c r="E139" s="290"/>
      <c r="F139" s="313" t="s">
        <v>1734</v>
      </c>
      <c r="G139" s="290"/>
      <c r="H139" s="290" t="s">
        <v>1789</v>
      </c>
      <c r="I139" s="290" t="s">
        <v>1769</v>
      </c>
      <c r="J139" s="290"/>
      <c r="K139" s="338"/>
    </row>
    <row r="140" spans="2:11" s="1" customFormat="1" ht="15" customHeight="1">
      <c r="B140" s="335"/>
      <c r="C140" s="290" t="s">
        <v>1770</v>
      </c>
      <c r="D140" s="290"/>
      <c r="E140" s="290"/>
      <c r="F140" s="313" t="s">
        <v>1734</v>
      </c>
      <c r="G140" s="290"/>
      <c r="H140" s="290" t="s">
        <v>1770</v>
      </c>
      <c r="I140" s="290" t="s">
        <v>1769</v>
      </c>
      <c r="J140" s="290"/>
      <c r="K140" s="338"/>
    </row>
    <row r="141" spans="2:11" s="1" customFormat="1" ht="15" customHeight="1">
      <c r="B141" s="335"/>
      <c r="C141" s="290" t="s">
        <v>38</v>
      </c>
      <c r="D141" s="290"/>
      <c r="E141" s="290"/>
      <c r="F141" s="313" t="s">
        <v>1734</v>
      </c>
      <c r="G141" s="290"/>
      <c r="H141" s="290" t="s">
        <v>1790</v>
      </c>
      <c r="I141" s="290" t="s">
        <v>1769</v>
      </c>
      <c r="J141" s="290"/>
      <c r="K141" s="338"/>
    </row>
    <row r="142" spans="2:11" s="1" customFormat="1" ht="15" customHeight="1">
      <c r="B142" s="335"/>
      <c r="C142" s="290" t="s">
        <v>1791</v>
      </c>
      <c r="D142" s="290"/>
      <c r="E142" s="290"/>
      <c r="F142" s="313" t="s">
        <v>1734</v>
      </c>
      <c r="G142" s="290"/>
      <c r="H142" s="290" t="s">
        <v>1792</v>
      </c>
      <c r="I142" s="290" t="s">
        <v>1769</v>
      </c>
      <c r="J142" s="290"/>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1793</v>
      </c>
      <c r="D147" s="303"/>
      <c r="E147" s="303"/>
      <c r="F147" s="303"/>
      <c r="G147" s="303"/>
      <c r="H147" s="303"/>
      <c r="I147" s="303"/>
      <c r="J147" s="303"/>
      <c r="K147" s="304"/>
    </row>
    <row r="148" spans="2:11" s="1" customFormat="1" ht="17.25" customHeight="1">
      <c r="B148" s="302"/>
      <c r="C148" s="305" t="s">
        <v>1728</v>
      </c>
      <c r="D148" s="305"/>
      <c r="E148" s="305"/>
      <c r="F148" s="305" t="s">
        <v>1729</v>
      </c>
      <c r="G148" s="306"/>
      <c r="H148" s="305" t="s">
        <v>54</v>
      </c>
      <c r="I148" s="305" t="s">
        <v>57</v>
      </c>
      <c r="J148" s="305" t="s">
        <v>1730</v>
      </c>
      <c r="K148" s="304"/>
    </row>
    <row r="149" spans="2:11" s="1" customFormat="1" ht="17.25" customHeight="1">
      <c r="B149" s="302"/>
      <c r="C149" s="307" t="s">
        <v>1731</v>
      </c>
      <c r="D149" s="307"/>
      <c r="E149" s="307"/>
      <c r="F149" s="308" t="s">
        <v>1732</v>
      </c>
      <c r="G149" s="309"/>
      <c r="H149" s="307"/>
      <c r="I149" s="307"/>
      <c r="J149" s="307" t="s">
        <v>1733</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1737</v>
      </c>
      <c r="D151" s="290"/>
      <c r="E151" s="290"/>
      <c r="F151" s="343" t="s">
        <v>1734</v>
      </c>
      <c r="G151" s="290"/>
      <c r="H151" s="342" t="s">
        <v>1774</v>
      </c>
      <c r="I151" s="342" t="s">
        <v>1736</v>
      </c>
      <c r="J151" s="342">
        <v>120</v>
      </c>
      <c r="K151" s="338"/>
    </row>
    <row r="152" spans="2:11" s="1" customFormat="1" ht="15" customHeight="1">
      <c r="B152" s="315"/>
      <c r="C152" s="342" t="s">
        <v>1783</v>
      </c>
      <c r="D152" s="290"/>
      <c r="E152" s="290"/>
      <c r="F152" s="343" t="s">
        <v>1734</v>
      </c>
      <c r="G152" s="290"/>
      <c r="H152" s="342" t="s">
        <v>1794</v>
      </c>
      <c r="I152" s="342" t="s">
        <v>1736</v>
      </c>
      <c r="J152" s="342" t="s">
        <v>1785</v>
      </c>
      <c r="K152" s="338"/>
    </row>
    <row r="153" spans="2:11" s="1" customFormat="1" ht="15" customHeight="1">
      <c r="B153" s="315"/>
      <c r="C153" s="342" t="s">
        <v>1682</v>
      </c>
      <c r="D153" s="290"/>
      <c r="E153" s="290"/>
      <c r="F153" s="343" t="s">
        <v>1734</v>
      </c>
      <c r="G153" s="290"/>
      <c r="H153" s="342" t="s">
        <v>1795</v>
      </c>
      <c r="I153" s="342" t="s">
        <v>1736</v>
      </c>
      <c r="J153" s="342" t="s">
        <v>1785</v>
      </c>
      <c r="K153" s="338"/>
    </row>
    <row r="154" spans="2:11" s="1" customFormat="1" ht="15" customHeight="1">
      <c r="B154" s="315"/>
      <c r="C154" s="342" t="s">
        <v>1739</v>
      </c>
      <c r="D154" s="290"/>
      <c r="E154" s="290"/>
      <c r="F154" s="343" t="s">
        <v>1740</v>
      </c>
      <c r="G154" s="290"/>
      <c r="H154" s="342" t="s">
        <v>1774</v>
      </c>
      <c r="I154" s="342" t="s">
        <v>1736</v>
      </c>
      <c r="J154" s="342">
        <v>50</v>
      </c>
      <c r="K154" s="338"/>
    </row>
    <row r="155" spans="2:11" s="1" customFormat="1" ht="15" customHeight="1">
      <c r="B155" s="315"/>
      <c r="C155" s="342" t="s">
        <v>1742</v>
      </c>
      <c r="D155" s="290"/>
      <c r="E155" s="290"/>
      <c r="F155" s="343" t="s">
        <v>1734</v>
      </c>
      <c r="G155" s="290"/>
      <c r="H155" s="342" t="s">
        <v>1774</v>
      </c>
      <c r="I155" s="342" t="s">
        <v>1744</v>
      </c>
      <c r="J155" s="342"/>
      <c r="K155" s="338"/>
    </row>
    <row r="156" spans="2:11" s="1" customFormat="1" ht="15" customHeight="1">
      <c r="B156" s="315"/>
      <c r="C156" s="342" t="s">
        <v>1753</v>
      </c>
      <c r="D156" s="290"/>
      <c r="E156" s="290"/>
      <c r="F156" s="343" t="s">
        <v>1740</v>
      </c>
      <c r="G156" s="290"/>
      <c r="H156" s="342" t="s">
        <v>1774</v>
      </c>
      <c r="I156" s="342" t="s">
        <v>1736</v>
      </c>
      <c r="J156" s="342">
        <v>50</v>
      </c>
      <c r="K156" s="338"/>
    </row>
    <row r="157" spans="2:11" s="1" customFormat="1" ht="15" customHeight="1">
      <c r="B157" s="315"/>
      <c r="C157" s="342" t="s">
        <v>1761</v>
      </c>
      <c r="D157" s="290"/>
      <c r="E157" s="290"/>
      <c r="F157" s="343" t="s">
        <v>1740</v>
      </c>
      <c r="G157" s="290"/>
      <c r="H157" s="342" t="s">
        <v>1774</v>
      </c>
      <c r="I157" s="342" t="s">
        <v>1736</v>
      </c>
      <c r="J157" s="342">
        <v>50</v>
      </c>
      <c r="K157" s="338"/>
    </row>
    <row r="158" spans="2:11" s="1" customFormat="1" ht="15" customHeight="1">
      <c r="B158" s="315"/>
      <c r="C158" s="342" t="s">
        <v>1759</v>
      </c>
      <c r="D158" s="290"/>
      <c r="E158" s="290"/>
      <c r="F158" s="343" t="s">
        <v>1740</v>
      </c>
      <c r="G158" s="290"/>
      <c r="H158" s="342" t="s">
        <v>1774</v>
      </c>
      <c r="I158" s="342" t="s">
        <v>1736</v>
      </c>
      <c r="J158" s="342">
        <v>50</v>
      </c>
      <c r="K158" s="338"/>
    </row>
    <row r="159" spans="2:11" s="1" customFormat="1" ht="15" customHeight="1">
      <c r="B159" s="315"/>
      <c r="C159" s="342" t="s">
        <v>106</v>
      </c>
      <c r="D159" s="290"/>
      <c r="E159" s="290"/>
      <c r="F159" s="343" t="s">
        <v>1734</v>
      </c>
      <c r="G159" s="290"/>
      <c r="H159" s="342" t="s">
        <v>1796</v>
      </c>
      <c r="I159" s="342" t="s">
        <v>1736</v>
      </c>
      <c r="J159" s="342" t="s">
        <v>1797</v>
      </c>
      <c r="K159" s="338"/>
    </row>
    <row r="160" spans="2:11" s="1" customFormat="1" ht="15" customHeight="1">
      <c r="B160" s="315"/>
      <c r="C160" s="342" t="s">
        <v>1798</v>
      </c>
      <c r="D160" s="290"/>
      <c r="E160" s="290"/>
      <c r="F160" s="343" t="s">
        <v>1734</v>
      </c>
      <c r="G160" s="290"/>
      <c r="H160" s="342" t="s">
        <v>1799</v>
      </c>
      <c r="I160" s="342" t="s">
        <v>1769</v>
      </c>
      <c r="J160" s="342"/>
      <c r="K160" s="338"/>
    </row>
    <row r="161" spans="2:11" s="1" customFormat="1" ht="15" customHeight="1">
      <c r="B161" s="344"/>
      <c r="C161" s="324"/>
      <c r="D161" s="324"/>
      <c r="E161" s="324"/>
      <c r="F161" s="324"/>
      <c r="G161" s="324"/>
      <c r="H161" s="324"/>
      <c r="I161" s="324"/>
      <c r="J161" s="324"/>
      <c r="K161" s="345"/>
    </row>
    <row r="162" spans="2:11" s="1" customFormat="1" ht="18.75" customHeight="1">
      <c r="B162" s="326"/>
      <c r="C162" s="336"/>
      <c r="D162" s="336"/>
      <c r="E162" s="336"/>
      <c r="F162" s="346"/>
      <c r="G162" s="336"/>
      <c r="H162" s="336"/>
      <c r="I162" s="336"/>
      <c r="J162" s="336"/>
      <c r="K162" s="326"/>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1800</v>
      </c>
      <c r="D165" s="281"/>
      <c r="E165" s="281"/>
      <c r="F165" s="281"/>
      <c r="G165" s="281"/>
      <c r="H165" s="281"/>
      <c r="I165" s="281"/>
      <c r="J165" s="281"/>
      <c r="K165" s="282"/>
    </row>
    <row r="166" spans="2:11" s="1" customFormat="1" ht="17.25" customHeight="1">
      <c r="B166" s="280"/>
      <c r="C166" s="305" t="s">
        <v>1728</v>
      </c>
      <c r="D166" s="305"/>
      <c r="E166" s="305"/>
      <c r="F166" s="305" t="s">
        <v>1729</v>
      </c>
      <c r="G166" s="347"/>
      <c r="H166" s="348" t="s">
        <v>54</v>
      </c>
      <c r="I166" s="348" t="s">
        <v>57</v>
      </c>
      <c r="J166" s="305" t="s">
        <v>1730</v>
      </c>
      <c r="K166" s="282"/>
    </row>
    <row r="167" spans="2:11" s="1" customFormat="1" ht="17.25" customHeight="1">
      <c r="B167" s="283"/>
      <c r="C167" s="307" t="s">
        <v>1731</v>
      </c>
      <c r="D167" s="307"/>
      <c r="E167" s="307"/>
      <c r="F167" s="308" t="s">
        <v>1732</v>
      </c>
      <c r="G167" s="349"/>
      <c r="H167" s="350"/>
      <c r="I167" s="350"/>
      <c r="J167" s="307" t="s">
        <v>1733</v>
      </c>
      <c r="K167" s="285"/>
    </row>
    <row r="168" spans="2:11" s="1" customFormat="1" ht="5.25" customHeight="1">
      <c r="B168" s="315"/>
      <c r="C168" s="310"/>
      <c r="D168" s="310"/>
      <c r="E168" s="310"/>
      <c r="F168" s="310"/>
      <c r="G168" s="311"/>
      <c r="H168" s="310"/>
      <c r="I168" s="310"/>
      <c r="J168" s="310"/>
      <c r="K168" s="338"/>
    </row>
    <row r="169" spans="2:11" s="1" customFormat="1" ht="15" customHeight="1">
      <c r="B169" s="315"/>
      <c r="C169" s="290" t="s">
        <v>1737</v>
      </c>
      <c r="D169" s="290"/>
      <c r="E169" s="290"/>
      <c r="F169" s="313" t="s">
        <v>1734</v>
      </c>
      <c r="G169" s="290"/>
      <c r="H169" s="290" t="s">
        <v>1774</v>
      </c>
      <c r="I169" s="290" t="s">
        <v>1736</v>
      </c>
      <c r="J169" s="290">
        <v>120</v>
      </c>
      <c r="K169" s="338"/>
    </row>
    <row r="170" spans="2:11" s="1" customFormat="1" ht="15" customHeight="1">
      <c r="B170" s="315"/>
      <c r="C170" s="290" t="s">
        <v>1783</v>
      </c>
      <c r="D170" s="290"/>
      <c r="E170" s="290"/>
      <c r="F170" s="313" t="s">
        <v>1734</v>
      </c>
      <c r="G170" s="290"/>
      <c r="H170" s="290" t="s">
        <v>1784</v>
      </c>
      <c r="I170" s="290" t="s">
        <v>1736</v>
      </c>
      <c r="J170" s="290" t="s">
        <v>1785</v>
      </c>
      <c r="K170" s="338"/>
    </row>
    <row r="171" spans="2:11" s="1" customFormat="1" ht="15" customHeight="1">
      <c r="B171" s="315"/>
      <c r="C171" s="290" t="s">
        <v>1682</v>
      </c>
      <c r="D171" s="290"/>
      <c r="E171" s="290"/>
      <c r="F171" s="313" t="s">
        <v>1734</v>
      </c>
      <c r="G171" s="290"/>
      <c r="H171" s="290" t="s">
        <v>1801</v>
      </c>
      <c r="I171" s="290" t="s">
        <v>1736</v>
      </c>
      <c r="J171" s="290" t="s">
        <v>1785</v>
      </c>
      <c r="K171" s="338"/>
    </row>
    <row r="172" spans="2:11" s="1" customFormat="1" ht="15" customHeight="1">
      <c r="B172" s="315"/>
      <c r="C172" s="290" t="s">
        <v>1739</v>
      </c>
      <c r="D172" s="290"/>
      <c r="E172" s="290"/>
      <c r="F172" s="313" t="s">
        <v>1740</v>
      </c>
      <c r="G172" s="290"/>
      <c r="H172" s="290" t="s">
        <v>1801</v>
      </c>
      <c r="I172" s="290" t="s">
        <v>1736</v>
      </c>
      <c r="J172" s="290">
        <v>50</v>
      </c>
      <c r="K172" s="338"/>
    </row>
    <row r="173" spans="2:11" s="1" customFormat="1" ht="15" customHeight="1">
      <c r="B173" s="315"/>
      <c r="C173" s="290" t="s">
        <v>1742</v>
      </c>
      <c r="D173" s="290"/>
      <c r="E173" s="290"/>
      <c r="F173" s="313" t="s">
        <v>1734</v>
      </c>
      <c r="G173" s="290"/>
      <c r="H173" s="290" t="s">
        <v>1801</v>
      </c>
      <c r="I173" s="290" t="s">
        <v>1744</v>
      </c>
      <c r="J173" s="290"/>
      <c r="K173" s="338"/>
    </row>
    <row r="174" spans="2:11" s="1" customFormat="1" ht="15" customHeight="1">
      <c r="B174" s="315"/>
      <c r="C174" s="290" t="s">
        <v>1753</v>
      </c>
      <c r="D174" s="290"/>
      <c r="E174" s="290"/>
      <c r="F174" s="313" t="s">
        <v>1740</v>
      </c>
      <c r="G174" s="290"/>
      <c r="H174" s="290" t="s">
        <v>1801</v>
      </c>
      <c r="I174" s="290" t="s">
        <v>1736</v>
      </c>
      <c r="J174" s="290">
        <v>50</v>
      </c>
      <c r="K174" s="338"/>
    </row>
    <row r="175" spans="2:11" s="1" customFormat="1" ht="15" customHeight="1">
      <c r="B175" s="315"/>
      <c r="C175" s="290" t="s">
        <v>1761</v>
      </c>
      <c r="D175" s="290"/>
      <c r="E175" s="290"/>
      <c r="F175" s="313" t="s">
        <v>1740</v>
      </c>
      <c r="G175" s="290"/>
      <c r="H175" s="290" t="s">
        <v>1801</v>
      </c>
      <c r="I175" s="290" t="s">
        <v>1736</v>
      </c>
      <c r="J175" s="290">
        <v>50</v>
      </c>
      <c r="K175" s="338"/>
    </row>
    <row r="176" spans="2:11" s="1" customFormat="1" ht="15" customHeight="1">
      <c r="B176" s="315"/>
      <c r="C176" s="290" t="s">
        <v>1759</v>
      </c>
      <c r="D176" s="290"/>
      <c r="E176" s="290"/>
      <c r="F176" s="313" t="s">
        <v>1740</v>
      </c>
      <c r="G176" s="290"/>
      <c r="H176" s="290" t="s">
        <v>1801</v>
      </c>
      <c r="I176" s="290" t="s">
        <v>1736</v>
      </c>
      <c r="J176" s="290">
        <v>50</v>
      </c>
      <c r="K176" s="338"/>
    </row>
    <row r="177" spans="2:11" s="1" customFormat="1" ht="15" customHeight="1">
      <c r="B177" s="315"/>
      <c r="C177" s="290" t="s">
        <v>124</v>
      </c>
      <c r="D177" s="290"/>
      <c r="E177" s="290"/>
      <c r="F177" s="313" t="s">
        <v>1734</v>
      </c>
      <c r="G177" s="290"/>
      <c r="H177" s="290" t="s">
        <v>1802</v>
      </c>
      <c r="I177" s="290" t="s">
        <v>1803</v>
      </c>
      <c r="J177" s="290"/>
      <c r="K177" s="338"/>
    </row>
    <row r="178" spans="2:11" s="1" customFormat="1" ht="15" customHeight="1">
      <c r="B178" s="315"/>
      <c r="C178" s="290" t="s">
        <v>57</v>
      </c>
      <c r="D178" s="290"/>
      <c r="E178" s="290"/>
      <c r="F178" s="313" t="s">
        <v>1734</v>
      </c>
      <c r="G178" s="290"/>
      <c r="H178" s="290" t="s">
        <v>1804</v>
      </c>
      <c r="I178" s="290" t="s">
        <v>1805</v>
      </c>
      <c r="J178" s="290">
        <v>1</v>
      </c>
      <c r="K178" s="338"/>
    </row>
    <row r="179" spans="2:11" s="1" customFormat="1" ht="15" customHeight="1">
      <c r="B179" s="315"/>
      <c r="C179" s="290" t="s">
        <v>53</v>
      </c>
      <c r="D179" s="290"/>
      <c r="E179" s="290"/>
      <c r="F179" s="313" t="s">
        <v>1734</v>
      </c>
      <c r="G179" s="290"/>
      <c r="H179" s="290" t="s">
        <v>1806</v>
      </c>
      <c r="I179" s="290" t="s">
        <v>1736</v>
      </c>
      <c r="J179" s="290">
        <v>20</v>
      </c>
      <c r="K179" s="338"/>
    </row>
    <row r="180" spans="2:11" s="1" customFormat="1" ht="15" customHeight="1">
      <c r="B180" s="315"/>
      <c r="C180" s="290" t="s">
        <v>54</v>
      </c>
      <c r="D180" s="290"/>
      <c r="E180" s="290"/>
      <c r="F180" s="313" t="s">
        <v>1734</v>
      </c>
      <c r="G180" s="290"/>
      <c r="H180" s="290" t="s">
        <v>1807</v>
      </c>
      <c r="I180" s="290" t="s">
        <v>1736</v>
      </c>
      <c r="J180" s="290">
        <v>255</v>
      </c>
      <c r="K180" s="338"/>
    </row>
    <row r="181" spans="2:11" s="1" customFormat="1" ht="15" customHeight="1">
      <c r="B181" s="315"/>
      <c r="C181" s="290" t="s">
        <v>125</v>
      </c>
      <c r="D181" s="290"/>
      <c r="E181" s="290"/>
      <c r="F181" s="313" t="s">
        <v>1734</v>
      </c>
      <c r="G181" s="290"/>
      <c r="H181" s="290" t="s">
        <v>1698</v>
      </c>
      <c r="I181" s="290" t="s">
        <v>1736</v>
      </c>
      <c r="J181" s="290">
        <v>10</v>
      </c>
      <c r="K181" s="338"/>
    </row>
    <row r="182" spans="2:11" s="1" customFormat="1" ht="15" customHeight="1">
      <c r="B182" s="315"/>
      <c r="C182" s="290" t="s">
        <v>126</v>
      </c>
      <c r="D182" s="290"/>
      <c r="E182" s="290"/>
      <c r="F182" s="313" t="s">
        <v>1734</v>
      </c>
      <c r="G182" s="290"/>
      <c r="H182" s="290" t="s">
        <v>1808</v>
      </c>
      <c r="I182" s="290" t="s">
        <v>1769</v>
      </c>
      <c r="J182" s="290"/>
      <c r="K182" s="338"/>
    </row>
    <row r="183" spans="2:11" s="1" customFormat="1" ht="15" customHeight="1">
      <c r="B183" s="315"/>
      <c r="C183" s="290" t="s">
        <v>1809</v>
      </c>
      <c r="D183" s="290"/>
      <c r="E183" s="290"/>
      <c r="F183" s="313" t="s">
        <v>1734</v>
      </c>
      <c r="G183" s="290"/>
      <c r="H183" s="290" t="s">
        <v>1810</v>
      </c>
      <c r="I183" s="290" t="s">
        <v>1769</v>
      </c>
      <c r="J183" s="290"/>
      <c r="K183" s="338"/>
    </row>
    <row r="184" spans="2:11" s="1" customFormat="1" ht="15" customHeight="1">
      <c r="B184" s="315"/>
      <c r="C184" s="290" t="s">
        <v>1798</v>
      </c>
      <c r="D184" s="290"/>
      <c r="E184" s="290"/>
      <c r="F184" s="313" t="s">
        <v>1734</v>
      </c>
      <c r="G184" s="290"/>
      <c r="H184" s="290" t="s">
        <v>1811</v>
      </c>
      <c r="I184" s="290" t="s">
        <v>1769</v>
      </c>
      <c r="J184" s="290"/>
      <c r="K184" s="338"/>
    </row>
    <row r="185" spans="2:11" s="1" customFormat="1" ht="15" customHeight="1">
      <c r="B185" s="315"/>
      <c r="C185" s="290" t="s">
        <v>128</v>
      </c>
      <c r="D185" s="290"/>
      <c r="E185" s="290"/>
      <c r="F185" s="313" t="s">
        <v>1740</v>
      </c>
      <c r="G185" s="290"/>
      <c r="H185" s="290" t="s">
        <v>1812</v>
      </c>
      <c r="I185" s="290" t="s">
        <v>1736</v>
      </c>
      <c r="J185" s="290">
        <v>50</v>
      </c>
      <c r="K185" s="338"/>
    </row>
    <row r="186" spans="2:11" s="1" customFormat="1" ht="15" customHeight="1">
      <c r="B186" s="315"/>
      <c r="C186" s="290" t="s">
        <v>1813</v>
      </c>
      <c r="D186" s="290"/>
      <c r="E186" s="290"/>
      <c r="F186" s="313" t="s">
        <v>1740</v>
      </c>
      <c r="G186" s="290"/>
      <c r="H186" s="290" t="s">
        <v>1814</v>
      </c>
      <c r="I186" s="290" t="s">
        <v>1815</v>
      </c>
      <c r="J186" s="290"/>
      <c r="K186" s="338"/>
    </row>
    <row r="187" spans="2:11" s="1" customFormat="1" ht="15" customHeight="1">
      <c r="B187" s="315"/>
      <c r="C187" s="290" t="s">
        <v>1816</v>
      </c>
      <c r="D187" s="290"/>
      <c r="E187" s="290"/>
      <c r="F187" s="313" t="s">
        <v>1740</v>
      </c>
      <c r="G187" s="290"/>
      <c r="H187" s="290" t="s">
        <v>1817</v>
      </c>
      <c r="I187" s="290" t="s">
        <v>1815</v>
      </c>
      <c r="J187" s="290"/>
      <c r="K187" s="338"/>
    </row>
    <row r="188" spans="2:11" s="1" customFormat="1" ht="15" customHeight="1">
      <c r="B188" s="315"/>
      <c r="C188" s="290" t="s">
        <v>1818</v>
      </c>
      <c r="D188" s="290"/>
      <c r="E188" s="290"/>
      <c r="F188" s="313" t="s">
        <v>1740</v>
      </c>
      <c r="G188" s="290"/>
      <c r="H188" s="290" t="s">
        <v>1819</v>
      </c>
      <c r="I188" s="290" t="s">
        <v>1815</v>
      </c>
      <c r="J188" s="290"/>
      <c r="K188" s="338"/>
    </row>
    <row r="189" spans="2:11" s="1" customFormat="1" ht="15" customHeight="1">
      <c r="B189" s="315"/>
      <c r="C189" s="351" t="s">
        <v>1820</v>
      </c>
      <c r="D189" s="290"/>
      <c r="E189" s="290"/>
      <c r="F189" s="313" t="s">
        <v>1740</v>
      </c>
      <c r="G189" s="290"/>
      <c r="H189" s="290" t="s">
        <v>1821</v>
      </c>
      <c r="I189" s="290" t="s">
        <v>1822</v>
      </c>
      <c r="J189" s="352" t="s">
        <v>1823</v>
      </c>
      <c r="K189" s="338"/>
    </row>
    <row r="190" spans="2:11" s="1" customFormat="1" ht="15" customHeight="1">
      <c r="B190" s="315"/>
      <c r="C190" s="351" t="s">
        <v>42</v>
      </c>
      <c r="D190" s="290"/>
      <c r="E190" s="290"/>
      <c r="F190" s="313" t="s">
        <v>1734</v>
      </c>
      <c r="G190" s="290"/>
      <c r="H190" s="287" t="s">
        <v>1824</v>
      </c>
      <c r="I190" s="290" t="s">
        <v>1825</v>
      </c>
      <c r="J190" s="290"/>
      <c r="K190" s="338"/>
    </row>
    <row r="191" spans="2:11" s="1" customFormat="1" ht="15" customHeight="1">
      <c r="B191" s="315"/>
      <c r="C191" s="351" t="s">
        <v>1826</v>
      </c>
      <c r="D191" s="290"/>
      <c r="E191" s="290"/>
      <c r="F191" s="313" t="s">
        <v>1734</v>
      </c>
      <c r="G191" s="290"/>
      <c r="H191" s="290" t="s">
        <v>1827</v>
      </c>
      <c r="I191" s="290" t="s">
        <v>1769</v>
      </c>
      <c r="J191" s="290"/>
      <c r="K191" s="338"/>
    </row>
    <row r="192" spans="2:11" s="1" customFormat="1" ht="15" customHeight="1">
      <c r="B192" s="315"/>
      <c r="C192" s="351" t="s">
        <v>1828</v>
      </c>
      <c r="D192" s="290"/>
      <c r="E192" s="290"/>
      <c r="F192" s="313" t="s">
        <v>1734</v>
      </c>
      <c r="G192" s="290"/>
      <c r="H192" s="290" t="s">
        <v>1829</v>
      </c>
      <c r="I192" s="290" t="s">
        <v>1769</v>
      </c>
      <c r="J192" s="290"/>
      <c r="K192" s="338"/>
    </row>
    <row r="193" spans="2:11" s="1" customFormat="1" ht="15" customHeight="1">
      <c r="B193" s="315"/>
      <c r="C193" s="351" t="s">
        <v>1830</v>
      </c>
      <c r="D193" s="290"/>
      <c r="E193" s="290"/>
      <c r="F193" s="313" t="s">
        <v>1740</v>
      </c>
      <c r="G193" s="290"/>
      <c r="H193" s="290" t="s">
        <v>1831</v>
      </c>
      <c r="I193" s="290" t="s">
        <v>1769</v>
      </c>
      <c r="J193" s="290"/>
      <c r="K193" s="338"/>
    </row>
    <row r="194" spans="2:11" s="1" customFormat="1" ht="15" customHeight="1">
      <c r="B194" s="344"/>
      <c r="C194" s="353"/>
      <c r="D194" s="324"/>
      <c r="E194" s="324"/>
      <c r="F194" s="324"/>
      <c r="G194" s="324"/>
      <c r="H194" s="324"/>
      <c r="I194" s="324"/>
      <c r="J194" s="324"/>
      <c r="K194" s="345"/>
    </row>
    <row r="195" spans="2:11" s="1" customFormat="1" ht="18.75" customHeight="1">
      <c r="B195" s="326"/>
      <c r="C195" s="336"/>
      <c r="D195" s="336"/>
      <c r="E195" s="336"/>
      <c r="F195" s="346"/>
      <c r="G195" s="336"/>
      <c r="H195" s="336"/>
      <c r="I195" s="336"/>
      <c r="J195" s="336"/>
      <c r="K195" s="326"/>
    </row>
    <row r="196" spans="2:11" s="1" customFormat="1" ht="18.75" customHeight="1">
      <c r="B196" s="326"/>
      <c r="C196" s="336"/>
      <c r="D196" s="336"/>
      <c r="E196" s="336"/>
      <c r="F196" s="346"/>
      <c r="G196" s="336"/>
      <c r="H196" s="336"/>
      <c r="I196" s="336"/>
      <c r="J196" s="336"/>
      <c r="K196" s="326"/>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1832</v>
      </c>
      <c r="D199" s="281"/>
      <c r="E199" s="281"/>
      <c r="F199" s="281"/>
      <c r="G199" s="281"/>
      <c r="H199" s="281"/>
      <c r="I199" s="281"/>
      <c r="J199" s="281"/>
      <c r="K199" s="282"/>
    </row>
    <row r="200" spans="2:11" s="1" customFormat="1" ht="25.5" customHeight="1">
      <c r="B200" s="280"/>
      <c r="C200" s="354" t="s">
        <v>1833</v>
      </c>
      <c r="D200" s="354"/>
      <c r="E200" s="354"/>
      <c r="F200" s="354" t="s">
        <v>1834</v>
      </c>
      <c r="G200" s="355"/>
      <c r="H200" s="354" t="s">
        <v>1835</v>
      </c>
      <c r="I200" s="354"/>
      <c r="J200" s="354"/>
      <c r="K200" s="282"/>
    </row>
    <row r="201" spans="2:11" s="1" customFormat="1" ht="5.25" customHeight="1">
      <c r="B201" s="315"/>
      <c r="C201" s="310"/>
      <c r="D201" s="310"/>
      <c r="E201" s="310"/>
      <c r="F201" s="310"/>
      <c r="G201" s="336"/>
      <c r="H201" s="310"/>
      <c r="I201" s="310"/>
      <c r="J201" s="310"/>
      <c r="K201" s="338"/>
    </row>
    <row r="202" spans="2:11" s="1" customFormat="1" ht="15" customHeight="1">
      <c r="B202" s="315"/>
      <c r="C202" s="290" t="s">
        <v>1825</v>
      </c>
      <c r="D202" s="290"/>
      <c r="E202" s="290"/>
      <c r="F202" s="313" t="s">
        <v>43</v>
      </c>
      <c r="G202" s="290"/>
      <c r="H202" s="290" t="s">
        <v>1836</v>
      </c>
      <c r="I202" s="290"/>
      <c r="J202" s="290"/>
      <c r="K202" s="338"/>
    </row>
    <row r="203" spans="2:11" s="1" customFormat="1" ht="15" customHeight="1">
      <c r="B203" s="315"/>
      <c r="C203" s="290"/>
      <c r="D203" s="290"/>
      <c r="E203" s="290"/>
      <c r="F203" s="313" t="s">
        <v>44</v>
      </c>
      <c r="G203" s="290"/>
      <c r="H203" s="290" t="s">
        <v>1837</v>
      </c>
      <c r="I203" s="290"/>
      <c r="J203" s="290"/>
      <c r="K203" s="338"/>
    </row>
    <row r="204" spans="2:11" s="1" customFormat="1" ht="15" customHeight="1">
      <c r="B204" s="315"/>
      <c r="C204" s="290"/>
      <c r="D204" s="290"/>
      <c r="E204" s="290"/>
      <c r="F204" s="313" t="s">
        <v>47</v>
      </c>
      <c r="G204" s="290"/>
      <c r="H204" s="290" t="s">
        <v>1838</v>
      </c>
      <c r="I204" s="290"/>
      <c r="J204" s="290"/>
      <c r="K204" s="338"/>
    </row>
    <row r="205" spans="2:11" s="1" customFormat="1" ht="15" customHeight="1">
      <c r="B205" s="315"/>
      <c r="C205" s="290"/>
      <c r="D205" s="290"/>
      <c r="E205" s="290"/>
      <c r="F205" s="313" t="s">
        <v>45</v>
      </c>
      <c r="G205" s="290"/>
      <c r="H205" s="290" t="s">
        <v>1839</v>
      </c>
      <c r="I205" s="290"/>
      <c r="J205" s="290"/>
      <c r="K205" s="338"/>
    </row>
    <row r="206" spans="2:11" s="1" customFormat="1" ht="15" customHeight="1">
      <c r="B206" s="315"/>
      <c r="C206" s="290"/>
      <c r="D206" s="290"/>
      <c r="E206" s="290"/>
      <c r="F206" s="313" t="s">
        <v>46</v>
      </c>
      <c r="G206" s="290"/>
      <c r="H206" s="290" t="s">
        <v>1840</v>
      </c>
      <c r="I206" s="290"/>
      <c r="J206" s="290"/>
      <c r="K206" s="338"/>
    </row>
    <row r="207" spans="2:11" s="1" customFormat="1" ht="15" customHeight="1">
      <c r="B207" s="315"/>
      <c r="C207" s="290"/>
      <c r="D207" s="290"/>
      <c r="E207" s="290"/>
      <c r="F207" s="313"/>
      <c r="G207" s="290"/>
      <c r="H207" s="290"/>
      <c r="I207" s="290"/>
      <c r="J207" s="290"/>
      <c r="K207" s="338"/>
    </row>
    <row r="208" spans="2:11" s="1" customFormat="1" ht="15" customHeight="1">
      <c r="B208" s="315"/>
      <c r="C208" s="290" t="s">
        <v>1781</v>
      </c>
      <c r="D208" s="290"/>
      <c r="E208" s="290"/>
      <c r="F208" s="313" t="s">
        <v>79</v>
      </c>
      <c r="G208" s="290"/>
      <c r="H208" s="290" t="s">
        <v>1841</v>
      </c>
      <c r="I208" s="290"/>
      <c r="J208" s="290"/>
      <c r="K208" s="338"/>
    </row>
    <row r="209" spans="2:11" s="1" customFormat="1" ht="15" customHeight="1">
      <c r="B209" s="315"/>
      <c r="C209" s="290"/>
      <c r="D209" s="290"/>
      <c r="E209" s="290"/>
      <c r="F209" s="313" t="s">
        <v>1678</v>
      </c>
      <c r="G209" s="290"/>
      <c r="H209" s="290" t="s">
        <v>1679</v>
      </c>
      <c r="I209" s="290"/>
      <c r="J209" s="290"/>
      <c r="K209" s="338"/>
    </row>
    <row r="210" spans="2:11" s="1" customFormat="1" ht="15" customHeight="1">
      <c r="B210" s="315"/>
      <c r="C210" s="290"/>
      <c r="D210" s="290"/>
      <c r="E210" s="290"/>
      <c r="F210" s="313" t="s">
        <v>1676</v>
      </c>
      <c r="G210" s="290"/>
      <c r="H210" s="290" t="s">
        <v>1842</v>
      </c>
      <c r="I210" s="290"/>
      <c r="J210" s="290"/>
      <c r="K210" s="338"/>
    </row>
    <row r="211" spans="2:11" s="1" customFormat="1" ht="15" customHeight="1">
      <c r="B211" s="356"/>
      <c r="C211" s="290"/>
      <c r="D211" s="290"/>
      <c r="E211" s="290"/>
      <c r="F211" s="313" t="s">
        <v>99</v>
      </c>
      <c r="G211" s="351"/>
      <c r="H211" s="342" t="s">
        <v>100</v>
      </c>
      <c r="I211" s="342"/>
      <c r="J211" s="342"/>
      <c r="K211" s="357"/>
    </row>
    <row r="212" spans="2:11" s="1" customFormat="1" ht="15" customHeight="1">
      <c r="B212" s="356"/>
      <c r="C212" s="290"/>
      <c r="D212" s="290"/>
      <c r="E212" s="290"/>
      <c r="F212" s="313" t="s">
        <v>1680</v>
      </c>
      <c r="G212" s="351"/>
      <c r="H212" s="342" t="s">
        <v>1843</v>
      </c>
      <c r="I212" s="342"/>
      <c r="J212" s="342"/>
      <c r="K212" s="357"/>
    </row>
    <row r="213" spans="2:11" s="1" customFormat="1" ht="15" customHeight="1">
      <c r="B213" s="356"/>
      <c r="C213" s="290"/>
      <c r="D213" s="290"/>
      <c r="E213" s="290"/>
      <c r="F213" s="313"/>
      <c r="G213" s="351"/>
      <c r="H213" s="342"/>
      <c r="I213" s="342"/>
      <c r="J213" s="342"/>
      <c r="K213" s="357"/>
    </row>
    <row r="214" spans="2:11" s="1" customFormat="1" ht="15" customHeight="1">
      <c r="B214" s="356"/>
      <c r="C214" s="290" t="s">
        <v>1805</v>
      </c>
      <c r="D214" s="290"/>
      <c r="E214" s="290"/>
      <c r="F214" s="313">
        <v>1</v>
      </c>
      <c r="G214" s="351"/>
      <c r="H214" s="342" t="s">
        <v>1844</v>
      </c>
      <c r="I214" s="342"/>
      <c r="J214" s="342"/>
      <c r="K214" s="357"/>
    </row>
    <row r="215" spans="2:11" s="1" customFormat="1" ht="15" customHeight="1">
      <c r="B215" s="356"/>
      <c r="C215" s="290"/>
      <c r="D215" s="290"/>
      <c r="E215" s="290"/>
      <c r="F215" s="313">
        <v>2</v>
      </c>
      <c r="G215" s="351"/>
      <c r="H215" s="342" t="s">
        <v>1845</v>
      </c>
      <c r="I215" s="342"/>
      <c r="J215" s="342"/>
      <c r="K215" s="357"/>
    </row>
    <row r="216" spans="2:11" s="1" customFormat="1" ht="15" customHeight="1">
      <c r="B216" s="356"/>
      <c r="C216" s="290"/>
      <c r="D216" s="290"/>
      <c r="E216" s="290"/>
      <c r="F216" s="313">
        <v>3</v>
      </c>
      <c r="G216" s="351"/>
      <c r="H216" s="342" t="s">
        <v>1846</v>
      </c>
      <c r="I216" s="342"/>
      <c r="J216" s="342"/>
      <c r="K216" s="357"/>
    </row>
    <row r="217" spans="2:11" s="1" customFormat="1" ht="15" customHeight="1">
      <c r="B217" s="356"/>
      <c r="C217" s="290"/>
      <c r="D217" s="290"/>
      <c r="E217" s="290"/>
      <c r="F217" s="313">
        <v>4</v>
      </c>
      <c r="G217" s="351"/>
      <c r="H217" s="342" t="s">
        <v>1847</v>
      </c>
      <c r="I217" s="342"/>
      <c r="J217" s="342"/>
      <c r="K217" s="357"/>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Wojčiková</dc:creator>
  <cp:keywords/>
  <dc:description/>
  <cp:lastModifiedBy>Lucie Wojčiková</cp:lastModifiedBy>
  <dcterms:created xsi:type="dcterms:W3CDTF">2021-08-18T11:39:39Z</dcterms:created>
  <dcterms:modified xsi:type="dcterms:W3CDTF">2021-08-18T11:39:52Z</dcterms:modified>
  <cp:category/>
  <cp:version/>
  <cp:contentType/>
  <cp:contentStatus/>
</cp:coreProperties>
</file>