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 Firma\2021\2021 021 Rotava - parkoviště (2018 053)\Rozpočty a VV\I.etapa\"/>
    </mc:Choice>
  </mc:AlternateContent>
  <xr:revisionPtr revIDLastSave="0" documentId="8_{869193E7-EF02-444A-ADB1-520A123EE972}" xr6:coauthVersionLast="47" xr6:coauthVersionMax="47" xr10:uidLastSave="{00000000-0000-0000-0000-000000000000}"/>
  <bookViews>
    <workbookView xWindow="1560" yWindow="1290" windowWidth="21600" windowHeight="14910"/>
  </bookViews>
  <sheets>
    <sheet name="Rekapitulace stavby" sheetId="1" r:id="rId1"/>
    <sheet name="1 - D1.2. Kanalizace" sheetId="2" r:id="rId2"/>
  </sheets>
  <definedNames>
    <definedName name="_xlnm._FilterDatabase" localSheetId="1">'1 - D1.2. Kanalizace'!$C$126:$K$333</definedName>
    <definedName name="_xlnm.Print_Area" localSheetId="1">"[$'1 - D1.2. Kanalizace'.$C$4:.$J$76];[$'1 - D1.2. Kanalizace'.$C$82:.$J$108];[$'1 - D1.2. Kanalizace'.$C$114:.$K$333]"</definedName>
    <definedName name="_xlnm.Print_Area" localSheetId="0">"[$'Rekapitulace stavby'.$D$4:.$AO$76];[$'Rekapitulace stavby'.$C$82:.$AQ$96]"</definedName>
    <definedName name="_xlnm.Print_Area" localSheetId="1">'1 - D1.2. Kanalizace'!$C$4:$J$76,'1 - D1.2. Kanalizace'!$C$82:$J$108,'1 - D1.2. Kanalizace'!$C$114:$K$333</definedName>
    <definedName name="_xlnm.Print_Area" localSheetId="0">'Rekapitulace stavby'!$D$4:$AO$76,'Rekapitulace stavby'!$C$82:$AQ$96</definedName>
  </definedNames>
  <calcPr calcId="181029" fullCalcOnLoad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2" l="1"/>
  <c r="E21" i="2"/>
  <c r="J20" i="2"/>
  <c r="J18" i="2"/>
  <c r="E18" i="2"/>
  <c r="J17" i="2"/>
  <c r="J15" i="2"/>
  <c r="E15" i="2"/>
  <c r="J14" i="2"/>
  <c r="J12" i="2"/>
  <c r="E7" i="2"/>
  <c r="BK333" i="2"/>
  <c r="BK332" i="2" s="1"/>
  <c r="J332" i="2" s="1"/>
  <c r="J107" i="2" s="1"/>
  <c r="BI333" i="2"/>
  <c r="BH333" i="2"/>
  <c r="BG333" i="2"/>
  <c r="BF333" i="2"/>
  <c r="BE333" i="2"/>
  <c r="T333" i="2"/>
  <c r="R333" i="2"/>
  <c r="P333" i="2"/>
  <c r="J333" i="2"/>
  <c r="T332" i="2"/>
  <c r="R332" i="2"/>
  <c r="P332" i="2"/>
  <c r="BK331" i="2"/>
  <c r="BI331" i="2"/>
  <c r="BH331" i="2"/>
  <c r="BG331" i="2"/>
  <c r="BF331" i="2"/>
  <c r="T331" i="2"/>
  <c r="R331" i="2"/>
  <c r="P331" i="2"/>
  <c r="J331" i="2"/>
  <c r="BE331" i="2" s="1"/>
  <c r="BK330" i="2"/>
  <c r="BI330" i="2"/>
  <c r="BH330" i="2"/>
  <c r="BG330" i="2"/>
  <c r="BF330" i="2"/>
  <c r="T330" i="2"/>
  <c r="R330" i="2"/>
  <c r="P330" i="2"/>
  <c r="J330" i="2"/>
  <c r="BE330" i="2" s="1"/>
  <c r="BK329" i="2"/>
  <c r="BI329" i="2"/>
  <c r="BH329" i="2"/>
  <c r="BG329" i="2"/>
  <c r="BF329" i="2"/>
  <c r="T329" i="2"/>
  <c r="R329" i="2"/>
  <c r="P329" i="2"/>
  <c r="J329" i="2"/>
  <c r="BE329" i="2" s="1"/>
  <c r="BK328" i="2"/>
  <c r="BI328" i="2"/>
  <c r="BH328" i="2"/>
  <c r="BG328" i="2"/>
  <c r="BF328" i="2"/>
  <c r="T328" i="2"/>
  <c r="R328" i="2"/>
  <c r="P328" i="2"/>
  <c r="P326" i="2" s="1"/>
  <c r="P325" i="2" s="1"/>
  <c r="J328" i="2"/>
  <c r="BE328" i="2" s="1"/>
  <c r="BK327" i="2"/>
  <c r="BI327" i="2"/>
  <c r="BH327" i="2"/>
  <c r="BG327" i="2"/>
  <c r="BF327" i="2"/>
  <c r="T327" i="2"/>
  <c r="T326" i="2" s="1"/>
  <c r="T325" i="2" s="1"/>
  <c r="R327" i="2"/>
  <c r="R326" i="2" s="1"/>
  <c r="R325" i="2" s="1"/>
  <c r="P327" i="2"/>
  <c r="J327" i="2"/>
  <c r="BE327" i="2" s="1"/>
  <c r="BK326" i="2"/>
  <c r="BK324" i="2"/>
  <c r="BI324" i="2"/>
  <c r="BH324" i="2"/>
  <c r="BG324" i="2"/>
  <c r="BF324" i="2"/>
  <c r="T324" i="2"/>
  <c r="T322" i="2" s="1"/>
  <c r="R324" i="2"/>
  <c r="P324" i="2"/>
  <c r="J324" i="2"/>
  <c r="BE324" i="2" s="1"/>
  <c r="BK323" i="2"/>
  <c r="BK322" i="2" s="1"/>
  <c r="J322" i="2" s="1"/>
  <c r="J104" i="2" s="1"/>
  <c r="BI323" i="2"/>
  <c r="BH323" i="2"/>
  <c r="BG323" i="2"/>
  <c r="BF323" i="2"/>
  <c r="T323" i="2"/>
  <c r="R323" i="2"/>
  <c r="P323" i="2"/>
  <c r="P322" i="2" s="1"/>
  <c r="J323" i="2"/>
  <c r="BE323" i="2" s="1"/>
  <c r="R322" i="2"/>
  <c r="BK321" i="2"/>
  <c r="BI321" i="2"/>
  <c r="BH321" i="2"/>
  <c r="BG321" i="2"/>
  <c r="BF321" i="2"/>
  <c r="BE321" i="2"/>
  <c r="T321" i="2"/>
  <c r="R321" i="2"/>
  <c r="P321" i="2"/>
  <c r="J321" i="2"/>
  <c r="BK320" i="2"/>
  <c r="BI320" i="2"/>
  <c r="BH320" i="2"/>
  <c r="BG320" i="2"/>
  <c r="BF320" i="2"/>
  <c r="T320" i="2"/>
  <c r="R320" i="2"/>
  <c r="P320" i="2"/>
  <c r="J320" i="2"/>
  <c r="BE320" i="2" s="1"/>
  <c r="BK319" i="2"/>
  <c r="BI319" i="2"/>
  <c r="BH319" i="2"/>
  <c r="BG319" i="2"/>
  <c r="BF319" i="2"/>
  <c r="BE319" i="2"/>
  <c r="T319" i="2"/>
  <c r="R319" i="2"/>
  <c r="P319" i="2"/>
  <c r="J319" i="2"/>
  <c r="BK318" i="2"/>
  <c r="BI318" i="2"/>
  <c r="BH318" i="2"/>
  <c r="BG318" i="2"/>
  <c r="BF318" i="2"/>
  <c r="T318" i="2"/>
  <c r="R318" i="2"/>
  <c r="P318" i="2"/>
  <c r="J318" i="2"/>
  <c r="BE318" i="2" s="1"/>
  <c r="BK317" i="2"/>
  <c r="BI317" i="2"/>
  <c r="BH317" i="2"/>
  <c r="BG317" i="2"/>
  <c r="BF317" i="2"/>
  <c r="BE317" i="2"/>
  <c r="T317" i="2"/>
  <c r="R317" i="2"/>
  <c r="P317" i="2"/>
  <c r="J317" i="2"/>
  <c r="BK315" i="2"/>
  <c r="BI315" i="2"/>
  <c r="BH315" i="2"/>
  <c r="BG315" i="2"/>
  <c r="BF315" i="2"/>
  <c r="T315" i="2"/>
  <c r="T313" i="2" s="1"/>
  <c r="R315" i="2"/>
  <c r="R313" i="2" s="1"/>
  <c r="P315" i="2"/>
  <c r="J315" i="2"/>
  <c r="BE315" i="2" s="1"/>
  <c r="BK314" i="2"/>
  <c r="BK313" i="2" s="1"/>
  <c r="J313" i="2" s="1"/>
  <c r="J103" i="2" s="1"/>
  <c r="BI314" i="2"/>
  <c r="BH314" i="2"/>
  <c r="BG314" i="2"/>
  <c r="BF314" i="2"/>
  <c r="BE314" i="2"/>
  <c r="T314" i="2"/>
  <c r="R314" i="2"/>
  <c r="P314" i="2"/>
  <c r="J314" i="2"/>
  <c r="P313" i="2"/>
  <c r="BK312" i="2"/>
  <c r="BI312" i="2"/>
  <c r="BH312" i="2"/>
  <c r="BG312" i="2"/>
  <c r="BF312" i="2"/>
  <c r="T312" i="2"/>
  <c r="T309" i="2" s="1"/>
  <c r="R312" i="2"/>
  <c r="P312" i="2"/>
  <c r="J312" i="2"/>
  <c r="BE312" i="2" s="1"/>
  <c r="BK310" i="2"/>
  <c r="BK309" i="2" s="1"/>
  <c r="J309" i="2" s="1"/>
  <c r="J102" i="2" s="1"/>
  <c r="BI310" i="2"/>
  <c r="BH310" i="2"/>
  <c r="BG310" i="2"/>
  <c r="BF310" i="2"/>
  <c r="T310" i="2"/>
  <c r="R310" i="2"/>
  <c r="P310" i="2"/>
  <c r="P309" i="2" s="1"/>
  <c r="J310" i="2"/>
  <c r="BE310" i="2" s="1"/>
  <c r="R309" i="2"/>
  <c r="BK308" i="2"/>
  <c r="BI308" i="2"/>
  <c r="BH308" i="2"/>
  <c r="BG308" i="2"/>
  <c r="BF308" i="2"/>
  <c r="BE308" i="2"/>
  <c r="T308" i="2"/>
  <c r="R308" i="2"/>
  <c r="P308" i="2"/>
  <c r="J308" i="2"/>
  <c r="BK307" i="2"/>
  <c r="BI307" i="2"/>
  <c r="BH307" i="2"/>
  <c r="BG307" i="2"/>
  <c r="BF307" i="2"/>
  <c r="T307" i="2"/>
  <c r="R307" i="2"/>
  <c r="P307" i="2"/>
  <c r="J307" i="2"/>
  <c r="BE307" i="2" s="1"/>
  <c r="BK306" i="2"/>
  <c r="BI306" i="2"/>
  <c r="BH306" i="2"/>
  <c r="BG306" i="2"/>
  <c r="BF306" i="2"/>
  <c r="BE306" i="2"/>
  <c r="T306" i="2"/>
  <c r="R306" i="2"/>
  <c r="P306" i="2"/>
  <c r="J306" i="2"/>
  <c r="BK305" i="2"/>
  <c r="BI305" i="2"/>
  <c r="BH305" i="2"/>
  <c r="BG305" i="2"/>
  <c r="BF305" i="2"/>
  <c r="T305" i="2"/>
  <c r="R305" i="2"/>
  <c r="P305" i="2"/>
  <c r="J305" i="2"/>
  <c r="BE305" i="2" s="1"/>
  <c r="BK304" i="2"/>
  <c r="BI304" i="2"/>
  <c r="BH304" i="2"/>
  <c r="BG304" i="2"/>
  <c r="BF304" i="2"/>
  <c r="BE304" i="2"/>
  <c r="T304" i="2"/>
  <c r="R304" i="2"/>
  <c r="P304" i="2"/>
  <c r="J304" i="2"/>
  <c r="BK303" i="2"/>
  <c r="BI303" i="2"/>
  <c r="BH303" i="2"/>
  <c r="BG303" i="2"/>
  <c r="BF303" i="2"/>
  <c r="T303" i="2"/>
  <c r="R303" i="2"/>
  <c r="P303" i="2"/>
  <c r="J303" i="2"/>
  <c r="BE303" i="2" s="1"/>
  <c r="BK302" i="2"/>
  <c r="BI302" i="2"/>
  <c r="BH302" i="2"/>
  <c r="BG302" i="2"/>
  <c r="BF302" i="2"/>
  <c r="BE302" i="2"/>
  <c r="T302" i="2"/>
  <c r="R302" i="2"/>
  <c r="P302" i="2"/>
  <c r="J302" i="2"/>
  <c r="BK301" i="2"/>
  <c r="BI301" i="2"/>
  <c r="BH301" i="2"/>
  <c r="BG301" i="2"/>
  <c r="BF301" i="2"/>
  <c r="T301" i="2"/>
  <c r="R301" i="2"/>
  <c r="P301" i="2"/>
  <c r="J301" i="2"/>
  <c r="BE301" i="2" s="1"/>
  <c r="BK300" i="2"/>
  <c r="BI300" i="2"/>
  <c r="BH300" i="2"/>
  <c r="BG300" i="2"/>
  <c r="BF300" i="2"/>
  <c r="BE300" i="2"/>
  <c r="T300" i="2"/>
  <c r="R300" i="2"/>
  <c r="P300" i="2"/>
  <c r="J300" i="2"/>
  <c r="BK299" i="2"/>
  <c r="BI299" i="2"/>
  <c r="BH299" i="2"/>
  <c r="BG299" i="2"/>
  <c r="BF299" i="2"/>
  <c r="T299" i="2"/>
  <c r="R299" i="2"/>
  <c r="P299" i="2"/>
  <c r="J299" i="2"/>
  <c r="BE299" i="2" s="1"/>
  <c r="BK298" i="2"/>
  <c r="BI298" i="2"/>
  <c r="BH298" i="2"/>
  <c r="BG298" i="2"/>
  <c r="BF298" i="2"/>
  <c r="BE298" i="2"/>
  <c r="T298" i="2"/>
  <c r="R298" i="2"/>
  <c r="P298" i="2"/>
  <c r="J298" i="2"/>
  <c r="BK297" i="2"/>
  <c r="BI297" i="2"/>
  <c r="BH297" i="2"/>
  <c r="BG297" i="2"/>
  <c r="BF297" i="2"/>
  <c r="T297" i="2"/>
  <c r="R297" i="2"/>
  <c r="P297" i="2"/>
  <c r="J297" i="2"/>
  <c r="BE297" i="2" s="1"/>
  <c r="BK296" i="2"/>
  <c r="BI296" i="2"/>
  <c r="BH296" i="2"/>
  <c r="BG296" i="2"/>
  <c r="BF296" i="2"/>
  <c r="BE296" i="2"/>
  <c r="T296" i="2"/>
  <c r="R296" i="2"/>
  <c r="P296" i="2"/>
  <c r="J296" i="2"/>
  <c r="BK295" i="2"/>
  <c r="BI295" i="2"/>
  <c r="BH295" i="2"/>
  <c r="BG295" i="2"/>
  <c r="BF295" i="2"/>
  <c r="T295" i="2"/>
  <c r="R295" i="2"/>
  <c r="P295" i="2"/>
  <c r="J295" i="2"/>
  <c r="BE295" i="2" s="1"/>
  <c r="BK294" i="2"/>
  <c r="BI294" i="2"/>
  <c r="BH294" i="2"/>
  <c r="BG294" i="2"/>
  <c r="BF294" i="2"/>
  <c r="BE294" i="2"/>
  <c r="T294" i="2"/>
  <c r="R294" i="2"/>
  <c r="P294" i="2"/>
  <c r="J294" i="2"/>
  <c r="BK293" i="2"/>
  <c r="BI293" i="2"/>
  <c r="BH293" i="2"/>
  <c r="BG293" i="2"/>
  <c r="BF293" i="2"/>
  <c r="T293" i="2"/>
  <c r="R293" i="2"/>
  <c r="P293" i="2"/>
  <c r="J293" i="2"/>
  <c r="BE293" i="2" s="1"/>
  <c r="BK292" i="2"/>
  <c r="BI292" i="2"/>
  <c r="BH292" i="2"/>
  <c r="BG292" i="2"/>
  <c r="BF292" i="2"/>
  <c r="BE292" i="2"/>
  <c r="T292" i="2"/>
  <c r="R292" i="2"/>
  <c r="P292" i="2"/>
  <c r="J292" i="2"/>
  <c r="BK291" i="2"/>
  <c r="BI291" i="2"/>
  <c r="BH291" i="2"/>
  <c r="BG291" i="2"/>
  <c r="BF291" i="2"/>
  <c r="T291" i="2"/>
  <c r="R291" i="2"/>
  <c r="P291" i="2"/>
  <c r="J291" i="2"/>
  <c r="BE291" i="2" s="1"/>
  <c r="BK290" i="2"/>
  <c r="BI290" i="2"/>
  <c r="BH290" i="2"/>
  <c r="BG290" i="2"/>
  <c r="BF290" i="2"/>
  <c r="BE290" i="2"/>
  <c r="T290" i="2"/>
  <c r="R290" i="2"/>
  <c r="P290" i="2"/>
  <c r="J290" i="2"/>
  <c r="BK289" i="2"/>
  <c r="BI289" i="2"/>
  <c r="BH289" i="2"/>
  <c r="BG289" i="2"/>
  <c r="BF289" i="2"/>
  <c r="T289" i="2"/>
  <c r="R289" i="2"/>
  <c r="P289" i="2"/>
  <c r="J289" i="2"/>
  <c r="BE289" i="2" s="1"/>
  <c r="BK288" i="2"/>
  <c r="BI288" i="2"/>
  <c r="BH288" i="2"/>
  <c r="BG288" i="2"/>
  <c r="BF288" i="2"/>
  <c r="BE288" i="2"/>
  <c r="T288" i="2"/>
  <c r="R288" i="2"/>
  <c r="P288" i="2"/>
  <c r="J288" i="2"/>
  <c r="BK287" i="2"/>
  <c r="BI287" i="2"/>
  <c r="BH287" i="2"/>
  <c r="BG287" i="2"/>
  <c r="BF287" i="2"/>
  <c r="T287" i="2"/>
  <c r="R287" i="2"/>
  <c r="P287" i="2"/>
  <c r="J287" i="2"/>
  <c r="BE287" i="2" s="1"/>
  <c r="BK286" i="2"/>
  <c r="BI286" i="2"/>
  <c r="BH286" i="2"/>
  <c r="BG286" i="2"/>
  <c r="BF286" i="2"/>
  <c r="BE286" i="2"/>
  <c r="T286" i="2"/>
  <c r="R286" i="2"/>
  <c r="P286" i="2"/>
  <c r="J286" i="2"/>
  <c r="BK285" i="2"/>
  <c r="BI285" i="2"/>
  <c r="BH285" i="2"/>
  <c r="BG285" i="2"/>
  <c r="BF285" i="2"/>
  <c r="T285" i="2"/>
  <c r="R285" i="2"/>
  <c r="P285" i="2"/>
  <c r="J285" i="2"/>
  <c r="BE285" i="2" s="1"/>
  <c r="BK284" i="2"/>
  <c r="BI284" i="2"/>
  <c r="BH284" i="2"/>
  <c r="BG284" i="2"/>
  <c r="BF284" i="2"/>
  <c r="BE284" i="2"/>
  <c r="T284" i="2"/>
  <c r="R284" i="2"/>
  <c r="P284" i="2"/>
  <c r="J284" i="2"/>
  <c r="BK283" i="2"/>
  <c r="BI283" i="2"/>
  <c r="BH283" i="2"/>
  <c r="BG283" i="2"/>
  <c r="BF283" i="2"/>
  <c r="T283" i="2"/>
  <c r="R283" i="2"/>
  <c r="P283" i="2"/>
  <c r="J283" i="2"/>
  <c r="BE283" i="2" s="1"/>
  <c r="BK282" i="2"/>
  <c r="BI282" i="2"/>
  <c r="BH282" i="2"/>
  <c r="BG282" i="2"/>
  <c r="BF282" i="2"/>
  <c r="BE282" i="2"/>
  <c r="T282" i="2"/>
  <c r="R282" i="2"/>
  <c r="P282" i="2"/>
  <c r="J282" i="2"/>
  <c r="BK280" i="2"/>
  <c r="BI280" i="2"/>
  <c r="BH280" i="2"/>
  <c r="BG280" i="2"/>
  <c r="BF280" i="2"/>
  <c r="T280" i="2"/>
  <c r="R280" i="2"/>
  <c r="P280" i="2"/>
  <c r="J280" i="2"/>
  <c r="BE280" i="2" s="1"/>
  <c r="BK279" i="2"/>
  <c r="BI279" i="2"/>
  <c r="BH279" i="2"/>
  <c r="BG279" i="2"/>
  <c r="BF279" i="2"/>
  <c r="BE279" i="2"/>
  <c r="T279" i="2"/>
  <c r="R279" i="2"/>
  <c r="P279" i="2"/>
  <c r="J279" i="2"/>
  <c r="BK278" i="2"/>
  <c r="BI278" i="2"/>
  <c r="BH278" i="2"/>
  <c r="BG278" i="2"/>
  <c r="BF278" i="2"/>
  <c r="T278" i="2"/>
  <c r="R278" i="2"/>
  <c r="P278" i="2"/>
  <c r="J278" i="2"/>
  <c r="BE278" i="2" s="1"/>
  <c r="BK277" i="2"/>
  <c r="BI277" i="2"/>
  <c r="BH277" i="2"/>
  <c r="BG277" i="2"/>
  <c r="BF277" i="2"/>
  <c r="BE277" i="2"/>
  <c r="T277" i="2"/>
  <c r="R277" i="2"/>
  <c r="P277" i="2"/>
  <c r="J277" i="2"/>
  <c r="BK276" i="2"/>
  <c r="BI276" i="2"/>
  <c r="BH276" i="2"/>
  <c r="BG276" i="2"/>
  <c r="BF276" i="2"/>
  <c r="T276" i="2"/>
  <c r="R276" i="2"/>
  <c r="P276" i="2"/>
  <c r="J276" i="2"/>
  <c r="BE276" i="2" s="1"/>
  <c r="BK275" i="2"/>
  <c r="BI275" i="2"/>
  <c r="BH275" i="2"/>
  <c r="BG275" i="2"/>
  <c r="BF275" i="2"/>
  <c r="BE275" i="2"/>
  <c r="T275" i="2"/>
  <c r="R275" i="2"/>
  <c r="P275" i="2"/>
  <c r="J275" i="2"/>
  <c r="BK274" i="2"/>
  <c r="BI274" i="2"/>
  <c r="BH274" i="2"/>
  <c r="BG274" i="2"/>
  <c r="BF274" i="2"/>
  <c r="T274" i="2"/>
  <c r="R274" i="2"/>
  <c r="P274" i="2"/>
  <c r="J274" i="2"/>
  <c r="BE274" i="2" s="1"/>
  <c r="BK272" i="2"/>
  <c r="BI272" i="2"/>
  <c r="BH272" i="2"/>
  <c r="BG272" i="2"/>
  <c r="BF272" i="2"/>
  <c r="BE272" i="2"/>
  <c r="T272" i="2"/>
  <c r="R272" i="2"/>
  <c r="P272" i="2"/>
  <c r="J272" i="2"/>
  <c r="BK271" i="2"/>
  <c r="BI271" i="2"/>
  <c r="BH271" i="2"/>
  <c r="BG271" i="2"/>
  <c r="BF271" i="2"/>
  <c r="T271" i="2"/>
  <c r="R271" i="2"/>
  <c r="P271" i="2"/>
  <c r="J271" i="2"/>
  <c r="BE271" i="2" s="1"/>
  <c r="BK269" i="2"/>
  <c r="BI269" i="2"/>
  <c r="BH269" i="2"/>
  <c r="BG269" i="2"/>
  <c r="BF269" i="2"/>
  <c r="BE269" i="2"/>
  <c r="T269" i="2"/>
  <c r="R269" i="2"/>
  <c r="P269" i="2"/>
  <c r="J269" i="2"/>
  <c r="BK267" i="2"/>
  <c r="BI267" i="2"/>
  <c r="BH267" i="2"/>
  <c r="BG267" i="2"/>
  <c r="BF267" i="2"/>
  <c r="T267" i="2"/>
  <c r="R267" i="2"/>
  <c r="P267" i="2"/>
  <c r="J267" i="2"/>
  <c r="BE267" i="2" s="1"/>
  <c r="BK265" i="2"/>
  <c r="BI265" i="2"/>
  <c r="BH265" i="2"/>
  <c r="BG265" i="2"/>
  <c r="BF265" i="2"/>
  <c r="BE265" i="2"/>
  <c r="T265" i="2"/>
  <c r="R265" i="2"/>
  <c r="P265" i="2"/>
  <c r="J265" i="2"/>
  <c r="BK264" i="2"/>
  <c r="BI264" i="2"/>
  <c r="BH264" i="2"/>
  <c r="BG264" i="2"/>
  <c r="BF264" i="2"/>
  <c r="T264" i="2"/>
  <c r="R264" i="2"/>
  <c r="P264" i="2"/>
  <c r="J264" i="2"/>
  <c r="BE264" i="2" s="1"/>
  <c r="BK262" i="2"/>
  <c r="BI262" i="2"/>
  <c r="BH262" i="2"/>
  <c r="BG262" i="2"/>
  <c r="BF262" i="2"/>
  <c r="BE262" i="2"/>
  <c r="T262" i="2"/>
  <c r="R262" i="2"/>
  <c r="P262" i="2"/>
  <c r="J262" i="2"/>
  <c r="BK261" i="2"/>
  <c r="BI261" i="2"/>
  <c r="BH261" i="2"/>
  <c r="BG261" i="2"/>
  <c r="BF261" i="2"/>
  <c r="T261" i="2"/>
  <c r="R261" i="2"/>
  <c r="P261" i="2"/>
  <c r="J261" i="2"/>
  <c r="BE261" i="2" s="1"/>
  <c r="BK259" i="2"/>
  <c r="BI259" i="2"/>
  <c r="BH259" i="2"/>
  <c r="BG259" i="2"/>
  <c r="BF259" i="2"/>
  <c r="BE259" i="2"/>
  <c r="T259" i="2"/>
  <c r="R259" i="2"/>
  <c r="P259" i="2"/>
  <c r="J259" i="2"/>
  <c r="BK258" i="2"/>
  <c r="BI258" i="2"/>
  <c r="BH258" i="2"/>
  <c r="BG258" i="2"/>
  <c r="BF258" i="2"/>
  <c r="T258" i="2"/>
  <c r="R258" i="2"/>
  <c r="P258" i="2"/>
  <c r="J258" i="2"/>
  <c r="BE258" i="2" s="1"/>
  <c r="BK257" i="2"/>
  <c r="BI257" i="2"/>
  <c r="BH257" i="2"/>
  <c r="BG257" i="2"/>
  <c r="BF257" i="2"/>
  <c r="BE257" i="2"/>
  <c r="T257" i="2"/>
  <c r="R257" i="2"/>
  <c r="P257" i="2"/>
  <c r="J257" i="2"/>
  <c r="BK256" i="2"/>
  <c r="BI256" i="2"/>
  <c r="BH256" i="2"/>
  <c r="BG256" i="2"/>
  <c r="BF256" i="2"/>
  <c r="T256" i="2"/>
  <c r="R256" i="2"/>
  <c r="P256" i="2"/>
  <c r="J256" i="2"/>
  <c r="BE256" i="2" s="1"/>
  <c r="BK255" i="2"/>
  <c r="BK254" i="2" s="1"/>
  <c r="J254" i="2" s="1"/>
  <c r="J101" i="2" s="1"/>
  <c r="BI255" i="2"/>
  <c r="BH255" i="2"/>
  <c r="BG255" i="2"/>
  <c r="BF255" i="2"/>
  <c r="BE255" i="2"/>
  <c r="T255" i="2"/>
  <c r="R255" i="2"/>
  <c r="R254" i="2" s="1"/>
  <c r="P255" i="2"/>
  <c r="J255" i="2"/>
  <c r="T254" i="2"/>
  <c r="P254" i="2"/>
  <c r="BK249" i="2"/>
  <c r="BI249" i="2"/>
  <c r="BH249" i="2"/>
  <c r="BG249" i="2"/>
  <c r="BF249" i="2"/>
  <c r="T249" i="2"/>
  <c r="T248" i="2" s="1"/>
  <c r="R249" i="2"/>
  <c r="P249" i="2"/>
  <c r="P248" i="2" s="1"/>
  <c r="J249" i="2"/>
  <c r="BE249" i="2" s="1"/>
  <c r="BK248" i="2"/>
  <c r="J248" i="2" s="1"/>
  <c r="J100" i="2" s="1"/>
  <c r="R248" i="2"/>
  <c r="BK246" i="2"/>
  <c r="BI246" i="2"/>
  <c r="BH246" i="2"/>
  <c r="BG246" i="2"/>
  <c r="F35" i="2" s="1"/>
  <c r="BB95" i="1" s="1"/>
  <c r="BB94" i="1" s="1"/>
  <c r="BF246" i="2"/>
  <c r="T246" i="2"/>
  <c r="R246" i="2"/>
  <c r="P246" i="2"/>
  <c r="J246" i="2"/>
  <c r="BE246" i="2" s="1"/>
  <c r="BK244" i="2"/>
  <c r="BK243" i="2" s="1"/>
  <c r="J243" i="2" s="1"/>
  <c r="J99" i="2" s="1"/>
  <c r="BI244" i="2"/>
  <c r="F37" i="2" s="1"/>
  <c r="BD95" i="1" s="1"/>
  <c r="BD94" i="1" s="1"/>
  <c r="W33" i="1" s="1"/>
  <c r="BH244" i="2"/>
  <c r="BG244" i="2"/>
  <c r="BF244" i="2"/>
  <c r="BE244" i="2"/>
  <c r="T244" i="2"/>
  <c r="R244" i="2"/>
  <c r="R243" i="2" s="1"/>
  <c r="P244" i="2"/>
  <c r="J244" i="2"/>
  <c r="T243" i="2"/>
  <c r="P243" i="2"/>
  <c r="BK242" i="2"/>
  <c r="BI242" i="2"/>
  <c r="BH242" i="2"/>
  <c r="BG242" i="2"/>
  <c r="BF242" i="2"/>
  <c r="T242" i="2"/>
  <c r="R242" i="2"/>
  <c r="P242" i="2"/>
  <c r="J242" i="2"/>
  <c r="BE242" i="2" s="1"/>
  <c r="BK241" i="2"/>
  <c r="BI241" i="2"/>
  <c r="BH241" i="2"/>
  <c r="BG241" i="2"/>
  <c r="BF241" i="2"/>
  <c r="T241" i="2"/>
  <c r="R241" i="2"/>
  <c r="P241" i="2"/>
  <c r="J241" i="2"/>
  <c r="BE241" i="2" s="1"/>
  <c r="BK239" i="2"/>
  <c r="BI239" i="2"/>
  <c r="BH239" i="2"/>
  <c r="BG239" i="2"/>
  <c r="BF239" i="2"/>
  <c r="T239" i="2"/>
  <c r="R239" i="2"/>
  <c r="P239" i="2"/>
  <c r="J239" i="2"/>
  <c r="BE239" i="2" s="1"/>
  <c r="BK235" i="2"/>
  <c r="BI235" i="2"/>
  <c r="BH235" i="2"/>
  <c r="BG235" i="2"/>
  <c r="BF235" i="2"/>
  <c r="T235" i="2"/>
  <c r="R235" i="2"/>
  <c r="P235" i="2"/>
  <c r="J235" i="2"/>
  <c r="BE235" i="2" s="1"/>
  <c r="BK227" i="2"/>
  <c r="BI227" i="2"/>
  <c r="BH227" i="2"/>
  <c r="BG227" i="2"/>
  <c r="BF227" i="2"/>
  <c r="T227" i="2"/>
  <c r="R227" i="2"/>
  <c r="P227" i="2"/>
  <c r="J227" i="2"/>
  <c r="BE227" i="2" s="1"/>
  <c r="BK226" i="2"/>
  <c r="BI226" i="2"/>
  <c r="BH226" i="2"/>
  <c r="BG226" i="2"/>
  <c r="BF226" i="2"/>
  <c r="T226" i="2"/>
  <c r="R226" i="2"/>
  <c r="P226" i="2"/>
  <c r="J226" i="2"/>
  <c r="BE226" i="2" s="1"/>
  <c r="BK218" i="2"/>
  <c r="BI218" i="2"/>
  <c r="BH218" i="2"/>
  <c r="BG218" i="2"/>
  <c r="BF218" i="2"/>
  <c r="T218" i="2"/>
  <c r="R218" i="2"/>
  <c r="P218" i="2"/>
  <c r="J218" i="2"/>
  <c r="BE218" i="2" s="1"/>
  <c r="BK210" i="2"/>
  <c r="BI210" i="2"/>
  <c r="BH210" i="2"/>
  <c r="BG210" i="2"/>
  <c r="BF210" i="2"/>
  <c r="T210" i="2"/>
  <c r="R210" i="2"/>
  <c r="P210" i="2"/>
  <c r="J210" i="2"/>
  <c r="BE210" i="2" s="1"/>
  <c r="BK208" i="2"/>
  <c r="BI208" i="2"/>
  <c r="BH208" i="2"/>
  <c r="BG208" i="2"/>
  <c r="BF208" i="2"/>
  <c r="T208" i="2"/>
  <c r="R208" i="2"/>
  <c r="P208" i="2"/>
  <c r="J208" i="2"/>
  <c r="BE208" i="2" s="1"/>
  <c r="BK206" i="2"/>
  <c r="BI206" i="2"/>
  <c r="BH206" i="2"/>
  <c r="BG206" i="2"/>
  <c r="BF206" i="2"/>
  <c r="T206" i="2"/>
  <c r="R206" i="2"/>
  <c r="P206" i="2"/>
  <c r="J206" i="2"/>
  <c r="BE206" i="2" s="1"/>
  <c r="BK204" i="2"/>
  <c r="BI204" i="2"/>
  <c r="BH204" i="2"/>
  <c r="BG204" i="2"/>
  <c r="BF204" i="2"/>
  <c r="T204" i="2"/>
  <c r="R204" i="2"/>
  <c r="P204" i="2"/>
  <c r="J204" i="2"/>
  <c r="BE204" i="2" s="1"/>
  <c r="BK202" i="2"/>
  <c r="BI202" i="2"/>
  <c r="BH202" i="2"/>
  <c r="BG202" i="2"/>
  <c r="BF202" i="2"/>
  <c r="T202" i="2"/>
  <c r="R202" i="2"/>
  <c r="P202" i="2"/>
  <c r="J202" i="2"/>
  <c r="BE202" i="2" s="1"/>
  <c r="BK200" i="2"/>
  <c r="BI200" i="2"/>
  <c r="BH200" i="2"/>
  <c r="BG200" i="2"/>
  <c r="BF200" i="2"/>
  <c r="T200" i="2"/>
  <c r="R200" i="2"/>
  <c r="P200" i="2"/>
  <c r="J200" i="2"/>
  <c r="BE200" i="2" s="1"/>
  <c r="BK198" i="2"/>
  <c r="BI198" i="2"/>
  <c r="BH198" i="2"/>
  <c r="BG198" i="2"/>
  <c r="BF198" i="2"/>
  <c r="T198" i="2"/>
  <c r="R198" i="2"/>
  <c r="P198" i="2"/>
  <c r="J198" i="2"/>
  <c r="BE198" i="2" s="1"/>
  <c r="BK196" i="2"/>
  <c r="BI196" i="2"/>
  <c r="BH196" i="2"/>
  <c r="BG196" i="2"/>
  <c r="BF196" i="2"/>
  <c r="T196" i="2"/>
  <c r="R196" i="2"/>
  <c r="P196" i="2"/>
  <c r="J196" i="2"/>
  <c r="BE196" i="2" s="1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T193" i="2"/>
  <c r="R193" i="2"/>
  <c r="P193" i="2"/>
  <c r="J193" i="2"/>
  <c r="BE193" i="2" s="1"/>
  <c r="BK192" i="2"/>
  <c r="BI192" i="2"/>
  <c r="BH192" i="2"/>
  <c r="BG192" i="2"/>
  <c r="BF192" i="2"/>
  <c r="T192" i="2"/>
  <c r="R192" i="2"/>
  <c r="P192" i="2"/>
  <c r="J192" i="2"/>
  <c r="BE192" i="2" s="1"/>
  <c r="BK191" i="2"/>
  <c r="BI191" i="2"/>
  <c r="BH191" i="2"/>
  <c r="BG191" i="2"/>
  <c r="BF191" i="2"/>
  <c r="T191" i="2"/>
  <c r="R191" i="2"/>
  <c r="P191" i="2"/>
  <c r="J191" i="2"/>
  <c r="BE191" i="2" s="1"/>
  <c r="BK190" i="2"/>
  <c r="BI190" i="2"/>
  <c r="BH190" i="2"/>
  <c r="BG190" i="2"/>
  <c r="BF190" i="2"/>
  <c r="T190" i="2"/>
  <c r="R190" i="2"/>
  <c r="P190" i="2"/>
  <c r="J190" i="2"/>
  <c r="BE190" i="2" s="1"/>
  <c r="BK187" i="2"/>
  <c r="BI187" i="2"/>
  <c r="BH187" i="2"/>
  <c r="BG187" i="2"/>
  <c r="BF187" i="2"/>
  <c r="T187" i="2"/>
  <c r="R187" i="2"/>
  <c r="P187" i="2"/>
  <c r="J187" i="2"/>
  <c r="BE187" i="2" s="1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T177" i="2"/>
  <c r="R177" i="2"/>
  <c r="P177" i="2"/>
  <c r="J177" i="2"/>
  <c r="BE177" i="2" s="1"/>
  <c r="BK175" i="2"/>
  <c r="BI175" i="2"/>
  <c r="BH175" i="2"/>
  <c r="BG175" i="2"/>
  <c r="BF175" i="2"/>
  <c r="T175" i="2"/>
  <c r="R175" i="2"/>
  <c r="P175" i="2"/>
  <c r="J175" i="2"/>
  <c r="BE175" i="2" s="1"/>
  <c r="BK170" i="2"/>
  <c r="BI170" i="2"/>
  <c r="BH170" i="2"/>
  <c r="BG170" i="2"/>
  <c r="BF170" i="2"/>
  <c r="T170" i="2"/>
  <c r="R170" i="2"/>
  <c r="P170" i="2"/>
  <c r="J170" i="2"/>
  <c r="BE170" i="2" s="1"/>
  <c r="BK168" i="2"/>
  <c r="BI168" i="2"/>
  <c r="BH168" i="2"/>
  <c r="BG168" i="2"/>
  <c r="BF168" i="2"/>
  <c r="T168" i="2"/>
  <c r="R168" i="2"/>
  <c r="P168" i="2"/>
  <c r="J168" i="2"/>
  <c r="BE168" i="2" s="1"/>
  <c r="BK166" i="2"/>
  <c r="BI166" i="2"/>
  <c r="BH166" i="2"/>
  <c r="BG166" i="2"/>
  <c r="BF166" i="2"/>
  <c r="T166" i="2"/>
  <c r="R166" i="2"/>
  <c r="P166" i="2"/>
  <c r="J166" i="2"/>
  <c r="BE166" i="2" s="1"/>
  <c r="BK164" i="2"/>
  <c r="BI164" i="2"/>
  <c r="BH164" i="2"/>
  <c r="BG164" i="2"/>
  <c r="BF164" i="2"/>
  <c r="T164" i="2"/>
  <c r="R164" i="2"/>
  <c r="P164" i="2"/>
  <c r="J164" i="2"/>
  <c r="BE164" i="2" s="1"/>
  <c r="BK151" i="2"/>
  <c r="BI151" i="2"/>
  <c r="BH151" i="2"/>
  <c r="BG151" i="2"/>
  <c r="BF151" i="2"/>
  <c r="T151" i="2"/>
  <c r="R151" i="2"/>
  <c r="P151" i="2"/>
  <c r="J151" i="2"/>
  <c r="BE151" i="2" s="1"/>
  <c r="BK147" i="2"/>
  <c r="BI147" i="2"/>
  <c r="BH147" i="2"/>
  <c r="BG147" i="2"/>
  <c r="BF147" i="2"/>
  <c r="T147" i="2"/>
  <c r="R147" i="2"/>
  <c r="P147" i="2"/>
  <c r="J147" i="2"/>
  <c r="BE147" i="2" s="1"/>
  <c r="BK145" i="2"/>
  <c r="BI145" i="2"/>
  <c r="BH145" i="2"/>
  <c r="BG145" i="2"/>
  <c r="BF145" i="2"/>
  <c r="T145" i="2"/>
  <c r="R145" i="2"/>
  <c r="P145" i="2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BE143" i="2" s="1"/>
  <c r="BK142" i="2"/>
  <c r="BI142" i="2"/>
  <c r="BH142" i="2"/>
  <c r="BG142" i="2"/>
  <c r="BF142" i="2"/>
  <c r="T142" i="2"/>
  <c r="R142" i="2"/>
  <c r="P142" i="2"/>
  <c r="J142" i="2"/>
  <c r="BE142" i="2" s="1"/>
  <c r="BK140" i="2"/>
  <c r="BI140" i="2"/>
  <c r="BH140" i="2"/>
  <c r="BG140" i="2"/>
  <c r="BF140" i="2"/>
  <c r="T140" i="2"/>
  <c r="R140" i="2"/>
  <c r="P140" i="2"/>
  <c r="J140" i="2"/>
  <c r="BE140" i="2" s="1"/>
  <c r="BK138" i="2"/>
  <c r="BI138" i="2"/>
  <c r="BH138" i="2"/>
  <c r="BG138" i="2"/>
  <c r="BF138" i="2"/>
  <c r="T138" i="2"/>
  <c r="R138" i="2"/>
  <c r="P138" i="2"/>
  <c r="J138" i="2"/>
  <c r="BE138" i="2" s="1"/>
  <c r="BK136" i="2"/>
  <c r="BI136" i="2"/>
  <c r="BH136" i="2"/>
  <c r="BG136" i="2"/>
  <c r="BF136" i="2"/>
  <c r="T136" i="2"/>
  <c r="R136" i="2"/>
  <c r="P136" i="2"/>
  <c r="J136" i="2"/>
  <c r="BE136" i="2" s="1"/>
  <c r="BK134" i="2"/>
  <c r="BI134" i="2"/>
  <c r="BH134" i="2"/>
  <c r="F36" i="2" s="1"/>
  <c r="BC95" i="1" s="1"/>
  <c r="BC94" i="1" s="1"/>
  <c r="BG134" i="2"/>
  <c r="BF134" i="2"/>
  <c r="T134" i="2"/>
  <c r="T129" i="2" s="1"/>
  <c r="T128" i="2" s="1"/>
  <c r="T127" i="2" s="1"/>
  <c r="R134" i="2"/>
  <c r="P134" i="2"/>
  <c r="J134" i="2"/>
  <c r="BE134" i="2" s="1"/>
  <c r="BK130" i="2"/>
  <c r="BK129" i="2" s="1"/>
  <c r="BI130" i="2"/>
  <c r="BH130" i="2"/>
  <c r="BG130" i="2"/>
  <c r="BF130" i="2"/>
  <c r="F34" i="2" s="1"/>
  <c r="BA95" i="1" s="1"/>
  <c r="BA94" i="1" s="1"/>
  <c r="T130" i="2"/>
  <c r="R130" i="2"/>
  <c r="P130" i="2"/>
  <c r="P129" i="2" s="1"/>
  <c r="P128" i="2" s="1"/>
  <c r="P127" i="2" s="1"/>
  <c r="AU95" i="1" s="1"/>
  <c r="AU94" i="1" s="1"/>
  <c r="J130" i="2"/>
  <c r="BE130" i="2" s="1"/>
  <c r="R129" i="2"/>
  <c r="R128" i="2" s="1"/>
  <c r="R127" i="2" s="1"/>
  <c r="J124" i="2"/>
  <c r="F124" i="2"/>
  <c r="J123" i="2"/>
  <c r="F123" i="2"/>
  <c r="J121" i="2"/>
  <c r="F121" i="2"/>
  <c r="E119" i="2"/>
  <c r="E117" i="2"/>
  <c r="J92" i="2"/>
  <c r="F92" i="2"/>
  <c r="J91" i="2"/>
  <c r="F91" i="2"/>
  <c r="J89" i="2"/>
  <c r="F89" i="2"/>
  <c r="E87" i="2"/>
  <c r="E85" i="2"/>
  <c r="J37" i="2"/>
  <c r="J36" i="2"/>
  <c r="AY95" i="1" s="1"/>
  <c r="J35" i="2"/>
  <c r="AX95" i="1" s="1"/>
  <c r="J34" i="2"/>
  <c r="AW95" i="1" s="1"/>
  <c r="AS94" i="1"/>
  <c r="AM90" i="1"/>
  <c r="L90" i="1"/>
  <c r="AM89" i="1"/>
  <c r="L89" i="1"/>
  <c r="AM87" i="1"/>
  <c r="L87" i="1"/>
  <c r="L85" i="1"/>
  <c r="L84" i="1"/>
  <c r="AX94" i="1" l="1"/>
  <c r="W31" i="1"/>
  <c r="W32" i="1"/>
  <c r="AY94" i="1"/>
  <c r="BK325" i="2"/>
  <c r="J325" i="2" s="1"/>
  <c r="J105" i="2" s="1"/>
  <c r="J33" i="2"/>
  <c r="AV95" i="1" s="1"/>
  <c r="AT95" i="1" s="1"/>
  <c r="F33" i="2"/>
  <c r="AZ95" i="1" s="1"/>
  <c r="AZ94" i="1" s="1"/>
  <c r="W30" i="1"/>
  <c r="AW94" i="1"/>
  <c r="AK30" i="1" s="1"/>
  <c r="J129" i="2"/>
  <c r="J98" i="2" s="1"/>
  <c r="BK128" i="2"/>
  <c r="J326" i="2"/>
  <c r="J106" i="2" s="1"/>
  <c r="AV94" i="1" l="1"/>
  <c r="W29" i="1"/>
  <c r="BK127" i="2"/>
  <c r="J127" i="2" s="1"/>
  <c r="J128" i="2"/>
  <c r="J97" i="2" s="1"/>
  <c r="J96" i="2" l="1"/>
  <c r="J30" i="2"/>
  <c r="AT94" i="1"/>
  <c r="AK29" i="1"/>
  <c r="J39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<sst xmlns="http://schemas.openxmlformats.org/spreadsheetml/2006/main" count="2403" uniqueCount="635">
  <si>
    <t>Export Komplet</t>
  </si>
  <si>
    <t>2.0</t>
  </si>
  <si>
    <t>ZAMOK</t>
  </si>
  <si>
    <t>False</t>
  </si>
  <si>
    <t>{f606013e-d505-4f87-9f6d-215d64762e97}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</si>
  <si>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</si>
  <si>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</si>
  <si>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</si>
  <si>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</si>
  <si>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</si>
  <si>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</si>
  <si>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</si>
  <si>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</si>
  <si>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podbarvením!_x005F_x000d_
_x005F_x000d_
1) na prvním listu Rekapitulace stavby vyplňte v sestavě_x005F_x000d_
_x005F_x000d_
a) Souhrnný list_x005F_x000d_
- údaje o Uchazeči_x005F_x000d_
(přenesou se do ostatních sestav i v jiných listech)_x005F_x000d_
_x005F_x000d_
b) Rekapitulace objektů_x005F_x000d_
- potřebné Ostatní náklady_x005F_x000d_
_x005F_x000d_
2) na vybraných listech vyplňte v sestavě_x005F_x000d_
_x005F_x000d_
a) Krycí list_x005F_x000d_
- údaje o Uchazeči, pokud se liší od údajů o Uchazeči na Souhrnném listu_x005F_x000d_
(údaje se přenesou do ostatních sestav v daném listu)_x005F_x000d_
_x005F_x000d_
b) Rekapitulace rozpočtu_x005F_x000d_
- potřebné Ostatní náklady_x005F_x000d_
_x005F_x000d_
c) Celkové náklady za stavbu_x005F_x000d_
- ceny u položek_x005F_x000d_
- množství, pokud má žluté podbarvení_x005F_x000d_
- a v případě potřeby poznámku (ta je ve skrytém sloupci)</t>
  </si>
  <si>
    <t>Stavba:</t>
  </si>
  <si>
    <t>Rotava, Sídliště - parkovací a odstavná stání za blokem č. 25</t>
  </si>
  <si>
    <t>KSO:</t>
  </si>
  <si>
    <t>CC-CZ:</t>
  </si>
  <si>
    <t>Místo:</t>
  </si>
  <si>
    <t xml:space="preserve"> </t>
  </si>
  <si>
    <t>Datum:</t>
  </si>
  <si>
    <t>14. 3. 2021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</si>
  <si>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</si>
  <si>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</si>
  <si>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</si>
  <si>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</si>
  <si>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</si>
  <si>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</si>
  <si>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</si>
  <si>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</si>
  <si>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Simona Kalinová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</si>
  <si>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</si>
  <si>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</si>
  <si>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</si>
  <si>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</si>
  <si>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</si>
  <si>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</si>
  <si>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</si>
  <si>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</si>
  <si>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</si>
  <si>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</si>
  <si>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</si>
  <si>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</si>
  <si>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</si>
  <si>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</si>
  <si>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</si>
  <si>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</si>
  <si>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</si>
  <si>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</si>
  <si>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</si>
  <si>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</si>
  <si>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</si>
  <si>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</si>
  <si>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</si>
  <si>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</si>
  <si>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</si>
  <si>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</si>
  <si>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</si>
  <si>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</si>
  <si>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</si>
  <si>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</si>
  <si>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</si>
  <si>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</si>
  <si>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</si>
  <si>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</si>
  <si>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</si>
  <si>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</si>
  <si>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</si>
  <si>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</si>
  <si>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</si>
  <si>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</si>
  <si>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</si>
  <si>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</si>
  <si>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</si>
  <si>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</si>
  <si>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</si>
  <si>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</si>
  <si>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</si>
  <si>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D1.2. Kanalizace</t>
  </si>
  <si>
    <t>STA</t>
  </si>
  <si>
    <t>{b1b3e8f6-e12f-479c-8521-f292e8067a37}</t>
  </si>
  <si>
    <t>2</t>
  </si>
  <si>
    <t>KRYCÍ LIST SOUPISU PRACÍ</t>
  </si>
  <si>
    <t>Objekt:</t>
  </si>
  <si>
    <t>1 - D1.2.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</si>
  <si>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</si>
  <si>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</si>
  <si>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</si>
  <si>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</si>
  <si>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</si>
  <si>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</si>
  <si>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</si>
  <si>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</si>
  <si>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</si>
  <si>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</si>
  <si>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</si>
  <si>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</si>
  <si>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</si>
  <si>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</si>
  <si>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</si>
  <si>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</si>
  <si>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</si>
  <si>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</si>
  <si>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</si>
  <si>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</si>
  <si>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</si>
  <si>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</si>
  <si>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</si>
  <si>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</si>
  <si>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</si>
  <si>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</si>
  <si>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</si>
  <si>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</si>
  <si>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</si>
  <si>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</si>
  <si>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</si>
  <si>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</si>
  <si>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</si>
  <si>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</si>
  <si>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</si>
  <si>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z celkové plochy do 100 m2 strojně</t>
  </si>
  <si>
    <t>m2</t>
  </si>
  <si>
    <t>4</t>
  </si>
  <si>
    <t>-187913369</t>
  </si>
  <si>
    <t>VV</t>
  </si>
  <si>
    <t>"dn500" 1,6*22,57</t>
  </si>
  <si>
    <t>"dn250" 1,2*13,85</t>
  </si>
  <si>
    <t>Součet</t>
  </si>
  <si>
    <t>113107164</t>
  </si>
  <si>
    <t>Odstranění podkladu z kameniva drceného tl 400 mm strojně pl přes 50 do 200 m2</t>
  </si>
  <si>
    <t>-1965482094</t>
  </si>
  <si>
    <t>"asfalt" (2,0*71,37)+1,2*(9,32+9,0)</t>
  </si>
  <si>
    <t>3</t>
  </si>
  <si>
    <t>113107341</t>
  </si>
  <si>
    <t>Odstranění podkladu živičného tl 50 mm strojně pl do 50 m2</t>
  </si>
  <si>
    <t>655363454</t>
  </si>
  <si>
    <t>113107342</t>
  </si>
  <si>
    <t>Odstranění podkladu živičného tl 100 mm strojně pl do 50 m2</t>
  </si>
  <si>
    <t>1333605425</t>
  </si>
  <si>
    <t>5</t>
  </si>
  <si>
    <t>113201111</t>
  </si>
  <si>
    <t>Vytrhání obrub chodníkových ležatých</t>
  </si>
  <si>
    <t>m</t>
  </si>
  <si>
    <t>59763739</t>
  </si>
  <si>
    <t>2,0+3*1,2</t>
  </si>
  <si>
    <t>6</t>
  </si>
  <si>
    <t>115101201</t>
  </si>
  <si>
    <t>Čerpání vody na dopravní výšku do 10 m průměrný přítok do 500 l/min</t>
  </si>
  <si>
    <t>hod</t>
  </si>
  <si>
    <t>-117878472</t>
  </si>
  <si>
    <t>7</t>
  </si>
  <si>
    <t>115101301</t>
  </si>
  <si>
    <t>Pohotovost čerpací soupravy pro dopravní výšku do 10 m přítok do 500 l/min</t>
  </si>
  <si>
    <t>den</t>
  </si>
  <si>
    <t>-344685175</t>
  </si>
  <si>
    <t>8</t>
  </si>
  <si>
    <t>119001401</t>
  </si>
  <si>
    <t>Dočasné zajištění potrubí ocelového nebo litinového DN do 200 mm</t>
  </si>
  <si>
    <t>44694430</t>
  </si>
  <si>
    <t>9</t>
  </si>
  <si>
    <t>119001421</t>
  </si>
  <si>
    <t>Dočasné zajištění kabelů a kabelových tratí ze 3 volně ložených kabelů</t>
  </si>
  <si>
    <t>1005136926</t>
  </si>
  <si>
    <t>2*1,5</t>
  </si>
  <si>
    <t>10</t>
  </si>
  <si>
    <t>121151113</t>
  </si>
  <si>
    <t>Sejmutí ornice plochy do 500 m2 tl vrstvy do 200 mm strojně</t>
  </si>
  <si>
    <t>1324823126</t>
  </si>
  <si>
    <t>11</t>
  </si>
  <si>
    <t>132254205</t>
  </si>
  <si>
    <t>Hloubení zapažených rýh š do 2000 mm v hornině třídy těžitelnosti I, skupiny 3 objem do 1000 m3</t>
  </si>
  <si>
    <t>m3</t>
  </si>
  <si>
    <t>1993476224</t>
  </si>
  <si>
    <t>"dn500" (2,40+2,44)*7,53+(2,44+2,69)*10,82+(2,69+4,15)*50,32+(4,15+4,53)*25,27</t>
  </si>
  <si>
    <t>"dn250" (2,13+2,12)*5,68+(2,12+1,90)*17,49</t>
  </si>
  <si>
    <t>"přípojky" (1,15+2,69)*3,0+(1,15+3,24)*3,0+(1,15+3,90)*3,0</t>
  </si>
  <si>
    <t>Mezisoučet</t>
  </si>
  <si>
    <t>655,484*1,6*0,5</t>
  </si>
  <si>
    <t>(94,45+39,84)*1,2*0,5</t>
  </si>
  <si>
    <t>"rozšíření výkopu pro RŠ" 6*1,103</t>
  </si>
  <si>
    <t>"rozšíření výkopu pro UV" 3,14*0,5*0,5*1,3*3</t>
  </si>
  <si>
    <t>"odpočet asfaltu" -0,44*1,6*71,37-0,44*1,2*(9,32+9,0)</t>
  </si>
  <si>
    <t>"odpočet ornice" -0,20*1,6*22,57-0,20*1,2*13,85</t>
  </si>
  <si>
    <t>544,178*0,5</t>
  </si>
  <si>
    <t>12</t>
  </si>
  <si>
    <t>132354205</t>
  </si>
  <si>
    <t>Hloubení zapažených rýh š do 2000 mm v hornině třídy těžitelnosti II, skupiny 4 objem do 1000 m3</t>
  </si>
  <si>
    <t>-744582017</t>
  </si>
  <si>
    <t>544,178*0,4</t>
  </si>
  <si>
    <t>13</t>
  </si>
  <si>
    <t>132454205</t>
  </si>
  <si>
    <t>Hloubení zapažených rýh š do 2000 mm v hornině třídy těžitelnosti II, skupiny 5 objem do 1000 m3</t>
  </si>
  <si>
    <t>-1983806682</t>
  </si>
  <si>
    <t>544,178*0,1</t>
  </si>
  <si>
    <t>14</t>
  </si>
  <si>
    <t>139001101</t>
  </si>
  <si>
    <t>Příplatek za ztížení vykopávky v blízkosti podzemního vedení</t>
  </si>
  <si>
    <t>-173799647</t>
  </si>
  <si>
    <t>3*1,5*1,5</t>
  </si>
  <si>
    <t>151301102</t>
  </si>
  <si>
    <t>Zřízení hnaného pažení a rozepření stěn rýh hl do 4 m</t>
  </si>
  <si>
    <t>1442486222</t>
  </si>
  <si>
    <t>"dn500" (2,40+2,44)*7,53+(2,44+2,69)*10,82+(2,69+4,15)*50,32</t>
  </si>
  <si>
    <t>16</t>
  </si>
  <si>
    <t>151301103</t>
  </si>
  <si>
    <t>Zřízení hnaného pažení a rozepření stěn rýh hl do 8 m</t>
  </si>
  <si>
    <t>978197410</t>
  </si>
  <si>
    <t>"dn500" (4,15+4,53)*25,27</t>
  </si>
  <si>
    <t>17</t>
  </si>
  <si>
    <t>151301112</t>
  </si>
  <si>
    <t>Odstranění hnaného pažení a rozepření stěn rýh hl do 4 m</t>
  </si>
  <si>
    <t>-1989287502</t>
  </si>
  <si>
    <t>18</t>
  </si>
  <si>
    <t>151301113</t>
  </si>
  <si>
    <t>Odstranění hnaného pažení a rozepření stěn rýh hl do 8 m</t>
  </si>
  <si>
    <t>-2032788593</t>
  </si>
  <si>
    <t>19</t>
  </si>
  <si>
    <t>151301301</t>
  </si>
  <si>
    <t>Zřízení rozepření stěn při pažení hnaném hl do 4 m</t>
  </si>
  <si>
    <t>1999882704</t>
  </si>
  <si>
    <t>436,141*1,8*0,5</t>
  </si>
  <si>
    <t>20</t>
  </si>
  <si>
    <t>151301302</t>
  </si>
  <si>
    <t>Zřízení rozepření stěn při pažení hnaném hl do 8 m</t>
  </si>
  <si>
    <t>-1481425976</t>
  </si>
  <si>
    <t>219,344*1,8*0,5</t>
  </si>
  <si>
    <t>151301311</t>
  </si>
  <si>
    <t>Odstranění rozepření stěn při pažení hnaném hl do 4 m</t>
  </si>
  <si>
    <t>-684962967</t>
  </si>
  <si>
    <t>22</t>
  </si>
  <si>
    <t>151301312</t>
  </si>
  <si>
    <t>Odstranění rozepření stěn při pažení hnaném hl do 8 m</t>
  </si>
  <si>
    <t>-802622929</t>
  </si>
  <si>
    <t>23</t>
  </si>
  <si>
    <t>151601501</t>
  </si>
  <si>
    <t>Přepažování rozepření při pažení hnaném hl do 4 m</t>
  </si>
  <si>
    <t>1057760764</t>
  </si>
  <si>
    <t>24</t>
  </si>
  <si>
    <t>151601502</t>
  </si>
  <si>
    <t>Přepažování rozepření při pažení hnaném hl do 8 m</t>
  </si>
  <si>
    <t>1629978527</t>
  </si>
  <si>
    <t>25</t>
  </si>
  <si>
    <t>162451106</t>
  </si>
  <si>
    <t>Vodorovné přemístění do 2000 m výkopku/sypaniny z horniny třídy těžitelnosti I, skupiny 1 až 3</t>
  </si>
  <si>
    <t>-434191187</t>
  </si>
  <si>
    <t>"mezideponie - materiál pro zásyp ve volném terénu" (104,634+114,653)*2</t>
  </si>
  <si>
    <t>26</t>
  </si>
  <si>
    <t>162751117</t>
  </si>
  <si>
    <t>Vodorovné přemístění do 10000 m výkopku/sypaniny z horniny třídy těžitelnosti I, skupiny 1 až 3</t>
  </si>
  <si>
    <t>1680140753</t>
  </si>
  <si>
    <t>272,089-104,634-114,653</t>
  </si>
  <si>
    <t>27</t>
  </si>
  <si>
    <t>162751119</t>
  </si>
  <si>
    <t>Příplatek k vodorovnému přemístění výkopku/sypaniny z horniny třídy těžitelnosti I, skupiny 1 až 3 ZKD 1000 m přes 10000 m</t>
  </si>
  <si>
    <t>-759762416</t>
  </si>
  <si>
    <t>52,802*10</t>
  </si>
  <si>
    <t>28</t>
  </si>
  <si>
    <t>162751137</t>
  </si>
  <si>
    <t>Vodorovné přemístění do 10000 m výkopku/sypaniny z horniny třídy těžitelnosti II, skupiny 4 a 5</t>
  </si>
  <si>
    <t>882967899</t>
  </si>
  <si>
    <t>217,671+54,418</t>
  </si>
  <si>
    <t>29</t>
  </si>
  <si>
    <t>162751139</t>
  </si>
  <si>
    <t>Příplatek k vodorovnému přemístění výkopku/sypaniny z horniny třídy těžitelnosti II, skupiny 4 a 5 ZKD 1000 m přes 10000 m</t>
  </si>
  <si>
    <t>196283994</t>
  </si>
  <si>
    <t>272,089*10</t>
  </si>
  <si>
    <t>30</t>
  </si>
  <si>
    <t>167151111</t>
  </si>
  <si>
    <t>Nakládání výkopku z hornin třídy těžitelnosti I, skupiny 1 až 3 přes 100 m3</t>
  </si>
  <si>
    <t>-371550716</t>
  </si>
  <si>
    <t>104,634+114,653</t>
  </si>
  <si>
    <t>31</t>
  </si>
  <si>
    <t>171201221</t>
  </si>
  <si>
    <t>Poplatek za uložení na skládce (skládkovné) zeminy a kamení kód odpadu 17 05 04</t>
  </si>
  <si>
    <t>t</t>
  </si>
  <si>
    <t>-1007996456</t>
  </si>
  <si>
    <t>324,891*1,6</t>
  </si>
  <si>
    <t>32</t>
  </si>
  <si>
    <t>171251201</t>
  </si>
  <si>
    <t>Uložení sypaniny na skládky nebo meziskládky</t>
  </si>
  <si>
    <t>-688542692</t>
  </si>
  <si>
    <t>544,178-(104,634+114,653)</t>
  </si>
  <si>
    <t>33</t>
  </si>
  <si>
    <t>174151101</t>
  </si>
  <si>
    <t>Zásyp jam, šachet rýh nebo kolem objektů sypaninou se zhutněním</t>
  </si>
  <si>
    <t>1949969896</t>
  </si>
  <si>
    <t>"výkop celkem" 544,178</t>
  </si>
  <si>
    <t>"dn500" -0,9*1,6*93,94</t>
  </si>
  <si>
    <t>"dn250" -0,65*1,2*23,2</t>
  </si>
  <si>
    <t>"dn150" -0,55*1,2*9,0</t>
  </si>
  <si>
    <t>"RŠ" -3,14*0,6*0,6*19,43</t>
  </si>
  <si>
    <t>"UV" -3,14*0,25*0,25*1,3*3</t>
  </si>
  <si>
    <t>34</t>
  </si>
  <si>
    <t>M</t>
  </si>
  <si>
    <t>58333688</t>
  </si>
  <si>
    <t>kamenivo těžené hrubé frakce 32/63 (pro zásyp)</t>
  </si>
  <si>
    <t>2003791209</t>
  </si>
  <si>
    <t>"zásyp z ŠD fr. 0-64 mm - nákup pro zásyp rýhy v asfaltu"</t>
  </si>
  <si>
    <t>"délka tras v asfaltu" (71,37+9,32+9,0)</t>
  </si>
  <si>
    <t>"délka ostatních ploch" 36,45</t>
  </si>
  <si>
    <t>(89,69+36,45)/36,45</t>
  </si>
  <si>
    <t>362,139/3,461</t>
  </si>
  <si>
    <t>362,139-104,634</t>
  </si>
  <si>
    <t>257,50*1,55</t>
  </si>
  <si>
    <t>35</t>
  </si>
  <si>
    <t>175111209</t>
  </si>
  <si>
    <t>Příplatek k obsypání objektu za ruční prohození sypaniny, uložené do 3 m</t>
  </si>
  <si>
    <t>-1265638163</t>
  </si>
  <si>
    <t>36</t>
  </si>
  <si>
    <t>175151101</t>
  </si>
  <si>
    <t>Obsypání potrubí strojně sypaninou bez prohození, uloženou do 3 m</t>
  </si>
  <si>
    <t>-1095965470</t>
  </si>
  <si>
    <t>"dn500" 0,8*1,6*(93,94-5)</t>
  </si>
  <si>
    <t>"dn250" 0,55*1,2*(23,2-1)</t>
  </si>
  <si>
    <t>"dn150" 0,45*1,2*9,0</t>
  </si>
  <si>
    <t>-3,14*0,25*0,25*(93,94-5)</t>
  </si>
  <si>
    <t>-3,14*0,125*0,125*(23,2-1)</t>
  </si>
  <si>
    <t>-3,14*0,075*0,075*9,0</t>
  </si>
  <si>
    <t>37</t>
  </si>
  <si>
    <t>180404111</t>
  </si>
  <si>
    <t>Založení trávníku výsevem na vrstvě ornice</t>
  </si>
  <si>
    <t>63846596</t>
  </si>
  <si>
    <t>"dn250" 1,2*(1,8+1,8)</t>
  </si>
  <si>
    <t>38</t>
  </si>
  <si>
    <t>00572472</t>
  </si>
  <si>
    <t>osivo směs travní krajinná-rovinná</t>
  </si>
  <si>
    <t>kg</t>
  </si>
  <si>
    <t>-1238790042</t>
  </si>
  <si>
    <t>40,432*0,03*1,08</t>
  </si>
  <si>
    <t>39</t>
  </si>
  <si>
    <t>181006113</t>
  </si>
  <si>
    <t>Rozprostření zemin tl vrstvy do 0,2 m schopných zúrodnění v rovině a sklonu do 1:5</t>
  </si>
  <si>
    <t>-805494336</t>
  </si>
  <si>
    <t>40</t>
  </si>
  <si>
    <t>184818243</t>
  </si>
  <si>
    <t>Ochrana kmene průměru přes 500 do 700 mm bedněním výšky přes 2 do 3 m</t>
  </si>
  <si>
    <t>kus</t>
  </si>
  <si>
    <t>-977986378</t>
  </si>
  <si>
    <t>Svislé a kompletní konstrukce</t>
  </si>
  <si>
    <t>41</t>
  </si>
  <si>
    <t>359901111</t>
  </si>
  <si>
    <t>Vyčištění potrubí</t>
  </si>
  <si>
    <t>-1550199411</t>
  </si>
  <si>
    <t>94,0+23,2+9,0</t>
  </si>
  <si>
    <t>42</t>
  </si>
  <si>
    <t>359901211</t>
  </si>
  <si>
    <t>Monitoring stoky jakékoli výšky na nové kanalizaci</t>
  </si>
  <si>
    <t>-43371857</t>
  </si>
  <si>
    <t>94+23,2+9,0</t>
  </si>
  <si>
    <t>Vodorovné konstrukce</t>
  </si>
  <si>
    <t>43</t>
  </si>
  <si>
    <t>451573111</t>
  </si>
  <si>
    <t>Lože pod potrubí otevřený výkop ze štěrkopísku</t>
  </si>
  <si>
    <t>-1345883580</t>
  </si>
  <si>
    <t>"dn500" 0,1*1,6*(93,94-5)</t>
  </si>
  <si>
    <t>"dn250" 0,1*1,2*(23,2-1)</t>
  </si>
  <si>
    <t>"dn150" 0,1*1,2*9,0</t>
  </si>
  <si>
    <t>Trubní vedení</t>
  </si>
  <si>
    <t>44</t>
  </si>
  <si>
    <t>837314111</t>
  </si>
  <si>
    <t>Montáž  útesů s hrdlem DN 150</t>
  </si>
  <si>
    <t>824629518</t>
  </si>
  <si>
    <t>45</t>
  </si>
  <si>
    <t>837364111</t>
  </si>
  <si>
    <t>Montáž útesů s hrdlem DN 250</t>
  </si>
  <si>
    <t>-1218438221</t>
  </si>
  <si>
    <t>46</t>
  </si>
  <si>
    <t>837424111</t>
  </si>
  <si>
    <t>Montáž útesů s hrdlem DN 500</t>
  </si>
  <si>
    <t>92987863</t>
  </si>
  <si>
    <t>47</t>
  </si>
  <si>
    <t>871350410</t>
  </si>
  <si>
    <t>Montáž kanalizačního potrubí korugovaného SN 10 z polypropylenu DN 200</t>
  </si>
  <si>
    <t>-1829003765</t>
  </si>
  <si>
    <t>48</t>
  </si>
  <si>
    <t>28614146</t>
  </si>
  <si>
    <t>trubka kanalizační PP korugovaná DN 150x6000mm s hrdlem SN10</t>
  </si>
  <si>
    <t>1635572383</t>
  </si>
  <si>
    <t>9,0*1,093</t>
  </si>
  <si>
    <t>49</t>
  </si>
  <si>
    <t>871360410</t>
  </si>
  <si>
    <t>Montáž kanalizačního potrubí korugovaného SN 10 z polypropylenu DN 250</t>
  </si>
  <si>
    <t>-806275799</t>
  </si>
  <si>
    <t>50</t>
  </si>
  <si>
    <t>28614150</t>
  </si>
  <si>
    <t>trubka kanalizační PP korugovaná DN 250x6000mm s hrdlem SN10</t>
  </si>
  <si>
    <t>-258439752</t>
  </si>
  <si>
    <t>23,2*1,093</t>
  </si>
  <si>
    <t>51</t>
  </si>
  <si>
    <t>871420410</t>
  </si>
  <si>
    <t>Montáž kanalizačního potrubí korugovaného SN 10 z polypropylenu DN 500</t>
  </si>
  <si>
    <t>-1961054619</t>
  </si>
  <si>
    <t>52</t>
  </si>
  <si>
    <t>28614156</t>
  </si>
  <si>
    <t>trubka kanalizační PP korugovaná DN 500x6000mm s hrdlem SN10</t>
  </si>
  <si>
    <t>980031408</t>
  </si>
  <si>
    <t>94,0*1,093</t>
  </si>
  <si>
    <t>53</t>
  </si>
  <si>
    <t>877310410</t>
  </si>
  <si>
    <t>Montáž kolen na potrubí z PP trub korugovaných DN 150</t>
  </si>
  <si>
    <t>797298244</t>
  </si>
  <si>
    <t>"směrová 2 ks, výšková cca 6 ks" 8</t>
  </si>
  <si>
    <t>54</t>
  </si>
  <si>
    <t>28617182</t>
  </si>
  <si>
    <t>koleno kanalizační PP SN16 45° DN 150</t>
  </si>
  <si>
    <t>444292384</t>
  </si>
  <si>
    <t>"koleno X-Stream" 8*1,015</t>
  </si>
  <si>
    <t>55</t>
  </si>
  <si>
    <t>877420420</t>
  </si>
  <si>
    <t>Montáž odboček na kanalizačním potrubí z PP trub korugovaných DN 500</t>
  </si>
  <si>
    <t>707470094</t>
  </si>
  <si>
    <t>56</t>
  </si>
  <si>
    <t>28617224</t>
  </si>
  <si>
    <t>odbočka kanalizační PP SN16 45° DN 500/150</t>
  </si>
  <si>
    <t>2028575427</t>
  </si>
  <si>
    <t>"odbočka X-Stream" 2*1,015</t>
  </si>
  <si>
    <t>57</t>
  </si>
  <si>
    <t>892351111</t>
  </si>
  <si>
    <t>Tlaková zkouška vodou potrubí DN 150 nebo 200</t>
  </si>
  <si>
    <t>745702645</t>
  </si>
  <si>
    <t>58</t>
  </si>
  <si>
    <t>892381111</t>
  </si>
  <si>
    <t>Tlaková zkouška vodou potrubí DN 250, DN 300 nebo 350</t>
  </si>
  <si>
    <t>683528544</t>
  </si>
  <si>
    <t>59</t>
  </si>
  <si>
    <t>892421111</t>
  </si>
  <si>
    <t>Tlaková zkouška vodou potrubí DN 400 nebo 500</t>
  </si>
  <si>
    <t>-848678675</t>
  </si>
  <si>
    <t>60</t>
  </si>
  <si>
    <t>892372111</t>
  </si>
  <si>
    <t>Zabezpečení konců potrubí DN do 300 při tlakových zkouškách vodou</t>
  </si>
  <si>
    <t>1208792471</t>
  </si>
  <si>
    <t>61</t>
  </si>
  <si>
    <t>892442111</t>
  </si>
  <si>
    <t>Zabezpečení konců potrubí DN nad 300 do 600 při tlakových zkouškách vodou</t>
  </si>
  <si>
    <t>951252650</t>
  </si>
  <si>
    <t>62</t>
  </si>
  <si>
    <t>892575116</t>
  </si>
  <si>
    <t>Zkouška těsnosti kanalizace DN do 500, vodou</t>
  </si>
  <si>
    <t>462899710</t>
  </si>
  <si>
    <t>63</t>
  </si>
  <si>
    <t>892585111</t>
  </si>
  <si>
    <t>Zkouška těsnosti kanalizace DN do 300, vodou</t>
  </si>
  <si>
    <t>-144352130</t>
  </si>
  <si>
    <t>9,0+23,2</t>
  </si>
  <si>
    <t>64</t>
  </si>
  <si>
    <t>894118001</t>
  </si>
  <si>
    <t>Příplatek ZKD 0,60 m výšky vstupu na potrubí</t>
  </si>
  <si>
    <t>963326548</t>
  </si>
  <si>
    <t>65</t>
  </si>
  <si>
    <t>894411121</t>
  </si>
  <si>
    <t>Zřízení šachet kanalizačních z betonových dílců na potrubí DN nad 200 do 300 dno beton tř. C 25/30</t>
  </si>
  <si>
    <t>-41293042</t>
  </si>
  <si>
    <t>66</t>
  </si>
  <si>
    <t>894411141</t>
  </si>
  <si>
    <t>Zřízení šachet kanalizačních z betonových dílců na potrubí DN 500 dno beton tř. C 25/30</t>
  </si>
  <si>
    <t>-1296443097</t>
  </si>
  <si>
    <t>67</t>
  </si>
  <si>
    <t>896231112</t>
  </si>
  <si>
    <t>Spadiště kanalizační z betonu kruhové jednoduché dno beton tř. C 25/30 horní potrubí DN 500</t>
  </si>
  <si>
    <t>1284459280</t>
  </si>
  <si>
    <t>68</t>
  </si>
  <si>
    <t>896290113</t>
  </si>
  <si>
    <t>Příplatek ke spadišti jednoduchému nebo bočnímu ZKD 300 mm výšky</t>
  </si>
  <si>
    <t>-1332936254</t>
  </si>
  <si>
    <t>69</t>
  </si>
  <si>
    <t>895941111</t>
  </si>
  <si>
    <t>Zřízení vpusti kanalizační uliční z betonových dílců typ UV-50 normální</t>
  </si>
  <si>
    <t>-1431398866</t>
  </si>
  <si>
    <t>70</t>
  </si>
  <si>
    <t>899104111</t>
  </si>
  <si>
    <t>Osazení poklopů litinových nebo ocelových včetně rámů hmotnosti nad 150 kg</t>
  </si>
  <si>
    <t>290218587</t>
  </si>
  <si>
    <t>71</t>
  </si>
  <si>
    <t>28614188</t>
  </si>
  <si>
    <t>poklop litinový kanalizační šachty DN 400 bez větrání šroubovací s teleskopickým dílem pro třídu zatížení D400 (vč.těsnění)</t>
  </si>
  <si>
    <t>470724959</t>
  </si>
  <si>
    <t>72</t>
  </si>
  <si>
    <t>59224338</t>
  </si>
  <si>
    <t>dno betonové šachty kanalizační přímé TBZ-Q.1 100/497 KOM tl. 15 cm</t>
  </si>
  <si>
    <t>1207980630</t>
  </si>
  <si>
    <t>73</t>
  </si>
  <si>
    <t>59224339</t>
  </si>
  <si>
    <t>dno betonové šachty kanalizační přímé TBZ-Q.1 100/774 KOM tl. 25 cm</t>
  </si>
  <si>
    <t>1449984597</t>
  </si>
  <si>
    <t>74</t>
  </si>
  <si>
    <t>592243480</t>
  </si>
  <si>
    <t>těsnění elastometrové pro spojení šachetních dílů EMT DN 1000</t>
  </si>
  <si>
    <t>891473640</t>
  </si>
  <si>
    <t>75</t>
  </si>
  <si>
    <t>592243050</t>
  </si>
  <si>
    <t>skruž betonová šachetní TBS-Q.1 100/25 D100x25x12 cm</t>
  </si>
  <si>
    <t>-1942447759</t>
  </si>
  <si>
    <t>76</t>
  </si>
  <si>
    <t>592243060</t>
  </si>
  <si>
    <t>skruž betonová šachetní TBS-Q.1 100/50 D100x50x12 cm</t>
  </si>
  <si>
    <t>1039093857</t>
  </si>
  <si>
    <t>77</t>
  </si>
  <si>
    <t>592243070</t>
  </si>
  <si>
    <t>skruž betonová šachetní TBS-Q.1 100/100 D100x100x12 cm</t>
  </si>
  <si>
    <t>1992580153</t>
  </si>
  <si>
    <t>78</t>
  </si>
  <si>
    <t>592243120</t>
  </si>
  <si>
    <t>konus šachetní betonový TBR-Q.1 100-63/58/12 KPS 100x62,5x58 cm</t>
  </si>
  <si>
    <t>1750186056</t>
  </si>
  <si>
    <t>79</t>
  </si>
  <si>
    <t>592243150</t>
  </si>
  <si>
    <t>deska betonová zákrytová TZK-Q.1 100-63/17 100/62,5 x 16,5 cm</t>
  </si>
  <si>
    <t>1632276995</t>
  </si>
  <si>
    <t>80</t>
  </si>
  <si>
    <t>592243200</t>
  </si>
  <si>
    <t>prstenec šachetní betonový vyrovnávací TBW-Q.1 63/6 62,5 x 12 x 6 cm</t>
  </si>
  <si>
    <t>1908655608</t>
  </si>
  <si>
    <t>81</t>
  </si>
  <si>
    <t>592243230</t>
  </si>
  <si>
    <t>prstenec šachetní betonový vyrovnávací TBW-Q.1 63/10 62,5 x 12 x 10 cm</t>
  </si>
  <si>
    <t>1756826019</t>
  </si>
  <si>
    <t>82</t>
  </si>
  <si>
    <t>592243231</t>
  </si>
  <si>
    <t>prstenec šachetní betonový vyrovnávací TBW-Q.1 63/12 62,5 x 12 x 12 cm</t>
  </si>
  <si>
    <t>1275161882</t>
  </si>
  <si>
    <t>83</t>
  </si>
  <si>
    <t>899204111</t>
  </si>
  <si>
    <t>Osazení mříží litinových včetně rámů a košů na bahno hmotnosti nad 150 kg</t>
  </si>
  <si>
    <t>2085539856</t>
  </si>
  <si>
    <t>84</t>
  </si>
  <si>
    <t>592238640</t>
  </si>
  <si>
    <t>prstenec betonový pro uliční vpusť vyrovnávací TBV-Q 390/60/10a, 39x6x13 cm</t>
  </si>
  <si>
    <t>1899376516</t>
  </si>
  <si>
    <t>85</t>
  </si>
  <si>
    <t>592238580</t>
  </si>
  <si>
    <t>skruž betonová pro uliční vpusť horní TBV-Q 450/570/5d, 45x57x5 cm</t>
  </si>
  <si>
    <t>-2013922500</t>
  </si>
  <si>
    <t>86</t>
  </si>
  <si>
    <t>592238540</t>
  </si>
  <si>
    <t>skruž betonová pro uliční vpusť s výtokovým otvorem PVC TBV-Q 450/350/3a, 45x35x5 cm</t>
  </si>
  <si>
    <t>390256480</t>
  </si>
  <si>
    <t>87</t>
  </si>
  <si>
    <t>592238520</t>
  </si>
  <si>
    <t>dno betonové pro uliční vpusť s kalovou prohlubní TBV-Q 2a 45x30x5 cm</t>
  </si>
  <si>
    <t>-1474299602</t>
  </si>
  <si>
    <t>88</t>
  </si>
  <si>
    <t>592238741</t>
  </si>
  <si>
    <t>koš pozink. C3 DIN 4052, vysoký, pro rám 500/500</t>
  </si>
  <si>
    <t>212217051</t>
  </si>
  <si>
    <t>89</t>
  </si>
  <si>
    <t>592238760</t>
  </si>
  <si>
    <t>rám zabetonovaný DIN 19583-9 500/500 mm</t>
  </si>
  <si>
    <t>-333850922</t>
  </si>
  <si>
    <t>90</t>
  </si>
  <si>
    <t>592238780</t>
  </si>
  <si>
    <t>mříž M1 D400 DIN 19583-13, 500/500 mm</t>
  </si>
  <si>
    <t>1435852381</t>
  </si>
  <si>
    <t>Ostatní konstrukce a práce-bourání</t>
  </si>
  <si>
    <t>91</t>
  </si>
  <si>
    <t>919735112</t>
  </si>
  <si>
    <t>Řezání stávajícího živičného krytu hl do 100 mm</t>
  </si>
  <si>
    <t>1411180394</t>
  </si>
  <si>
    <t>2*(71,37+9,32+9,0)</t>
  </si>
  <si>
    <t>92</t>
  </si>
  <si>
    <t>99000R</t>
  </si>
  <si>
    <t>Zaslepení stávajícího potrubí</t>
  </si>
  <si>
    <t>kpl</t>
  </si>
  <si>
    <t>1881317468</t>
  </si>
  <si>
    <t>997</t>
  </si>
  <si>
    <t>Přesun sutě</t>
  </si>
  <si>
    <t>93</t>
  </si>
  <si>
    <t>997221571</t>
  </si>
  <si>
    <t>Vodorovná doprava vybouraných hmot do 1 km</t>
  </si>
  <si>
    <t>-72320578</t>
  </si>
  <si>
    <t>94</t>
  </si>
  <si>
    <t>997221579</t>
  </si>
  <si>
    <t>Příplatek ZKD 1 km u vodorovné dopravy vybouraných hmot</t>
  </si>
  <si>
    <t>853616978</t>
  </si>
  <si>
    <t>149,21*19</t>
  </si>
  <si>
    <t>95</t>
  </si>
  <si>
    <t>997221612</t>
  </si>
  <si>
    <t>Nakládání vybouraných hmot na dopravní prostředky pro vodorovnou dopravu</t>
  </si>
  <si>
    <t>221594563</t>
  </si>
  <si>
    <t>96</t>
  </si>
  <si>
    <t>997221845</t>
  </si>
  <si>
    <t>Poplatek za uložení odpadu z asfaltových povrchů na skládce (skládkovné)</t>
  </si>
  <si>
    <t>-1412824836</t>
  </si>
  <si>
    <t>97</t>
  </si>
  <si>
    <t>997221855</t>
  </si>
  <si>
    <t>Poplatek za uložení odpadu z kameniva na skládce (skládkovné)</t>
  </si>
  <si>
    <t>277430103</t>
  </si>
  <si>
    <t>98</t>
  </si>
  <si>
    <t>997221861</t>
  </si>
  <si>
    <t>Poplatek za uložení stavebního odpadu na recyklační skládce (skládkovné) z prostého betonu pod kódem 17 01 01</t>
  </si>
  <si>
    <t>2050738281</t>
  </si>
  <si>
    <t>99</t>
  </si>
  <si>
    <t>998276101</t>
  </si>
  <si>
    <t>Přesun hmot pro trubní vedení z trub z plastických hmot otevřený výkop</t>
  </si>
  <si>
    <t>145268420</t>
  </si>
  <si>
    <t>OST</t>
  </si>
  <si>
    <t>Ostatní</t>
  </si>
  <si>
    <t>100</t>
  </si>
  <si>
    <t>980107111</t>
  </si>
  <si>
    <t>Zkouška zhutnění zásypu</t>
  </si>
  <si>
    <t>164160894</t>
  </si>
  <si>
    <t>101</t>
  </si>
  <si>
    <t>980108111</t>
  </si>
  <si>
    <t>Zkouška vhodnosti zásypového materiálu</t>
  </si>
  <si>
    <t>-782026185</t>
  </si>
  <si>
    <t>VRN</t>
  </si>
  <si>
    <t>Vedlejší rozpočtové náklady</t>
  </si>
  <si>
    <t>VRN1</t>
  </si>
  <si>
    <t>Průzkumné, geodetické a projektové práce</t>
  </si>
  <si>
    <t>102</t>
  </si>
  <si>
    <t>01151400R</t>
  </si>
  <si>
    <t>Fotodokumentace</t>
  </si>
  <si>
    <t>1024</t>
  </si>
  <si>
    <t>-1227898270</t>
  </si>
  <si>
    <t>103</t>
  </si>
  <si>
    <t>012103000</t>
  </si>
  <si>
    <t>Geodetické práce před výstavbou</t>
  </si>
  <si>
    <t>-1774689362</t>
  </si>
  <si>
    <t>104</t>
  </si>
  <si>
    <t>012203000</t>
  </si>
  <si>
    <t>Geodetické práce při provádění stavby</t>
  </si>
  <si>
    <t>-182161003</t>
  </si>
  <si>
    <t>105</t>
  </si>
  <si>
    <t>012303000</t>
  </si>
  <si>
    <t>Geodetické práce po výstavbě</t>
  </si>
  <si>
    <t>-628457280</t>
  </si>
  <si>
    <t>106</t>
  </si>
  <si>
    <t>013254000</t>
  </si>
  <si>
    <t>Dokumentace skutečného provedení stavby</t>
  </si>
  <si>
    <t>-268874285</t>
  </si>
  <si>
    <t>VRN3</t>
  </si>
  <si>
    <t>Zařízení staveniště</t>
  </si>
  <si>
    <t>107</t>
  </si>
  <si>
    <t>030001000</t>
  </si>
  <si>
    <t>-496126311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</si>
</sst>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-405]#,##0.00"/>
    <numFmt numFmtId="165" formatCode="#,##0.00000"/>
    <numFmt numFmtId="166" formatCode="#,##0.000"/>
    <numFmt numFmtId="167" formatCode="#,##0.00%"/>
    <numFmt numFmtId="168" formatCode="dd&quot;.&quot;mm&quot;.&quot;yyyy"/>
    <numFmt numFmtId="169" formatCode="[$-405]General"/>
    <numFmt numFmtId="170" formatCode="#,##0.00&quot; &quot;[$Kč-405];[Red]&quot;-&quot;#,##0.00&quot; &quot;[$Kč-405]"/>
  </numFmts>
  <fonts count="56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8"/>
      <color theme="1"/>
      <name val="Arial CE1"/>
      <family val="2"/>
      <charset val="238"/>
    </font>
    <font>
      <u/>
      <sz val="11"/>
      <color rgb="FF0000FF"/>
      <name val="Calibri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8"/>
      <color theme="1"/>
      <name val="Arial CE1"/>
      <charset val="238"/>
    </font>
    <font>
      <sz val="8"/>
      <color rgb="FFFFFFFF"/>
      <name val="Arial CE"/>
      <charset val="238"/>
    </font>
    <font>
      <b/>
      <sz val="14"/>
      <color theme="1"/>
      <name val="Arial CE"/>
      <charset val="238"/>
    </font>
    <font>
      <sz val="8"/>
      <color rgb="FF3366FF"/>
      <name val="Arial CE"/>
      <charset val="238"/>
    </font>
    <font>
      <b/>
      <sz val="12"/>
      <color rgb="FF969696"/>
      <name val="Arial CE"/>
      <charset val="238"/>
    </font>
    <font>
      <sz val="10"/>
      <color rgb="FF969696"/>
      <name val="Arial CE"/>
      <charset val="238"/>
    </font>
    <font>
      <sz val="10"/>
      <color theme="1"/>
      <name val="Arial CE"/>
      <charset val="238"/>
    </font>
    <font>
      <b/>
      <sz val="8"/>
      <color rgb="FF969696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color rgb="FF969696"/>
      <name val="Arial CE"/>
      <charset val="238"/>
    </font>
    <font>
      <b/>
      <sz val="12"/>
      <color theme="1"/>
      <name val="Arial CE"/>
      <charset val="238"/>
    </font>
    <font>
      <b/>
      <sz val="10"/>
      <color rgb="FF464646"/>
      <name val="Arial CE"/>
      <charset val="238"/>
    </font>
    <font>
      <sz val="12"/>
      <color rgb="FF969696"/>
      <name val="Arial CE"/>
      <charset val="238"/>
    </font>
    <font>
      <sz val="9"/>
      <color theme="1"/>
      <name val="Arial CE"/>
      <charset val="238"/>
    </font>
    <font>
      <sz val="9"/>
      <color rgb="FF969696"/>
      <name val="Arial CE"/>
      <charset val="238"/>
    </font>
    <font>
      <b/>
      <sz val="12"/>
      <color rgb="FF960000"/>
      <name val="Arial CE"/>
      <charset val="238"/>
    </font>
    <font>
      <sz val="12"/>
      <color theme="1"/>
      <name val="Arial CE"/>
      <charset val="238"/>
    </font>
    <font>
      <sz val="18"/>
      <color rgb="FF0000FF"/>
      <name val="Wingdings 2"/>
      <family val="1"/>
      <charset val="2"/>
    </font>
    <font>
      <sz val="11"/>
      <color theme="1"/>
      <name val="Arial CE"/>
      <charset val="238"/>
    </font>
    <font>
      <b/>
      <sz val="11"/>
      <color rgb="FF003366"/>
      <name val="Arial CE"/>
      <charset val="238"/>
    </font>
    <font>
      <sz val="11"/>
      <color rgb="FF003366"/>
      <name val="Arial CE"/>
      <charset val="238"/>
    </font>
    <font>
      <sz val="11"/>
      <color rgb="FF969696"/>
      <name val="Arial CE"/>
      <charset val="238"/>
    </font>
    <font>
      <sz val="10"/>
      <color rgb="FF3366FF"/>
      <name val="Arial CE"/>
      <charset val="238"/>
    </font>
    <font>
      <sz val="8"/>
      <color rgb="FF969696"/>
      <name val="Arial CE"/>
      <charset val="238"/>
    </font>
    <font>
      <b/>
      <sz val="12"/>
      <color rgb="FF800000"/>
      <name val="Arial CE"/>
      <charset val="238"/>
    </font>
    <font>
      <sz val="12"/>
      <color rgb="FF003366"/>
      <name val="Arial CE"/>
      <charset val="238"/>
    </font>
    <font>
      <sz val="10"/>
      <color rgb="FF003366"/>
      <name val="Arial CE"/>
      <charset val="238"/>
    </font>
    <font>
      <sz val="8"/>
      <color rgb="FF960000"/>
      <name val="Arial CE"/>
      <charset val="238"/>
    </font>
    <font>
      <b/>
      <sz val="8"/>
      <color theme="1"/>
      <name val="Arial CE"/>
      <charset val="238"/>
    </font>
    <font>
      <sz val="8"/>
      <color rgb="FF003366"/>
      <name val="Arial CE"/>
      <charset val="238"/>
    </font>
    <font>
      <sz val="8"/>
      <color rgb="FF505050"/>
      <name val="Arial CE"/>
      <charset val="238"/>
    </font>
    <font>
      <sz val="7"/>
      <color rgb="FF969696"/>
      <name val="Arial CE"/>
      <charset val="238"/>
    </font>
    <font>
      <sz val="8"/>
      <color rgb="FFFF0000"/>
      <name val="Arial CE"/>
      <charset val="238"/>
    </font>
    <font>
      <sz val="8"/>
      <color rgb="FF0000A8"/>
      <name val="Arial CE"/>
      <charset val="238"/>
    </font>
    <font>
      <i/>
      <sz val="9"/>
      <color rgb="FF0000FF"/>
      <name val="Arial CE"/>
      <charset val="238"/>
    </font>
    <font>
      <i/>
      <sz val="8"/>
      <color rgb="FF0000FF"/>
      <name val="Arial CE"/>
      <charset val="238"/>
    </font>
    <font>
      <sz val="8"/>
      <color rgb="FF800080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EBEBE"/>
        <bgColor rgb="FFBEBEBE"/>
      </patternFill>
    </fill>
    <fill>
      <patternFill patternType="solid">
        <fgColor rgb="FFD2D2D2"/>
        <bgColor rgb="FFD2D2D2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969696"/>
      </left>
      <right/>
      <top style="thin">
        <color rgb="FF969696"/>
      </top>
      <bottom/>
      <diagonal/>
    </border>
    <border>
      <left/>
      <right/>
      <top style="thin">
        <color rgb="FF969696"/>
      </top>
      <bottom/>
      <diagonal/>
    </border>
    <border>
      <left/>
      <right style="thin">
        <color rgb="FF969696"/>
      </right>
      <top style="thin">
        <color rgb="FF969696"/>
      </top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/>
      <bottom/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24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9" fontId="7" fillId="0" borderId="0"/>
    <xf numFmtId="169" fontId="6" fillId="0" borderId="0"/>
    <xf numFmtId="0" fontId="8" fillId="0" borderId="0"/>
    <xf numFmtId="0" fontId="9" fillId="7" borderId="0"/>
    <xf numFmtId="0" fontId="10" fillId="0" borderId="0">
      <alignment horizontal="center"/>
    </xf>
    <xf numFmtId="0" fontId="11" fillId="0" borderId="0"/>
    <xf numFmtId="0" fontId="12" fillId="0" borderId="0"/>
    <xf numFmtId="0" fontId="13" fillId="0" borderId="0"/>
    <xf numFmtId="0" fontId="10" fillId="0" borderId="0">
      <alignment horizontal="center" textRotation="90"/>
    </xf>
    <xf numFmtId="0" fontId="14" fillId="0" borderId="0"/>
    <xf numFmtId="0" fontId="15" fillId="8" borderId="0"/>
    <xf numFmtId="0" fontId="16" fillId="8" borderId="1"/>
    <xf numFmtId="0" fontId="17" fillId="0" borderId="0"/>
    <xf numFmtId="170" fontId="17" fillId="0" borderId="0"/>
    <xf numFmtId="0" fontId="1" fillId="0" borderId="0"/>
    <xf numFmtId="0" fontId="1" fillId="0" borderId="0"/>
    <xf numFmtId="0" fontId="4" fillId="0" borderId="0"/>
  </cellStyleXfs>
  <cellXfs count="294">
    <xf numFmtId="0" fontId="0" fillId="0" borderId="0" xfId="0"/>
    <xf numFmtId="169" fontId="19" fillId="0" borderId="0" xfId="8" applyFont="1" applyAlignment="1">
      <alignment horizontal="left" vertical="center"/>
    </xf>
    <xf numFmtId="169" fontId="6" fillId="0" borderId="0" xfId="8"/>
    <xf numFmtId="169" fontId="18" fillId="0" borderId="0" xfId="8" applyFont="1" applyAlignment="1">
      <alignment horizontal="left" vertical="center"/>
    </xf>
    <xf numFmtId="169" fontId="6" fillId="0" borderId="2" xfId="8" applyBorder="1" applyProtection="1"/>
    <xf numFmtId="169" fontId="6" fillId="0" borderId="3" xfId="8" applyBorder="1" applyProtection="1"/>
    <xf numFmtId="169" fontId="6" fillId="0" borderId="4" xfId="8" applyBorder="1"/>
    <xf numFmtId="169" fontId="6" fillId="0" borderId="4" xfId="8" applyBorder="1" applyProtection="1"/>
    <xf numFmtId="169" fontId="6" fillId="0" borderId="0" xfId="8" applyProtection="1"/>
    <xf numFmtId="169" fontId="20" fillId="0" borderId="0" xfId="8" applyFont="1" applyAlignment="1" applyProtection="1">
      <alignment horizontal="left" vertical="center"/>
    </xf>
    <xf numFmtId="169" fontId="21" fillId="0" borderId="0" xfId="8" applyFont="1" applyAlignment="1">
      <alignment horizontal="left" vertical="center"/>
    </xf>
    <xf numFmtId="169" fontId="22" fillId="0" borderId="0" xfId="8" applyFont="1" applyAlignment="1">
      <alignment horizontal="left" vertical="center"/>
    </xf>
    <xf numFmtId="169" fontId="23" fillId="0" borderId="0" xfId="8" applyFont="1" applyAlignment="1" applyProtection="1">
      <alignment horizontal="left" vertical="top"/>
    </xf>
    <xf numFmtId="169" fontId="26" fillId="0" borderId="0" xfId="8" applyFont="1" applyAlignment="1" applyProtection="1">
      <alignment horizontal="left" vertical="top"/>
    </xf>
    <xf numFmtId="169" fontId="23" fillId="0" borderId="0" xfId="8" applyFont="1" applyAlignment="1" applyProtection="1">
      <alignment horizontal="left" vertical="center"/>
    </xf>
    <xf numFmtId="169" fontId="24" fillId="0" borderId="0" xfId="8" applyFont="1" applyAlignment="1" applyProtection="1">
      <alignment horizontal="left" vertical="center"/>
    </xf>
    <xf numFmtId="169" fontId="24" fillId="8" borderId="0" xfId="8" applyFont="1" applyFill="1" applyAlignment="1" applyProtection="1">
      <alignment horizontal="left" vertical="center"/>
      <protection locked="0"/>
    </xf>
    <xf numFmtId="49" fontId="24" fillId="8" borderId="0" xfId="8" applyNumberFormat="1" applyFont="1" applyFill="1" applyAlignment="1" applyProtection="1">
      <alignment horizontal="left" vertical="center"/>
      <protection locked="0"/>
    </xf>
    <xf numFmtId="169" fontId="18" fillId="0" borderId="0" xfId="8" applyFont="1" applyAlignment="1">
      <alignment vertical="center"/>
    </xf>
    <xf numFmtId="169" fontId="18" fillId="0" borderId="4" xfId="8" applyFont="1" applyBorder="1" applyAlignment="1" applyProtection="1">
      <alignment vertical="center"/>
    </xf>
    <xf numFmtId="169" fontId="18" fillId="0" borderId="0" xfId="8" applyFont="1" applyAlignment="1" applyProtection="1">
      <alignment vertical="center"/>
    </xf>
    <xf numFmtId="169" fontId="27" fillId="0" borderId="5" xfId="8" applyFont="1" applyBorder="1" applyAlignment="1" applyProtection="1">
      <alignment horizontal="left" vertical="center"/>
    </xf>
    <xf numFmtId="169" fontId="18" fillId="0" borderId="5" xfId="8" applyFont="1" applyBorder="1" applyAlignment="1" applyProtection="1">
      <alignment vertical="center"/>
    </xf>
    <xf numFmtId="169" fontId="18" fillId="0" borderId="4" xfId="8" applyFont="1" applyBorder="1" applyAlignment="1">
      <alignment vertical="center"/>
    </xf>
    <xf numFmtId="169" fontId="6" fillId="0" borderId="0" xfId="8" applyAlignment="1">
      <alignment vertical="center"/>
    </xf>
    <xf numFmtId="169" fontId="23" fillId="0" borderId="0" xfId="8" applyFont="1" applyAlignment="1">
      <alignment vertical="center"/>
    </xf>
    <xf numFmtId="169" fontId="23" fillId="0" borderId="4" xfId="8" applyFont="1" applyBorder="1" applyAlignment="1" applyProtection="1">
      <alignment vertical="center"/>
    </xf>
    <xf numFmtId="169" fontId="23" fillId="0" borderId="0" xfId="8" applyFont="1" applyAlignment="1" applyProtection="1">
      <alignment vertical="center"/>
    </xf>
    <xf numFmtId="169" fontId="23" fillId="0" borderId="4" xfId="8" applyFont="1" applyBorder="1" applyAlignment="1">
      <alignment vertical="center"/>
    </xf>
    <xf numFmtId="169" fontId="18" fillId="9" borderId="0" xfId="8" applyFont="1" applyFill="1" applyAlignment="1" applyProtection="1">
      <alignment vertical="center"/>
    </xf>
    <xf numFmtId="169" fontId="29" fillId="9" borderId="6" xfId="8" applyFont="1" applyFill="1" applyBorder="1" applyAlignment="1" applyProtection="1">
      <alignment horizontal="left" vertical="center"/>
    </xf>
    <xf numFmtId="169" fontId="18" fillId="9" borderId="7" xfId="8" applyFont="1" applyFill="1" applyBorder="1" applyAlignment="1" applyProtection="1">
      <alignment vertical="center"/>
    </xf>
    <xf numFmtId="169" fontId="29" fillId="9" borderId="7" xfId="8" applyFont="1" applyFill="1" applyBorder="1" applyAlignment="1" applyProtection="1">
      <alignment horizontal="center" vertical="center"/>
    </xf>
    <xf numFmtId="169" fontId="6" fillId="0" borderId="4" xfId="8" applyBorder="1" applyAlignment="1" applyProtection="1">
      <alignment vertical="center"/>
    </xf>
    <xf numFmtId="169" fontId="6" fillId="0" borderId="0" xfId="8" applyAlignment="1" applyProtection="1">
      <alignment vertical="center"/>
    </xf>
    <xf numFmtId="169" fontId="30" fillId="0" borderId="3" xfId="8" applyFont="1" applyBorder="1" applyAlignment="1" applyProtection="1">
      <alignment horizontal="left" vertical="center"/>
    </xf>
    <xf numFmtId="169" fontId="6" fillId="0" borderId="3" xfId="8" applyBorder="1" applyAlignment="1" applyProtection="1">
      <alignment vertical="center"/>
    </xf>
    <xf numFmtId="169" fontId="6" fillId="0" borderId="4" xfId="8" applyBorder="1" applyAlignment="1">
      <alignment vertical="center"/>
    </xf>
    <xf numFmtId="169" fontId="23" fillId="0" borderId="5" xfId="8" applyFont="1" applyBorder="1" applyAlignment="1" applyProtection="1">
      <alignment horizontal="left" vertical="center"/>
    </xf>
    <xf numFmtId="169" fontId="18" fillId="0" borderId="3" xfId="8" applyFont="1" applyBorder="1" applyAlignment="1" applyProtection="1">
      <alignment vertical="center"/>
    </xf>
    <xf numFmtId="169" fontId="18" fillId="0" borderId="9" xfId="8" applyFont="1" applyBorder="1" applyAlignment="1" applyProtection="1">
      <alignment vertical="center"/>
    </xf>
    <xf numFmtId="169" fontId="18" fillId="0" borderId="2" xfId="8" applyFont="1" applyBorder="1" applyAlignment="1" applyProtection="1">
      <alignment vertical="center"/>
    </xf>
    <xf numFmtId="169" fontId="24" fillId="0" borderId="0" xfId="8" applyFont="1" applyAlignment="1">
      <alignment vertical="center"/>
    </xf>
    <xf numFmtId="169" fontId="24" fillId="0" borderId="4" xfId="8" applyFont="1" applyBorder="1" applyAlignment="1" applyProtection="1">
      <alignment vertical="center"/>
    </xf>
    <xf numFmtId="169" fontId="24" fillId="0" borderId="0" xfId="8" applyFont="1" applyAlignment="1" applyProtection="1">
      <alignment vertical="center"/>
    </xf>
    <xf numFmtId="169" fontId="24" fillId="0" borderId="4" xfId="8" applyFont="1" applyBorder="1" applyAlignment="1">
      <alignment vertical="center"/>
    </xf>
    <xf numFmtId="169" fontId="26" fillId="0" borderId="0" xfId="8" applyFont="1" applyAlignment="1">
      <alignment vertical="center"/>
    </xf>
    <xf numFmtId="169" fontId="26" fillId="0" borderId="4" xfId="8" applyFont="1" applyBorder="1" applyAlignment="1" applyProtection="1">
      <alignment vertical="center"/>
    </xf>
    <xf numFmtId="169" fontId="26" fillId="0" borderId="0" xfId="8" applyFont="1" applyAlignment="1" applyProtection="1">
      <alignment horizontal="left" vertical="center"/>
    </xf>
    <xf numFmtId="169" fontId="26" fillId="0" borderId="0" xfId="8" applyFont="1" applyAlignment="1" applyProtection="1">
      <alignment vertical="center"/>
    </xf>
    <xf numFmtId="169" fontId="26" fillId="0" borderId="4" xfId="8" applyFont="1" applyBorder="1" applyAlignment="1">
      <alignment vertical="center"/>
    </xf>
    <xf numFmtId="169" fontId="27" fillId="0" borderId="0" xfId="8" applyFont="1" applyAlignment="1" applyProtection="1">
      <alignment vertical="center"/>
    </xf>
    <xf numFmtId="169" fontId="6" fillId="0" borderId="11" xfId="8" applyBorder="1" applyAlignment="1">
      <alignment vertical="center"/>
    </xf>
    <xf numFmtId="169" fontId="6" fillId="0" borderId="12" xfId="8" applyBorder="1" applyAlignment="1">
      <alignment vertical="center"/>
    </xf>
    <xf numFmtId="169" fontId="18" fillId="0" borderId="0" xfId="8" applyFont="1" applyBorder="1" applyAlignment="1">
      <alignment vertical="center"/>
    </xf>
    <xf numFmtId="169" fontId="18" fillId="0" borderId="13" xfId="8" applyFont="1" applyBorder="1" applyAlignment="1">
      <alignment vertical="center"/>
    </xf>
    <xf numFmtId="169" fontId="18" fillId="0" borderId="0" xfId="8" applyFont="1" applyBorder="1" applyAlignment="1" applyProtection="1">
      <alignment vertical="center"/>
    </xf>
    <xf numFmtId="169" fontId="18" fillId="0" borderId="13" xfId="8" applyFont="1" applyBorder="1" applyAlignment="1" applyProtection="1">
      <alignment vertical="center"/>
    </xf>
    <xf numFmtId="169" fontId="18" fillId="10" borderId="7" xfId="8" applyFont="1" applyFill="1" applyBorder="1" applyAlignment="1" applyProtection="1">
      <alignment vertical="center"/>
    </xf>
    <xf numFmtId="169" fontId="32" fillId="10" borderId="0" xfId="8" applyFont="1" applyFill="1" applyAlignment="1" applyProtection="1">
      <alignment horizontal="center" vertical="center"/>
    </xf>
    <xf numFmtId="169" fontId="33" fillId="0" borderId="14" xfId="8" applyFont="1" applyBorder="1" applyAlignment="1" applyProtection="1">
      <alignment horizontal="center" vertical="center" wrapText="1"/>
    </xf>
    <xf numFmtId="169" fontId="33" fillId="0" borderId="15" xfId="8" applyFont="1" applyBorder="1" applyAlignment="1" applyProtection="1">
      <alignment horizontal="center" vertical="center" wrapText="1"/>
    </xf>
    <xf numFmtId="169" fontId="33" fillId="0" borderId="16" xfId="8" applyFont="1" applyBorder="1" applyAlignment="1" applyProtection="1">
      <alignment horizontal="center" vertical="center" wrapText="1"/>
    </xf>
    <xf numFmtId="169" fontId="18" fillId="0" borderId="10" xfId="8" applyFont="1" applyBorder="1" applyAlignment="1" applyProtection="1">
      <alignment vertical="center"/>
    </xf>
    <xf numFmtId="169" fontId="18" fillId="0" borderId="11" xfId="8" applyFont="1" applyBorder="1" applyAlignment="1" applyProtection="1">
      <alignment vertical="center"/>
    </xf>
    <xf numFmtId="169" fontId="18" fillId="0" borderId="12" xfId="8" applyFont="1" applyBorder="1" applyAlignment="1" applyProtection="1">
      <alignment vertical="center"/>
    </xf>
    <xf numFmtId="169" fontId="29" fillId="0" borderId="0" xfId="8" applyFont="1" applyAlignment="1">
      <alignment vertical="center"/>
    </xf>
    <xf numFmtId="169" fontId="29" fillId="0" borderId="4" xfId="8" applyFont="1" applyBorder="1" applyAlignment="1" applyProtection="1">
      <alignment vertical="center"/>
    </xf>
    <xf numFmtId="169" fontId="34" fillId="0" borderId="0" xfId="8" applyFont="1" applyAlignment="1" applyProtection="1">
      <alignment horizontal="left" vertical="center"/>
    </xf>
    <xf numFmtId="169" fontId="34" fillId="0" borderId="0" xfId="8" applyFont="1" applyAlignment="1" applyProtection="1">
      <alignment vertical="center"/>
    </xf>
    <xf numFmtId="169" fontId="29" fillId="0" borderId="0" xfId="8" applyFont="1" applyAlignment="1" applyProtection="1">
      <alignment horizontal="center" vertical="center"/>
    </xf>
    <xf numFmtId="169" fontId="29" fillId="0" borderId="4" xfId="8" applyFont="1" applyBorder="1" applyAlignment="1">
      <alignment vertical="center"/>
    </xf>
    <xf numFmtId="164" fontId="31" fillId="0" borderId="17" xfId="8" applyNumberFormat="1" applyFont="1" applyBorder="1" applyAlignment="1" applyProtection="1">
      <alignment vertical="center"/>
    </xf>
    <xf numFmtId="164" fontId="31" fillId="0" borderId="0" xfId="8" applyNumberFormat="1" applyFont="1" applyBorder="1" applyAlignment="1" applyProtection="1">
      <alignment vertical="center"/>
    </xf>
    <xf numFmtId="165" fontId="31" fillId="0" borderId="0" xfId="8" applyNumberFormat="1" applyFont="1" applyBorder="1" applyAlignment="1" applyProtection="1">
      <alignment vertical="center"/>
    </xf>
    <xf numFmtId="164" fontId="31" fillId="0" borderId="13" xfId="8" applyNumberFormat="1" applyFont="1" applyBorder="1" applyAlignment="1" applyProtection="1">
      <alignment vertical="center"/>
    </xf>
    <xf numFmtId="169" fontId="29" fillId="0" borderId="0" xfId="8" applyFont="1" applyAlignment="1">
      <alignment horizontal="left" vertical="center"/>
    </xf>
    <xf numFmtId="169" fontId="35" fillId="0" borderId="0" xfId="8" applyFont="1" applyAlignment="1">
      <alignment horizontal="left" vertical="center"/>
    </xf>
    <xf numFmtId="169" fontId="36" fillId="0" borderId="0" xfId="7" applyFont="1" applyFill="1" applyBorder="1" applyAlignment="1" applyProtection="1">
      <alignment horizontal="center" vertical="center"/>
    </xf>
    <xf numFmtId="169" fontId="37" fillId="0" borderId="4" xfId="8" applyFont="1" applyBorder="1" applyAlignment="1" applyProtection="1">
      <alignment vertical="center"/>
    </xf>
    <xf numFmtId="169" fontId="38" fillId="0" borderId="0" xfId="8" applyFont="1" applyAlignment="1" applyProtection="1">
      <alignment vertical="center"/>
    </xf>
    <xf numFmtId="169" fontId="39" fillId="0" borderId="0" xfId="8" applyFont="1" applyAlignment="1" applyProtection="1">
      <alignment vertical="center"/>
    </xf>
    <xf numFmtId="169" fontId="26" fillId="0" borderId="0" xfId="8" applyFont="1" applyAlignment="1" applyProtection="1">
      <alignment horizontal="center" vertical="center"/>
    </xf>
    <xf numFmtId="169" fontId="37" fillId="0" borderId="4" xfId="8" applyFont="1" applyBorder="1" applyAlignment="1">
      <alignment vertical="center"/>
    </xf>
    <xf numFmtId="164" fontId="40" fillId="0" borderId="18" xfId="8" applyNumberFormat="1" applyFont="1" applyBorder="1" applyAlignment="1" applyProtection="1">
      <alignment vertical="center"/>
    </xf>
    <xf numFmtId="164" fontId="40" fillId="0" borderId="19" xfId="8" applyNumberFormat="1" applyFont="1" applyBorder="1" applyAlignment="1" applyProtection="1">
      <alignment vertical="center"/>
    </xf>
    <xf numFmtId="165" fontId="40" fillId="0" borderId="19" xfId="8" applyNumberFormat="1" applyFont="1" applyBorder="1" applyAlignment="1" applyProtection="1">
      <alignment vertical="center"/>
    </xf>
    <xf numFmtId="164" fontId="40" fillId="0" borderId="20" xfId="8" applyNumberFormat="1" applyFont="1" applyBorder="1" applyAlignment="1" applyProtection="1">
      <alignment vertical="center"/>
    </xf>
    <xf numFmtId="169" fontId="37" fillId="0" borderId="0" xfId="8" applyFont="1" applyAlignment="1">
      <alignment vertical="center"/>
    </xf>
    <xf numFmtId="169" fontId="37" fillId="0" borderId="0" xfId="8" applyFont="1" applyAlignment="1">
      <alignment horizontal="left" vertical="center"/>
    </xf>
    <xf numFmtId="0" fontId="0" fillId="0" borderId="0" xfId="0" applyFill="1" applyBorder="1"/>
    <xf numFmtId="169" fontId="25" fillId="0" borderId="0" xfId="8" applyFont="1" applyFill="1" applyBorder="1" applyAlignment="1">
      <alignment horizontal="left" vertical="top" wrapText="1"/>
    </xf>
    <xf numFmtId="169" fontId="26" fillId="0" borderId="0" xfId="8" applyFont="1" applyFill="1" applyBorder="1" applyAlignment="1" applyProtection="1">
      <alignment horizontal="left" vertical="top" wrapText="1"/>
    </xf>
    <xf numFmtId="49" fontId="24" fillId="8" borderId="0" xfId="8" applyNumberFormat="1" applyFont="1" applyFill="1" applyBorder="1" applyAlignment="1" applyProtection="1">
      <alignment horizontal="left" vertical="center"/>
      <protection locked="0"/>
    </xf>
    <xf numFmtId="164" fontId="27" fillId="0" borderId="5" xfId="8" applyNumberFormat="1" applyFont="1" applyFill="1" applyBorder="1" applyAlignment="1" applyProtection="1">
      <alignment vertical="center"/>
    </xf>
    <xf numFmtId="169" fontId="23" fillId="0" borderId="0" xfId="8" applyFont="1" applyFill="1" applyBorder="1" applyAlignment="1" applyProtection="1">
      <alignment horizontal="right" vertical="center"/>
    </xf>
    <xf numFmtId="167" fontId="23" fillId="0" borderId="0" xfId="8" applyNumberFormat="1" applyFont="1" applyFill="1" applyBorder="1" applyAlignment="1" applyProtection="1">
      <alignment horizontal="left" vertical="center"/>
    </xf>
    <xf numFmtId="164" fontId="28" fillId="0" borderId="0" xfId="8" applyNumberFormat="1" applyFont="1" applyFill="1" applyBorder="1" applyAlignment="1" applyProtection="1">
      <alignment vertical="center"/>
    </xf>
    <xf numFmtId="169" fontId="29" fillId="9" borderId="7" xfId="8" applyFont="1" applyFill="1" applyBorder="1" applyAlignment="1" applyProtection="1">
      <alignment horizontal="left" vertical="center"/>
    </xf>
    <xf numFmtId="164" fontId="29" fillId="9" borderId="8" xfId="8" applyNumberFormat="1" applyFont="1" applyFill="1" applyBorder="1" applyAlignment="1" applyProtection="1">
      <alignment vertical="center"/>
    </xf>
    <xf numFmtId="169" fontId="26" fillId="0" borderId="0" xfId="8" applyFont="1" applyFill="1" applyBorder="1" applyAlignment="1" applyProtection="1">
      <alignment horizontal="left" vertical="center" wrapText="1"/>
    </xf>
    <xf numFmtId="168" fontId="24" fillId="0" borderId="0" xfId="8" applyNumberFormat="1" applyFont="1" applyFill="1" applyBorder="1" applyAlignment="1" applyProtection="1">
      <alignment horizontal="left" vertical="center"/>
    </xf>
    <xf numFmtId="169" fontId="24" fillId="0" borderId="0" xfId="8" applyFont="1" applyFill="1" applyBorder="1" applyAlignment="1" applyProtection="1">
      <alignment vertical="center" wrapText="1"/>
    </xf>
    <xf numFmtId="169" fontId="31" fillId="0" borderId="10" xfId="8" applyFont="1" applyFill="1" applyBorder="1" applyAlignment="1">
      <alignment horizontal="center" vertical="center"/>
    </xf>
    <xf numFmtId="169" fontId="32" fillId="10" borderId="6" xfId="8" applyFont="1" applyFill="1" applyBorder="1" applyAlignment="1" applyProtection="1">
      <alignment horizontal="center" vertical="center"/>
    </xf>
    <xf numFmtId="169" fontId="32" fillId="10" borderId="7" xfId="8" applyFont="1" applyFill="1" applyBorder="1" applyAlignment="1" applyProtection="1">
      <alignment horizontal="center" vertical="center"/>
    </xf>
    <xf numFmtId="169" fontId="32" fillId="10" borderId="7" xfId="8" applyFont="1" applyFill="1" applyBorder="1" applyAlignment="1" applyProtection="1">
      <alignment horizontal="right" vertical="center"/>
    </xf>
    <xf numFmtId="169" fontId="32" fillId="10" borderId="8" xfId="8" applyFont="1" applyFill="1" applyBorder="1" applyAlignment="1" applyProtection="1">
      <alignment horizontal="center" vertical="center"/>
    </xf>
    <xf numFmtId="164" fontId="34" fillId="0" borderId="0" xfId="8" applyNumberFormat="1" applyFont="1" applyFill="1" applyBorder="1" applyAlignment="1" applyProtection="1">
      <alignment horizontal="right" vertical="center"/>
    </xf>
    <xf numFmtId="164" fontId="34" fillId="0" borderId="0" xfId="8" applyNumberFormat="1" applyFont="1" applyFill="1" applyBorder="1" applyAlignment="1" applyProtection="1">
      <alignment vertical="center"/>
    </xf>
    <xf numFmtId="169" fontId="38" fillId="0" borderId="0" xfId="8" applyFont="1" applyFill="1" applyBorder="1" applyAlignment="1" applyProtection="1">
      <alignment horizontal="left" vertical="center" wrapText="1"/>
    </xf>
    <xf numFmtId="164" fontId="39" fillId="0" borderId="0" xfId="8" applyNumberFormat="1" applyFont="1" applyFill="1" applyBorder="1" applyAlignment="1" applyProtection="1">
      <alignment vertical="center"/>
    </xf>
    <xf numFmtId="169" fontId="6" fillId="0" borderId="0" xfId="8" applyProtection="1">
      <protection locked="0"/>
    </xf>
    <xf numFmtId="169" fontId="6" fillId="0" borderId="2" xfId="8" applyBorder="1"/>
    <xf numFmtId="169" fontId="6" fillId="0" borderId="3" xfId="8" applyBorder="1"/>
    <xf numFmtId="169" fontId="6" fillId="0" borderId="3" xfId="8" applyBorder="1" applyProtection="1">
      <protection locked="0"/>
    </xf>
    <xf numFmtId="169" fontId="20" fillId="0" borderId="0" xfId="8" applyFont="1" applyAlignment="1">
      <alignment horizontal="left" vertical="center"/>
    </xf>
    <xf numFmtId="169" fontId="41" fillId="0" borderId="0" xfId="8" applyFont="1" applyAlignment="1">
      <alignment horizontal="left" vertical="center"/>
    </xf>
    <xf numFmtId="169" fontId="23" fillId="0" borderId="0" xfId="8" applyFont="1" applyAlignment="1">
      <alignment horizontal="left" vertical="center"/>
    </xf>
    <xf numFmtId="169" fontId="18" fillId="0" borderId="0" xfId="8" applyFont="1" applyAlignment="1" applyProtection="1">
      <alignment vertical="center"/>
      <protection locked="0"/>
    </xf>
    <xf numFmtId="169" fontId="24" fillId="0" borderId="0" xfId="8" applyFont="1" applyAlignment="1">
      <alignment horizontal="left" vertical="center"/>
    </xf>
    <xf numFmtId="169" fontId="23" fillId="0" borderId="0" xfId="8" applyFont="1" applyAlignment="1" applyProtection="1">
      <alignment horizontal="left" vertical="center"/>
      <protection locked="0"/>
    </xf>
    <xf numFmtId="168" fontId="24" fillId="0" borderId="0" xfId="8" applyNumberFormat="1" applyFont="1" applyAlignment="1">
      <alignment horizontal="left" vertical="center"/>
    </xf>
    <xf numFmtId="169" fontId="18" fillId="0" borderId="0" xfId="8" applyFont="1" applyAlignment="1">
      <alignment vertical="center" wrapText="1"/>
    </xf>
    <xf numFmtId="169" fontId="18" fillId="0" borderId="4" xfId="8" applyFont="1" applyBorder="1" applyAlignment="1">
      <alignment vertical="center" wrapText="1"/>
    </xf>
    <xf numFmtId="169" fontId="18" fillId="0" borderId="0" xfId="8" applyFont="1" applyAlignment="1" applyProtection="1">
      <alignment vertical="center" wrapText="1"/>
      <protection locked="0"/>
    </xf>
    <xf numFmtId="169" fontId="6" fillId="0" borderId="4" xfId="8" applyBorder="1" applyAlignment="1">
      <alignment vertical="center" wrapText="1"/>
    </xf>
    <xf numFmtId="169" fontId="6" fillId="0" borderId="0" xfId="8" applyAlignment="1">
      <alignment vertical="center" wrapText="1"/>
    </xf>
    <xf numFmtId="169" fontId="18" fillId="0" borderId="11" xfId="8" applyFont="1" applyBorder="1" applyAlignment="1">
      <alignment vertical="center"/>
    </xf>
    <xf numFmtId="169" fontId="18" fillId="0" borderId="11" xfId="8" applyFont="1" applyBorder="1" applyAlignment="1" applyProtection="1">
      <alignment vertical="center"/>
      <protection locked="0"/>
    </xf>
    <xf numFmtId="169" fontId="27" fillId="0" borderId="0" xfId="8" applyFont="1" applyAlignment="1">
      <alignment horizontal="left" vertical="center"/>
    </xf>
    <xf numFmtId="164" fontId="34" fillId="0" borderId="0" xfId="8" applyNumberFormat="1" applyFont="1" applyAlignment="1">
      <alignment vertical="center"/>
    </xf>
    <xf numFmtId="169" fontId="23" fillId="0" borderId="0" xfId="8" applyFont="1" applyAlignment="1">
      <alignment horizontal="right" vertical="center"/>
    </xf>
    <xf numFmtId="169" fontId="23" fillId="0" borderId="0" xfId="8" applyFont="1" applyAlignment="1" applyProtection="1">
      <alignment horizontal="right" vertical="center"/>
      <protection locked="0"/>
    </xf>
    <xf numFmtId="169" fontId="42" fillId="0" borderId="0" xfId="8" applyFont="1" applyAlignment="1">
      <alignment horizontal="left" vertical="center"/>
    </xf>
    <xf numFmtId="164" fontId="23" fillId="0" borderId="0" xfId="8" applyNumberFormat="1" applyFont="1" applyAlignment="1">
      <alignment vertical="center"/>
    </xf>
    <xf numFmtId="167" fontId="23" fillId="0" borderId="0" xfId="8" applyNumberFormat="1" applyFont="1" applyAlignment="1" applyProtection="1">
      <alignment horizontal="right" vertical="center"/>
      <protection locked="0"/>
    </xf>
    <xf numFmtId="169" fontId="18" fillId="10" borderId="0" xfId="8" applyFont="1" applyFill="1" applyAlignment="1">
      <alignment vertical="center"/>
    </xf>
    <xf numFmtId="169" fontId="29" fillId="10" borderId="6" xfId="8" applyFont="1" applyFill="1" applyBorder="1" applyAlignment="1">
      <alignment horizontal="left" vertical="center"/>
    </xf>
    <xf numFmtId="169" fontId="18" fillId="10" borderId="7" xfId="8" applyFont="1" applyFill="1" applyBorder="1" applyAlignment="1">
      <alignment vertical="center"/>
    </xf>
    <xf numFmtId="169" fontId="29" fillId="10" borderId="7" xfId="8" applyFont="1" applyFill="1" applyBorder="1" applyAlignment="1">
      <alignment horizontal="right" vertical="center"/>
    </xf>
    <xf numFmtId="169" fontId="29" fillId="10" borderId="7" xfId="8" applyFont="1" applyFill="1" applyBorder="1" applyAlignment="1">
      <alignment horizontal="center" vertical="center"/>
    </xf>
    <xf numFmtId="169" fontId="18" fillId="10" borderId="7" xfId="8" applyFont="1" applyFill="1" applyBorder="1" applyAlignment="1" applyProtection="1">
      <alignment vertical="center"/>
      <protection locked="0"/>
    </xf>
    <xf numFmtId="164" fontId="29" fillId="10" borderId="7" xfId="8" applyNumberFormat="1" applyFont="1" applyFill="1" applyBorder="1" applyAlignment="1">
      <alignment vertical="center"/>
    </xf>
    <xf numFmtId="169" fontId="18" fillId="10" borderId="8" xfId="8" applyFont="1" applyFill="1" applyBorder="1" applyAlignment="1">
      <alignment vertical="center"/>
    </xf>
    <xf numFmtId="169" fontId="30" fillId="0" borderId="3" xfId="8" applyFont="1" applyBorder="1" applyAlignment="1">
      <alignment horizontal="left" vertical="center"/>
    </xf>
    <xf numFmtId="169" fontId="6" fillId="0" borderId="3" xfId="8" applyBorder="1" applyAlignment="1">
      <alignment vertical="center"/>
    </xf>
    <xf numFmtId="169" fontId="6" fillId="0" borderId="3" xfId="8" applyBorder="1" applyAlignment="1" applyProtection="1">
      <alignment vertical="center"/>
      <protection locked="0"/>
    </xf>
    <xf numFmtId="169" fontId="23" fillId="0" borderId="5" xfId="8" applyFont="1" applyBorder="1" applyAlignment="1">
      <alignment horizontal="left" vertical="center"/>
    </xf>
    <xf numFmtId="169" fontId="18" fillId="0" borderId="5" xfId="8" applyFont="1" applyBorder="1" applyAlignment="1">
      <alignment vertical="center"/>
    </xf>
    <xf numFmtId="169" fontId="23" fillId="0" borderId="5" xfId="8" applyFont="1" applyBorder="1" applyAlignment="1">
      <alignment horizontal="center" vertical="center"/>
    </xf>
    <xf numFmtId="169" fontId="18" fillId="0" borderId="5" xfId="8" applyFont="1" applyBorder="1" applyAlignment="1" applyProtection="1">
      <alignment vertical="center"/>
      <protection locked="0"/>
    </xf>
    <xf numFmtId="169" fontId="23" fillId="0" borderId="5" xfId="8" applyFont="1" applyBorder="1" applyAlignment="1">
      <alignment horizontal="right" vertical="center"/>
    </xf>
    <xf numFmtId="169" fontId="18" fillId="0" borderId="3" xfId="8" applyFont="1" applyBorder="1" applyAlignment="1">
      <alignment vertical="center"/>
    </xf>
    <xf numFmtId="169" fontId="18" fillId="0" borderId="3" xfId="8" applyFont="1" applyBorder="1" applyAlignment="1" applyProtection="1">
      <alignment vertical="center"/>
      <protection locked="0"/>
    </xf>
    <xf numFmtId="169" fontId="18" fillId="0" borderId="9" xfId="8" applyFont="1" applyBorder="1" applyAlignment="1">
      <alignment vertical="center"/>
    </xf>
    <xf numFmtId="169" fontId="18" fillId="0" borderId="2" xfId="8" applyFont="1" applyBorder="1" applyAlignment="1">
      <alignment vertical="center"/>
    </xf>
    <xf numFmtId="168" fontId="24" fillId="0" borderId="0" xfId="8" applyNumberFormat="1" applyFont="1" applyAlignment="1" applyProtection="1">
      <alignment horizontal="left" vertical="center"/>
    </xf>
    <xf numFmtId="169" fontId="24" fillId="0" borderId="0" xfId="8" applyFont="1" applyAlignment="1" applyProtection="1">
      <alignment horizontal="left" vertical="center" wrapText="1"/>
    </xf>
    <xf numFmtId="169" fontId="32" fillId="10" borderId="0" xfId="8" applyFont="1" applyFill="1" applyAlignment="1" applyProtection="1">
      <alignment horizontal="left" vertical="center"/>
    </xf>
    <xf numFmtId="169" fontId="18" fillId="10" borderId="0" xfId="8" applyFont="1" applyFill="1" applyAlignment="1" applyProtection="1">
      <alignment vertical="center"/>
    </xf>
    <xf numFmtId="169" fontId="18" fillId="10" borderId="0" xfId="8" applyFont="1" applyFill="1" applyAlignment="1" applyProtection="1">
      <alignment vertical="center"/>
      <protection locked="0"/>
    </xf>
    <xf numFmtId="169" fontId="32" fillId="10" borderId="0" xfId="8" applyFont="1" applyFill="1" applyAlignment="1" applyProtection="1">
      <alignment horizontal="right" vertical="center"/>
    </xf>
    <xf numFmtId="169" fontId="43" fillId="0" borderId="0" xfId="8" applyFont="1" applyAlignment="1" applyProtection="1">
      <alignment horizontal="left" vertical="center"/>
    </xf>
    <xf numFmtId="164" fontId="34" fillId="0" borderId="0" xfId="8" applyNumberFormat="1" applyFont="1" applyAlignment="1" applyProtection="1">
      <alignment vertical="center"/>
    </xf>
    <xf numFmtId="169" fontId="44" fillId="0" borderId="0" xfId="8" applyFont="1" applyAlignment="1">
      <alignment vertical="center"/>
    </xf>
    <xf numFmtId="169" fontId="44" fillId="0" borderId="4" xfId="8" applyFont="1" applyBorder="1" applyAlignment="1" applyProtection="1">
      <alignment vertical="center"/>
    </xf>
    <xf numFmtId="169" fontId="44" fillId="0" borderId="0" xfId="8" applyFont="1" applyAlignment="1" applyProtection="1">
      <alignment vertical="center"/>
    </xf>
    <xf numFmtId="169" fontId="44" fillId="0" borderId="19" xfId="8" applyFont="1" applyBorder="1" applyAlignment="1" applyProtection="1">
      <alignment horizontal="left" vertical="center"/>
    </xf>
    <xf numFmtId="169" fontId="44" fillId="0" borderId="19" xfId="8" applyFont="1" applyBorder="1" applyAlignment="1" applyProtection="1">
      <alignment vertical="center"/>
    </xf>
    <xf numFmtId="169" fontId="44" fillId="0" borderId="19" xfId="8" applyFont="1" applyBorder="1" applyAlignment="1" applyProtection="1">
      <alignment vertical="center"/>
      <protection locked="0"/>
    </xf>
    <xf numFmtId="164" fontId="44" fillId="0" borderId="19" xfId="8" applyNumberFormat="1" applyFont="1" applyBorder="1" applyAlignment="1" applyProtection="1">
      <alignment vertical="center"/>
    </xf>
    <xf numFmtId="169" fontId="44" fillId="0" borderId="4" xfId="8" applyFont="1" applyBorder="1" applyAlignment="1">
      <alignment vertical="center"/>
    </xf>
    <xf numFmtId="169" fontId="45" fillId="0" borderId="0" xfId="8" applyFont="1" applyAlignment="1">
      <alignment vertical="center"/>
    </xf>
    <xf numFmtId="169" fontId="45" fillId="0" borderId="4" xfId="8" applyFont="1" applyBorder="1" applyAlignment="1" applyProtection="1">
      <alignment vertical="center"/>
    </xf>
    <xf numFmtId="169" fontId="45" fillId="0" borderId="0" xfId="8" applyFont="1" applyAlignment="1" applyProtection="1">
      <alignment vertical="center"/>
    </xf>
    <xf numFmtId="169" fontId="45" fillId="0" borderId="19" xfId="8" applyFont="1" applyBorder="1" applyAlignment="1" applyProtection="1">
      <alignment horizontal="left" vertical="center"/>
    </xf>
    <xf numFmtId="169" fontId="45" fillId="0" borderId="19" xfId="8" applyFont="1" applyBorder="1" applyAlignment="1" applyProtection="1">
      <alignment vertical="center"/>
    </xf>
    <xf numFmtId="169" fontId="45" fillId="0" borderId="19" xfId="8" applyFont="1" applyBorder="1" applyAlignment="1" applyProtection="1">
      <alignment vertical="center"/>
      <protection locked="0"/>
    </xf>
    <xf numFmtId="164" fontId="45" fillId="0" borderId="19" xfId="8" applyNumberFormat="1" applyFont="1" applyBorder="1" applyAlignment="1" applyProtection="1">
      <alignment vertical="center"/>
    </xf>
    <xf numFmtId="169" fontId="45" fillId="0" borderId="4" xfId="8" applyFont="1" applyBorder="1" applyAlignment="1">
      <alignment vertical="center"/>
    </xf>
    <xf numFmtId="169" fontId="18" fillId="0" borderId="0" xfId="8" applyFont="1" applyAlignment="1">
      <alignment horizontal="center" vertical="center" wrapText="1"/>
    </xf>
    <xf numFmtId="169" fontId="18" fillId="0" borderId="4" xfId="8" applyFont="1" applyBorder="1" applyAlignment="1" applyProtection="1">
      <alignment horizontal="center" vertical="center" wrapText="1"/>
    </xf>
    <xf numFmtId="169" fontId="32" fillId="10" borderId="14" xfId="8" applyFont="1" applyFill="1" applyBorder="1" applyAlignment="1" applyProtection="1">
      <alignment horizontal="center" vertical="center" wrapText="1"/>
    </xf>
    <xf numFmtId="169" fontId="32" fillId="10" borderId="15" xfId="8" applyFont="1" applyFill="1" applyBorder="1" applyAlignment="1" applyProtection="1">
      <alignment horizontal="center" vertical="center" wrapText="1"/>
    </xf>
    <xf numFmtId="169" fontId="32" fillId="10" borderId="15" xfId="8" applyFont="1" applyFill="1" applyBorder="1" applyAlignment="1" applyProtection="1">
      <alignment horizontal="center" vertical="center" wrapText="1"/>
      <protection locked="0"/>
    </xf>
    <xf numFmtId="169" fontId="32" fillId="10" borderId="16" xfId="8" applyFont="1" applyFill="1" applyBorder="1" applyAlignment="1" applyProtection="1">
      <alignment horizontal="center" vertical="center" wrapText="1"/>
    </xf>
    <xf numFmtId="169" fontId="32" fillId="10" borderId="0" xfId="8" applyFont="1" applyFill="1" applyAlignment="1" applyProtection="1">
      <alignment horizontal="center" vertical="center" wrapText="1"/>
    </xf>
    <xf numFmtId="169" fontId="6" fillId="0" borderId="4" xfId="8" applyBorder="1" applyAlignment="1">
      <alignment horizontal="center" vertical="center" wrapText="1"/>
    </xf>
    <xf numFmtId="169" fontId="6" fillId="0" borderId="0" xfId="8" applyAlignment="1">
      <alignment horizontal="center" vertical="center" wrapText="1"/>
    </xf>
    <xf numFmtId="164" fontId="34" fillId="0" borderId="0" xfId="8" applyNumberFormat="1" applyFont="1" applyAlignment="1" applyProtection="1"/>
    <xf numFmtId="169" fontId="6" fillId="0" borderId="11" xfId="8" applyBorder="1" applyAlignment="1" applyProtection="1">
      <alignment vertical="center"/>
    </xf>
    <xf numFmtId="165" fontId="46" fillId="0" borderId="11" xfId="8" applyNumberFormat="1" applyFont="1" applyBorder="1" applyAlignment="1" applyProtection="1"/>
    <xf numFmtId="165" fontId="46" fillId="0" borderId="12" xfId="8" applyNumberFormat="1" applyFont="1" applyBorder="1" applyAlignment="1" applyProtection="1"/>
    <xf numFmtId="164" fontId="47" fillId="0" borderId="0" xfId="8" applyNumberFormat="1" applyFont="1" applyAlignment="1">
      <alignment vertical="center"/>
    </xf>
    <xf numFmtId="169" fontId="48" fillId="0" borderId="0" xfId="8" applyFont="1" applyAlignment="1"/>
    <xf numFmtId="169" fontId="48" fillId="0" borderId="4" xfId="8" applyFont="1" applyBorder="1" applyAlignment="1" applyProtection="1"/>
    <xf numFmtId="169" fontId="48" fillId="0" borderId="0" xfId="8" applyFont="1" applyAlignment="1" applyProtection="1"/>
    <xf numFmtId="169" fontId="48" fillId="0" borderId="0" xfId="8" applyFont="1" applyAlignment="1" applyProtection="1">
      <alignment horizontal="left"/>
    </xf>
    <xf numFmtId="169" fontId="44" fillId="0" borderId="0" xfId="8" applyFont="1" applyAlignment="1" applyProtection="1">
      <alignment horizontal="left"/>
    </xf>
    <xf numFmtId="169" fontId="48" fillId="0" borderId="0" xfId="8" applyFont="1" applyAlignment="1" applyProtection="1">
      <protection locked="0"/>
    </xf>
    <xf numFmtId="164" fontId="44" fillId="0" borderId="0" xfId="8" applyNumberFormat="1" applyFont="1" applyAlignment="1" applyProtection="1"/>
    <xf numFmtId="169" fontId="48" fillId="0" borderId="4" xfId="8" applyFont="1" applyBorder="1" applyAlignment="1"/>
    <xf numFmtId="169" fontId="48" fillId="0" borderId="17" xfId="8" applyFont="1" applyBorder="1" applyAlignment="1" applyProtection="1"/>
    <xf numFmtId="169" fontId="48" fillId="0" borderId="0" xfId="8" applyFont="1" applyBorder="1" applyAlignment="1" applyProtection="1"/>
    <xf numFmtId="165" fontId="48" fillId="0" borderId="0" xfId="8" applyNumberFormat="1" applyFont="1" applyBorder="1" applyAlignment="1" applyProtection="1"/>
    <xf numFmtId="165" fontId="48" fillId="0" borderId="13" xfId="8" applyNumberFormat="1" applyFont="1" applyBorder="1" applyAlignment="1" applyProtection="1"/>
    <xf numFmtId="169" fontId="48" fillId="0" borderId="0" xfId="8" applyFont="1" applyAlignment="1">
      <alignment horizontal="left"/>
    </xf>
    <xf numFmtId="169" fontId="48" fillId="0" borderId="0" xfId="8" applyFont="1" applyAlignment="1">
      <alignment horizontal="center"/>
    </xf>
    <xf numFmtId="164" fontId="48" fillId="0" borderId="0" xfId="8" applyNumberFormat="1" applyFont="1" applyAlignment="1">
      <alignment vertical="center"/>
    </xf>
    <xf numFmtId="169" fontId="45" fillId="0" borderId="0" xfId="8" applyFont="1" applyAlignment="1" applyProtection="1">
      <alignment horizontal="left"/>
    </xf>
    <xf numFmtId="164" fontId="45" fillId="0" borderId="0" xfId="8" applyNumberFormat="1" applyFont="1" applyAlignment="1" applyProtection="1"/>
    <xf numFmtId="169" fontId="32" fillId="0" borderId="21" xfId="8" applyFont="1" applyBorder="1" applyAlignment="1" applyProtection="1">
      <alignment horizontal="center" vertical="center"/>
    </xf>
    <xf numFmtId="49" fontId="32" fillId="0" borderId="21" xfId="8" applyNumberFormat="1" applyFont="1" applyBorder="1" applyAlignment="1" applyProtection="1">
      <alignment horizontal="left" vertical="center" wrapText="1"/>
    </xf>
    <xf numFmtId="169" fontId="32" fillId="0" borderId="21" xfId="8" applyFont="1" applyBorder="1" applyAlignment="1" applyProtection="1">
      <alignment horizontal="left" vertical="center" wrapText="1"/>
    </xf>
    <xf numFmtId="169" fontId="32" fillId="0" borderId="21" xfId="8" applyFont="1" applyBorder="1" applyAlignment="1" applyProtection="1">
      <alignment horizontal="center" vertical="center" wrapText="1"/>
    </xf>
    <xf numFmtId="166" fontId="32" fillId="0" borderId="21" xfId="8" applyNumberFormat="1" applyFont="1" applyBorder="1" applyAlignment="1" applyProtection="1">
      <alignment vertical="center"/>
    </xf>
    <xf numFmtId="164" fontId="32" fillId="8" borderId="21" xfId="8" applyNumberFormat="1" applyFont="1" applyFill="1" applyBorder="1" applyAlignment="1" applyProtection="1">
      <alignment vertical="center"/>
      <protection locked="0"/>
    </xf>
    <xf numFmtId="164" fontId="32" fillId="0" borderId="21" xfId="8" applyNumberFormat="1" applyFont="1" applyBorder="1" applyAlignment="1" applyProtection="1">
      <alignment vertical="center"/>
    </xf>
    <xf numFmtId="169" fontId="18" fillId="0" borderId="21" xfId="8" applyFont="1" applyBorder="1" applyAlignment="1" applyProtection="1">
      <alignment vertical="center"/>
    </xf>
    <xf numFmtId="169" fontId="33" fillId="8" borderId="17" xfId="8" applyFont="1" applyFill="1" applyBorder="1" applyAlignment="1" applyProtection="1">
      <alignment horizontal="left" vertical="center"/>
      <protection locked="0"/>
    </xf>
    <xf numFmtId="169" fontId="33" fillId="0" borderId="0" xfId="8" applyFont="1" applyBorder="1" applyAlignment="1" applyProtection="1">
      <alignment horizontal="center" vertical="center"/>
    </xf>
    <xf numFmtId="165" fontId="33" fillId="0" borderId="0" xfId="8" applyNumberFormat="1" applyFont="1" applyBorder="1" applyAlignment="1" applyProtection="1">
      <alignment vertical="center"/>
    </xf>
    <xf numFmtId="165" fontId="33" fillId="0" borderId="13" xfId="8" applyNumberFormat="1" applyFont="1" applyBorder="1" applyAlignment="1" applyProtection="1">
      <alignment vertical="center"/>
    </xf>
    <xf numFmtId="169" fontId="32" fillId="0" borderId="0" xfId="8" applyFont="1" applyAlignment="1">
      <alignment horizontal="left" vertical="center"/>
    </xf>
    <xf numFmtId="164" fontId="18" fillId="0" borderId="0" xfId="8" applyNumberFormat="1" applyFont="1" applyAlignment="1">
      <alignment vertical="center"/>
    </xf>
    <xf numFmtId="169" fontId="49" fillId="0" borderId="0" xfId="8" applyFont="1" applyAlignment="1">
      <alignment vertical="center"/>
    </xf>
    <xf numFmtId="169" fontId="49" fillId="0" borderId="4" xfId="8" applyFont="1" applyBorder="1" applyAlignment="1" applyProtection="1">
      <alignment vertical="center"/>
    </xf>
    <xf numFmtId="169" fontId="49" fillId="0" borderId="0" xfId="8" applyFont="1" applyAlignment="1" applyProtection="1">
      <alignment vertical="center"/>
    </xf>
    <xf numFmtId="169" fontId="50" fillId="0" borderId="0" xfId="8" applyFont="1" applyAlignment="1" applyProtection="1">
      <alignment horizontal="left" vertical="center"/>
    </xf>
    <xf numFmtId="169" fontId="49" fillId="0" borderId="0" xfId="8" applyFont="1" applyAlignment="1" applyProtection="1">
      <alignment horizontal="left" vertical="center"/>
    </xf>
    <xf numFmtId="169" fontId="49" fillId="0" borderId="0" xfId="8" applyFont="1" applyAlignment="1" applyProtection="1">
      <alignment horizontal="left" vertical="center" wrapText="1"/>
    </xf>
    <xf numFmtId="166" fontId="49" fillId="0" borderId="0" xfId="8" applyNumberFormat="1" applyFont="1" applyAlignment="1" applyProtection="1">
      <alignment vertical="center"/>
    </xf>
    <xf numFmtId="169" fontId="49" fillId="0" borderId="0" xfId="8" applyFont="1" applyAlignment="1" applyProtection="1">
      <alignment vertical="center"/>
      <protection locked="0"/>
    </xf>
    <xf numFmtId="169" fontId="49" fillId="0" borderId="4" xfId="8" applyFont="1" applyBorder="1" applyAlignment="1">
      <alignment vertical="center"/>
    </xf>
    <xf numFmtId="169" fontId="49" fillId="0" borderId="17" xfId="8" applyFont="1" applyBorder="1" applyAlignment="1" applyProtection="1">
      <alignment vertical="center"/>
    </xf>
    <xf numFmtId="169" fontId="49" fillId="0" borderId="0" xfId="8" applyFont="1" applyBorder="1" applyAlignment="1" applyProtection="1">
      <alignment vertical="center"/>
    </xf>
    <xf numFmtId="169" fontId="49" fillId="0" borderId="13" xfId="8" applyFont="1" applyBorder="1" applyAlignment="1" applyProtection="1">
      <alignment vertical="center"/>
    </xf>
    <xf numFmtId="169" fontId="49" fillId="0" borderId="0" xfId="8" applyFont="1" applyAlignment="1">
      <alignment horizontal="left" vertical="center"/>
    </xf>
    <xf numFmtId="169" fontId="51" fillId="0" borderId="0" xfId="8" applyFont="1" applyAlignment="1">
      <alignment vertical="center"/>
    </xf>
    <xf numFmtId="169" fontId="51" fillId="0" borderId="4" xfId="8" applyFont="1" applyBorder="1" applyAlignment="1" applyProtection="1">
      <alignment vertical="center"/>
    </xf>
    <xf numFmtId="169" fontId="51" fillId="0" borderId="0" xfId="8" applyFont="1" applyAlignment="1" applyProtection="1">
      <alignment vertical="center"/>
    </xf>
    <xf numFmtId="169" fontId="51" fillId="0" borderId="0" xfId="8" applyFont="1" applyAlignment="1" applyProtection="1">
      <alignment horizontal="left" vertical="center"/>
    </xf>
    <xf numFmtId="169" fontId="51" fillId="0" borderId="0" xfId="8" applyFont="1" applyAlignment="1" applyProtection="1">
      <alignment horizontal="left" vertical="center" wrapText="1"/>
    </xf>
    <xf numFmtId="166" fontId="51" fillId="0" borderId="0" xfId="8" applyNumberFormat="1" applyFont="1" applyAlignment="1" applyProtection="1">
      <alignment vertical="center"/>
    </xf>
    <xf numFmtId="169" fontId="51" fillId="0" borderId="0" xfId="8" applyFont="1" applyAlignment="1" applyProtection="1">
      <alignment vertical="center"/>
      <protection locked="0"/>
    </xf>
    <xf numFmtId="169" fontId="51" fillId="0" borderId="4" xfId="8" applyFont="1" applyBorder="1" applyAlignment="1">
      <alignment vertical="center"/>
    </xf>
    <xf numFmtId="169" fontId="51" fillId="0" borderId="17" xfId="8" applyFont="1" applyBorder="1" applyAlignment="1" applyProtection="1">
      <alignment vertical="center"/>
    </xf>
    <xf numFmtId="169" fontId="51" fillId="0" borderId="0" xfId="8" applyFont="1" applyBorder="1" applyAlignment="1" applyProtection="1">
      <alignment vertical="center"/>
    </xf>
    <xf numFmtId="169" fontId="51" fillId="0" borderId="13" xfId="8" applyFont="1" applyBorder="1" applyAlignment="1" applyProtection="1">
      <alignment vertical="center"/>
    </xf>
    <xf numFmtId="169" fontId="51" fillId="0" borderId="0" xfId="8" applyFont="1" applyAlignment="1">
      <alignment horizontal="left" vertical="center"/>
    </xf>
    <xf numFmtId="169" fontId="52" fillId="0" borderId="0" xfId="8" applyFont="1" applyAlignment="1">
      <alignment vertical="center"/>
    </xf>
    <xf numFmtId="169" fontId="52" fillId="0" borderId="4" xfId="8" applyFont="1" applyBorder="1" applyAlignment="1" applyProtection="1">
      <alignment vertical="center"/>
    </xf>
    <xf numFmtId="169" fontId="52" fillId="0" borderId="0" xfId="8" applyFont="1" applyAlignment="1" applyProtection="1">
      <alignment vertical="center"/>
    </xf>
    <xf numFmtId="169" fontId="52" fillId="0" borderId="0" xfId="8" applyFont="1" applyAlignment="1" applyProtection="1">
      <alignment horizontal="left" vertical="center"/>
    </xf>
    <xf numFmtId="169" fontId="52" fillId="0" borderId="0" xfId="8" applyFont="1" applyAlignment="1" applyProtection="1">
      <alignment horizontal="left" vertical="center" wrapText="1"/>
    </xf>
    <xf numFmtId="166" fontId="52" fillId="0" borderId="0" xfId="8" applyNumberFormat="1" applyFont="1" applyAlignment="1" applyProtection="1">
      <alignment vertical="center"/>
    </xf>
    <xf numFmtId="169" fontId="52" fillId="0" borderId="0" xfId="8" applyFont="1" applyAlignment="1" applyProtection="1">
      <alignment vertical="center"/>
      <protection locked="0"/>
    </xf>
    <xf numFmtId="169" fontId="52" fillId="0" borderId="4" xfId="8" applyFont="1" applyBorder="1" applyAlignment="1">
      <alignment vertical="center"/>
    </xf>
    <xf numFmtId="169" fontId="52" fillId="0" borderId="17" xfId="8" applyFont="1" applyBorder="1" applyAlignment="1" applyProtection="1">
      <alignment vertical="center"/>
    </xf>
    <xf numFmtId="169" fontId="52" fillId="0" borderId="0" xfId="8" applyFont="1" applyBorder="1" applyAlignment="1" applyProtection="1">
      <alignment vertical="center"/>
    </xf>
    <xf numFmtId="169" fontId="52" fillId="0" borderId="13" xfId="8" applyFont="1" applyBorder="1" applyAlignment="1" applyProtection="1">
      <alignment vertical="center"/>
    </xf>
    <xf numFmtId="169" fontId="52" fillId="0" borderId="0" xfId="8" applyFont="1" applyAlignment="1">
      <alignment horizontal="left" vertical="center"/>
    </xf>
    <xf numFmtId="169" fontId="53" fillId="0" borderId="21" xfId="8" applyFont="1" applyBorder="1" applyAlignment="1" applyProtection="1">
      <alignment horizontal="center" vertical="center"/>
    </xf>
    <xf numFmtId="49" fontId="53" fillId="0" borderId="21" xfId="8" applyNumberFormat="1" applyFont="1" applyBorder="1" applyAlignment="1" applyProtection="1">
      <alignment horizontal="left" vertical="center" wrapText="1"/>
    </xf>
    <xf numFmtId="169" fontId="53" fillId="0" borderId="21" xfId="8" applyFont="1" applyBorder="1" applyAlignment="1" applyProtection="1">
      <alignment horizontal="left" vertical="center" wrapText="1"/>
    </xf>
    <xf numFmtId="169" fontId="53" fillId="0" borderId="21" xfId="8" applyFont="1" applyBorder="1" applyAlignment="1" applyProtection="1">
      <alignment horizontal="center" vertical="center" wrapText="1"/>
    </xf>
    <xf numFmtId="166" fontId="53" fillId="0" borderId="21" xfId="8" applyNumberFormat="1" applyFont="1" applyBorder="1" applyAlignment="1" applyProtection="1">
      <alignment vertical="center"/>
    </xf>
    <xf numFmtId="164" fontId="53" fillId="8" borderId="21" xfId="8" applyNumberFormat="1" applyFont="1" applyFill="1" applyBorder="1" applyAlignment="1" applyProtection="1">
      <alignment vertical="center"/>
      <protection locked="0"/>
    </xf>
    <xf numFmtId="164" fontId="53" fillId="0" borderId="21" xfId="8" applyNumberFormat="1" applyFont="1" applyBorder="1" applyAlignment="1" applyProtection="1">
      <alignment vertical="center"/>
    </xf>
    <xf numFmtId="169" fontId="54" fillId="0" borderId="21" xfId="8" applyFont="1" applyBorder="1" applyAlignment="1" applyProtection="1">
      <alignment vertical="center"/>
    </xf>
    <xf numFmtId="169" fontId="54" fillId="0" borderId="4" xfId="8" applyFont="1" applyBorder="1" applyAlignment="1">
      <alignment vertical="center"/>
    </xf>
    <xf numFmtId="169" fontId="53" fillId="8" borderId="17" xfId="8" applyFont="1" applyFill="1" applyBorder="1" applyAlignment="1" applyProtection="1">
      <alignment horizontal="left" vertical="center"/>
      <protection locked="0"/>
    </xf>
    <xf numFmtId="169" fontId="53" fillId="0" borderId="0" xfId="8" applyFont="1" applyBorder="1" applyAlignment="1" applyProtection="1">
      <alignment horizontal="center" vertical="center"/>
    </xf>
    <xf numFmtId="169" fontId="55" fillId="0" borderId="0" xfId="8" applyFont="1" applyAlignment="1">
      <alignment vertical="center"/>
    </xf>
    <xf numFmtId="169" fontId="55" fillId="0" borderId="4" xfId="8" applyFont="1" applyBorder="1" applyAlignment="1" applyProtection="1">
      <alignment vertical="center"/>
    </xf>
    <xf numFmtId="169" fontId="55" fillId="0" borderId="0" xfId="8" applyFont="1" applyAlignment="1" applyProtection="1">
      <alignment vertical="center"/>
    </xf>
    <xf numFmtId="169" fontId="55" fillId="0" borderId="0" xfId="8" applyFont="1" applyAlignment="1" applyProtection="1">
      <alignment horizontal="left" vertical="center"/>
    </xf>
    <xf numFmtId="169" fontId="55" fillId="0" borderId="0" xfId="8" applyFont="1" applyAlignment="1" applyProtection="1">
      <alignment horizontal="left" vertical="center" wrapText="1"/>
    </xf>
    <xf numFmtId="169" fontId="55" fillId="0" borderId="0" xfId="8" applyFont="1" applyAlignment="1" applyProtection="1">
      <alignment vertical="center"/>
      <protection locked="0"/>
    </xf>
    <xf numFmtId="169" fontId="55" fillId="0" borderId="4" xfId="8" applyFont="1" applyBorder="1" applyAlignment="1">
      <alignment vertical="center"/>
    </xf>
    <xf numFmtId="169" fontId="55" fillId="0" borderId="17" xfId="8" applyFont="1" applyBorder="1" applyAlignment="1" applyProtection="1">
      <alignment vertical="center"/>
    </xf>
    <xf numFmtId="169" fontId="55" fillId="0" borderId="0" xfId="8" applyFont="1" applyBorder="1" applyAlignment="1" applyProtection="1">
      <alignment vertical="center"/>
    </xf>
    <xf numFmtId="169" fontId="55" fillId="0" borderId="13" xfId="8" applyFont="1" applyBorder="1" applyAlignment="1" applyProtection="1">
      <alignment vertical="center"/>
    </xf>
    <xf numFmtId="169" fontId="55" fillId="0" borderId="0" xfId="8" applyFont="1" applyAlignment="1">
      <alignment horizontal="left" vertical="center"/>
    </xf>
    <xf numFmtId="169" fontId="33" fillId="8" borderId="18" xfId="8" applyFont="1" applyFill="1" applyBorder="1" applyAlignment="1" applyProtection="1">
      <alignment horizontal="left" vertical="center"/>
      <protection locked="0"/>
    </xf>
    <xf numFmtId="169" fontId="33" fillId="0" borderId="19" xfId="8" applyFont="1" applyBorder="1" applyAlignment="1" applyProtection="1">
      <alignment horizontal="center" vertical="center"/>
    </xf>
    <xf numFmtId="169" fontId="18" fillId="0" borderId="19" xfId="8" applyFont="1" applyBorder="1" applyAlignment="1" applyProtection="1">
      <alignment vertical="center"/>
    </xf>
    <xf numFmtId="165" fontId="33" fillId="0" borderId="19" xfId="8" applyNumberFormat="1" applyFont="1" applyBorder="1" applyAlignment="1" applyProtection="1">
      <alignment vertical="center"/>
    </xf>
    <xf numFmtId="165" fontId="33" fillId="0" borderId="20" xfId="8" applyNumberFormat="1" applyFont="1" applyBorder="1" applyAlignment="1" applyProtection="1">
      <alignment vertical="center"/>
    </xf>
    <xf numFmtId="169" fontId="23" fillId="0" borderId="0" xfId="8" applyFont="1" applyFill="1" applyBorder="1" applyAlignment="1">
      <alignment horizontal="left" vertical="center" wrapText="1"/>
    </xf>
    <xf numFmtId="169" fontId="26" fillId="0" borderId="0" xfId="8" applyFont="1" applyFill="1" applyBorder="1" applyAlignment="1">
      <alignment horizontal="left" vertical="center" wrapText="1"/>
    </xf>
    <xf numFmtId="169" fontId="24" fillId="8" borderId="0" xfId="8" applyFont="1" applyFill="1" applyBorder="1" applyAlignment="1" applyProtection="1">
      <alignment horizontal="left" vertical="center"/>
      <protection locked="0"/>
    </xf>
    <xf numFmtId="169" fontId="23" fillId="0" borderId="0" xfId="8" applyFont="1" applyFill="1" applyBorder="1" applyAlignment="1" applyProtection="1">
      <alignment horizontal="left" vertical="center" wrapText="1"/>
    </xf>
  </cellXfs>
  <cellStyles count="24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Hyperlink" xfId="7"/>
    <cellStyle name="Excel Built-in Normal" xfId="8"/>
    <cellStyle name="Footnote" xfId="9"/>
    <cellStyle name="Good" xfId="10"/>
    <cellStyle name="Heading" xfId="11"/>
    <cellStyle name="Heading (user)" xfId="12"/>
    <cellStyle name="Heading 1" xfId="13"/>
    <cellStyle name="Heading 2" xfId="14"/>
    <cellStyle name="Heading1" xfId="15"/>
    <cellStyle name="Hyperlink" xfId="16"/>
    <cellStyle name="Neutral" xfId="17"/>
    <cellStyle name="Normální" xfId="0" builtinId="0" customBuiltin="1"/>
    <cellStyle name="Note" xfId="18"/>
    <cellStyle name="Result" xfId="19"/>
    <cellStyle name="Result2" xfId="20"/>
    <cellStyle name="Status" xfId="21"/>
    <cellStyle name="Text" xfId="22"/>
    <cellStyle name="Warning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27000</xdr:colOff>
      <xdr:row>0</xdr:row>
      <xdr:rowOff>0</xdr:rowOff>
    </xdr:from>
    <xdr:ext cx="285480" cy="256320"/>
    <xdr:pic>
      <xdr:nvPicPr>
        <xdr:cNvPr id="2" name="Picture 1">
          <a:extLst>
            <a:ext uri="{FF2B5EF4-FFF2-40B4-BE49-F238E27FC236}">
              <a16:creationId xmlns:a16="http://schemas.microsoft.com/office/drawing/2014/main" id="{E7348017-9471-4D0E-90B4-2FAB2E6AD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7000" y="0"/>
          <a:ext cx="285480" cy="25632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27000</xdr:colOff>
      <xdr:row>0</xdr:row>
      <xdr:rowOff>0</xdr:rowOff>
    </xdr:from>
    <xdr:ext cx="285480" cy="256320"/>
    <xdr:pic>
      <xdr:nvPicPr>
        <xdr:cNvPr id="2" name="Picture 1">
          <a:extLst>
            <a:ext uri="{FF2B5EF4-FFF2-40B4-BE49-F238E27FC236}">
              <a16:creationId xmlns:a16="http://schemas.microsoft.com/office/drawing/2014/main" id="{4E96DCAD-60B6-4FA3-83DD-035AF49ED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7000" y="0"/>
          <a:ext cx="285480" cy="25632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7"/>
  <sheetViews>
    <sheetView tabSelected="1" workbookViewId="0"/>
  </sheetViews>
  <sheetFormatPr defaultRowHeight="12.75"/>
  <cols>
    <col min="1" max="1" width="6.125" style="2" customWidth="1"/>
    <col min="2" max="2" width="1.25" style="2" customWidth="1"/>
    <col min="3" max="3" width="3.125" style="2" customWidth="1"/>
    <col min="4" max="33" width="2" style="2" customWidth="1"/>
    <col min="34" max="34" width="2.5" style="2" customWidth="1"/>
    <col min="35" max="35" width="23.5" style="2" customWidth="1"/>
    <col min="36" max="37" width="1.875" style="2" customWidth="1"/>
    <col min="38" max="38" width="6.125" style="2" customWidth="1"/>
    <col min="39" max="39" width="2.5" style="2" customWidth="1"/>
    <col min="40" max="40" width="9.875" style="2" customWidth="1"/>
    <col min="41" max="41" width="5.625" style="2" customWidth="1"/>
    <col min="42" max="42" width="3.125" style="2" customWidth="1"/>
    <col min="43" max="43" width="11.625" style="2" hidden="1" customWidth="1"/>
    <col min="44" max="44" width="10.125" style="2" customWidth="1"/>
    <col min="45" max="47" width="19.125" style="2" hidden="1" customWidth="1"/>
    <col min="48" max="49" width="16.125" style="2" hidden="1" customWidth="1"/>
    <col min="50" max="51" width="18.5" style="2" hidden="1" customWidth="1"/>
    <col min="52" max="52" width="16.125" style="2" hidden="1" customWidth="1"/>
    <col min="53" max="53" width="14.25" style="2" hidden="1" customWidth="1"/>
    <col min="54" max="54" width="18.5" style="2" hidden="1" customWidth="1"/>
    <col min="55" max="55" width="16.125" style="2" hidden="1" customWidth="1"/>
    <col min="56" max="56" width="14.25" style="2" hidden="1" customWidth="1"/>
    <col min="57" max="57" width="49.375" style="2" customWidth="1"/>
    <col min="58" max="70" width="6.25" style="2" customWidth="1"/>
    <col min="71" max="91" width="6.875" style="2" hidden="1" customWidth="1"/>
    <col min="92" max="92" width="6.25" customWidth="1"/>
  </cols>
  <sheetData>
    <row r="1" spans="1:74" ht="14.25">
      <c r="A1" s="1" t="s">
        <v>0</v>
      </c>
      <c r="AZ1" s="1"/>
      <c r="BA1" s="1" t="s">
        <v>1</v>
      </c>
      <c r="BB1" s="1" t="s">
        <v>2</v>
      </c>
      <c r="BT1" s="1" t="s">
        <v>3</v>
      </c>
      <c r="BU1" s="1" t="s">
        <v>3</v>
      </c>
      <c r="BV1" s="1" t="s">
        <v>4</v>
      </c>
    </row>
    <row r="2" spans="1:74" ht="36.950000000000003" customHeight="1"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S2" s="3" t="s">
        <v>5</v>
      </c>
      <c r="BT2" s="3" t="s">
        <v>6</v>
      </c>
    </row>
    <row r="3" spans="1:74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spans="1:74" ht="24.95" customHeight="1">
      <c r="B4" s="7"/>
      <c r="C4" s="8"/>
      <c r="D4" s="9" t="s">
        <v>8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  <c r="AS4" s="10" t="s">
        <v>9</v>
      </c>
      <c r="BE4" s="11" t="s">
        <v>10</v>
      </c>
      <c r="BS4" s="3" t="s">
        <v>11</v>
      </c>
    </row>
    <row r="5" spans="1:74" ht="12" customHeight="1">
      <c r="B5" s="7"/>
      <c r="C5" s="8"/>
      <c r="D5" s="12" t="s">
        <v>12</v>
      </c>
      <c r="E5" s="8"/>
      <c r="F5" s="8"/>
      <c r="G5" s="8"/>
      <c r="H5" s="8"/>
      <c r="I5" s="8"/>
      <c r="J5" s="8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8"/>
      <c r="AQ5" s="8"/>
      <c r="AR5" s="6"/>
      <c r="BE5" s="91" t="s">
        <v>13</v>
      </c>
      <c r="BS5" s="3" t="s">
        <v>5</v>
      </c>
    </row>
    <row r="6" spans="1:74" ht="36.950000000000003" customHeight="1">
      <c r="B6" s="7"/>
      <c r="C6" s="8"/>
      <c r="D6" s="13" t="s">
        <v>14</v>
      </c>
      <c r="E6" s="8"/>
      <c r="F6" s="8"/>
      <c r="G6" s="8"/>
      <c r="H6" s="8"/>
      <c r="I6" s="8"/>
      <c r="J6" s="8"/>
      <c r="K6" s="92" t="s">
        <v>15</v>
      </c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8"/>
      <c r="AQ6" s="8"/>
      <c r="AR6" s="6"/>
      <c r="BE6" s="91"/>
      <c r="BS6" s="3" t="s">
        <v>5</v>
      </c>
    </row>
    <row r="7" spans="1:74" ht="12" customHeight="1">
      <c r="B7" s="7"/>
      <c r="C7" s="8"/>
      <c r="D7" s="14" t="s">
        <v>16</v>
      </c>
      <c r="E7" s="8"/>
      <c r="F7" s="8"/>
      <c r="G7" s="8"/>
      <c r="H7" s="8"/>
      <c r="I7" s="8"/>
      <c r="J7" s="8"/>
      <c r="K7" s="15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4" t="s">
        <v>17</v>
      </c>
      <c r="AL7" s="8"/>
      <c r="AM7" s="8"/>
      <c r="AN7" s="15"/>
      <c r="AO7" s="8"/>
      <c r="AP7" s="8"/>
      <c r="AQ7" s="8"/>
      <c r="AR7" s="6"/>
      <c r="BE7" s="91"/>
      <c r="BS7" s="3" t="s">
        <v>5</v>
      </c>
    </row>
    <row r="8" spans="1:74" ht="12" customHeight="1">
      <c r="B8" s="7"/>
      <c r="C8" s="8"/>
      <c r="D8" s="14" t="s">
        <v>18</v>
      </c>
      <c r="E8" s="8"/>
      <c r="F8" s="8"/>
      <c r="G8" s="8"/>
      <c r="H8" s="8"/>
      <c r="I8" s="8"/>
      <c r="J8" s="8"/>
      <c r="K8" s="15" t="s">
        <v>19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4" t="s">
        <v>20</v>
      </c>
      <c r="AL8" s="8"/>
      <c r="AM8" s="8"/>
      <c r="AN8" s="16" t="s">
        <v>21</v>
      </c>
      <c r="AO8" s="8"/>
      <c r="AP8" s="8"/>
      <c r="AQ8" s="8"/>
      <c r="AR8" s="6"/>
      <c r="BE8" s="91"/>
      <c r="BS8" s="3" t="s">
        <v>5</v>
      </c>
    </row>
    <row r="9" spans="1:74" ht="14.45" customHeight="1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6"/>
      <c r="BE9" s="91"/>
      <c r="BS9" s="3" t="s">
        <v>5</v>
      </c>
    </row>
    <row r="10" spans="1:74" ht="12" customHeight="1">
      <c r="B10" s="7"/>
      <c r="C10" s="8"/>
      <c r="D10" s="14" t="s">
        <v>22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4" t="s">
        <v>23</v>
      </c>
      <c r="AL10" s="8"/>
      <c r="AM10" s="8"/>
      <c r="AN10" s="15"/>
      <c r="AO10" s="8"/>
      <c r="AP10" s="8"/>
      <c r="AQ10" s="8"/>
      <c r="AR10" s="6"/>
      <c r="BE10" s="91"/>
      <c r="BS10" s="3" t="s">
        <v>5</v>
      </c>
    </row>
    <row r="11" spans="1:74" ht="18.600000000000001" customHeight="1">
      <c r="B11" s="7"/>
      <c r="C11" s="8"/>
      <c r="D11" s="8"/>
      <c r="E11" s="15" t="s">
        <v>19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4" t="s">
        <v>24</v>
      </c>
      <c r="AL11" s="8"/>
      <c r="AM11" s="8"/>
      <c r="AN11" s="15"/>
      <c r="AO11" s="8"/>
      <c r="AP11" s="8"/>
      <c r="AQ11" s="8"/>
      <c r="AR11" s="6"/>
      <c r="BE11" s="91"/>
      <c r="BS11" s="3" t="s">
        <v>5</v>
      </c>
    </row>
    <row r="12" spans="1:74" ht="6.95" customHeight="1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6"/>
      <c r="BE12" s="91"/>
      <c r="BS12" s="3" t="s">
        <v>5</v>
      </c>
    </row>
    <row r="13" spans="1:74" ht="12" customHeight="1">
      <c r="B13" s="7"/>
      <c r="C13" s="8"/>
      <c r="D13" s="14" t="s">
        <v>25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4" t="s">
        <v>23</v>
      </c>
      <c r="AL13" s="8"/>
      <c r="AM13" s="8"/>
      <c r="AN13" s="17" t="s">
        <v>26</v>
      </c>
      <c r="AO13" s="8"/>
      <c r="AP13" s="8"/>
      <c r="AQ13" s="8"/>
      <c r="AR13" s="6"/>
      <c r="BE13" s="91"/>
      <c r="BS13" s="3" t="s">
        <v>5</v>
      </c>
    </row>
    <row r="14" spans="1:74" ht="14.25">
      <c r="B14" s="7"/>
      <c r="C14" s="8"/>
      <c r="D14" s="8"/>
      <c r="E14" s="93" t="s">
        <v>26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14" t="s">
        <v>24</v>
      </c>
      <c r="AL14" s="8"/>
      <c r="AM14" s="8"/>
      <c r="AN14" s="17" t="s">
        <v>26</v>
      </c>
      <c r="AO14" s="8"/>
      <c r="AP14" s="8"/>
      <c r="AQ14" s="8"/>
      <c r="AR14" s="6"/>
      <c r="BE14" s="91"/>
      <c r="BS14" s="3" t="s">
        <v>5</v>
      </c>
    </row>
    <row r="15" spans="1:74" ht="6.95" customHeight="1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6"/>
      <c r="BE15" s="91"/>
      <c r="BS15" s="3" t="s">
        <v>3</v>
      </c>
    </row>
    <row r="16" spans="1:74" ht="12" customHeight="1">
      <c r="B16" s="7"/>
      <c r="C16" s="8"/>
      <c r="D16" s="14" t="s">
        <v>27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4" t="s">
        <v>23</v>
      </c>
      <c r="AL16" s="8"/>
      <c r="AM16" s="8"/>
      <c r="AN16" s="15"/>
      <c r="AO16" s="8"/>
      <c r="AP16" s="8"/>
      <c r="AQ16" s="8"/>
      <c r="AR16" s="6"/>
      <c r="BE16" s="91"/>
      <c r="BS16" s="3" t="s">
        <v>3</v>
      </c>
    </row>
    <row r="17" spans="1:91" ht="18.600000000000001" customHeight="1">
      <c r="B17" s="7"/>
      <c r="C17" s="8"/>
      <c r="D17" s="8"/>
      <c r="E17" s="15" t="s">
        <v>19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4" t="s">
        <v>24</v>
      </c>
      <c r="AL17" s="8"/>
      <c r="AM17" s="8"/>
      <c r="AN17" s="15"/>
      <c r="AO17" s="8"/>
      <c r="AP17" s="8"/>
      <c r="AQ17" s="8"/>
      <c r="AR17" s="6"/>
      <c r="BE17" s="91"/>
      <c r="BS17" s="3" t="s">
        <v>28</v>
      </c>
    </row>
    <row r="18" spans="1:91" ht="6.95" customHeight="1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6"/>
      <c r="BE18" s="91"/>
      <c r="BS18" s="3" t="s">
        <v>5</v>
      </c>
    </row>
    <row r="19" spans="1:91" ht="12" customHeight="1">
      <c r="B19" s="7"/>
      <c r="C19" s="8"/>
      <c r="D19" s="14" t="s">
        <v>29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4" t="s">
        <v>23</v>
      </c>
      <c r="AL19" s="8"/>
      <c r="AM19" s="8"/>
      <c r="AN19" s="15"/>
      <c r="AO19" s="8"/>
      <c r="AP19" s="8"/>
      <c r="AQ19" s="8"/>
      <c r="AR19" s="6"/>
      <c r="BE19" s="91"/>
      <c r="BS19" s="3" t="s">
        <v>5</v>
      </c>
    </row>
    <row r="20" spans="1:91" ht="18.600000000000001" customHeight="1">
      <c r="B20" s="7"/>
      <c r="C20" s="8"/>
      <c r="D20" s="8"/>
      <c r="E20" s="15" t="s">
        <v>30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4" t="s">
        <v>24</v>
      </c>
      <c r="AL20" s="8"/>
      <c r="AM20" s="8"/>
      <c r="AN20" s="15"/>
      <c r="AO20" s="8"/>
      <c r="AP20" s="8"/>
      <c r="AQ20" s="8"/>
      <c r="AR20" s="6"/>
      <c r="BE20" s="91"/>
      <c r="BS20" s="3" t="s">
        <v>28</v>
      </c>
    </row>
    <row r="21" spans="1:91" ht="6.95" customHeight="1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6"/>
      <c r="BE21" s="91"/>
    </row>
    <row r="22" spans="1:91" ht="12" customHeight="1">
      <c r="B22" s="7"/>
      <c r="C22" s="8"/>
      <c r="D22" s="14" t="s">
        <v>31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6"/>
      <c r="BE22" s="91"/>
    </row>
    <row r="23" spans="1:91" ht="16.5" customHeight="1">
      <c r="B23" s="7"/>
      <c r="C23" s="8"/>
      <c r="D23" s="8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8"/>
      <c r="AP23" s="8"/>
      <c r="AQ23" s="8"/>
      <c r="AR23" s="6"/>
      <c r="BE23" s="91"/>
    </row>
    <row r="24" spans="1:91" ht="6.95" customHeight="1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6"/>
      <c r="BE24" s="91"/>
    </row>
    <row r="25" spans="1:91" ht="6.95" customHeight="1">
      <c r="B25" s="7"/>
      <c r="C25" s="8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8"/>
      <c r="AQ25" s="8"/>
      <c r="AR25" s="6"/>
      <c r="BE25" s="91"/>
    </row>
    <row r="26" spans="1:91" ht="25.9" customHeight="1">
      <c r="A26" s="18"/>
      <c r="B26" s="19"/>
      <c r="C26" s="20"/>
      <c r="D26" s="21" t="s">
        <v>32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94">
        <f>ROUND(AG94,2)</f>
        <v>0</v>
      </c>
      <c r="AL26" s="94"/>
      <c r="AM26" s="94"/>
      <c r="AN26" s="94"/>
      <c r="AO26" s="94"/>
      <c r="AP26" s="20"/>
      <c r="AQ26" s="20"/>
      <c r="AR26" s="23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91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</row>
    <row r="27" spans="1:91" ht="6.95" customHeight="1">
      <c r="A27" s="18"/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3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91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</row>
    <row r="28" spans="1:91" ht="14.25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95" t="s">
        <v>33</v>
      </c>
      <c r="M28" s="95"/>
      <c r="N28" s="95"/>
      <c r="O28" s="95"/>
      <c r="P28" s="95"/>
      <c r="Q28" s="20"/>
      <c r="R28" s="20"/>
      <c r="S28" s="20"/>
      <c r="T28" s="20"/>
      <c r="U28" s="20"/>
      <c r="V28" s="20"/>
      <c r="W28" s="95" t="s">
        <v>34</v>
      </c>
      <c r="X28" s="95"/>
      <c r="Y28" s="95"/>
      <c r="Z28" s="95"/>
      <c r="AA28" s="95"/>
      <c r="AB28" s="95"/>
      <c r="AC28" s="95"/>
      <c r="AD28" s="95"/>
      <c r="AE28" s="95"/>
      <c r="AF28" s="20"/>
      <c r="AG28" s="20"/>
      <c r="AH28" s="20"/>
      <c r="AI28" s="20"/>
      <c r="AJ28" s="20"/>
      <c r="AK28" s="95" t="s">
        <v>35</v>
      </c>
      <c r="AL28" s="95"/>
      <c r="AM28" s="95"/>
      <c r="AN28" s="95"/>
      <c r="AO28" s="95"/>
      <c r="AP28" s="20"/>
      <c r="AQ28" s="20"/>
      <c r="AR28" s="23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91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</row>
    <row r="29" spans="1:91" ht="14.45" customHeight="1">
      <c r="A29" s="25"/>
      <c r="B29" s="26"/>
      <c r="C29" s="27"/>
      <c r="D29" s="14" t="s">
        <v>36</v>
      </c>
      <c r="E29" s="27"/>
      <c r="F29" s="14" t="s">
        <v>37</v>
      </c>
      <c r="G29" s="27"/>
      <c r="H29" s="27"/>
      <c r="I29" s="27"/>
      <c r="J29" s="27"/>
      <c r="K29" s="27"/>
      <c r="L29" s="96">
        <v>0.21</v>
      </c>
      <c r="M29" s="96"/>
      <c r="N29" s="96"/>
      <c r="O29" s="96"/>
      <c r="P29" s="96"/>
      <c r="Q29" s="27"/>
      <c r="R29" s="27"/>
      <c r="S29" s="27"/>
      <c r="T29" s="27"/>
      <c r="U29" s="27"/>
      <c r="V29" s="27"/>
      <c r="W29" s="97">
        <f>ROUND(AZ94, 2)</f>
        <v>0</v>
      </c>
      <c r="X29" s="97"/>
      <c r="Y29" s="97"/>
      <c r="Z29" s="97"/>
      <c r="AA29" s="97"/>
      <c r="AB29" s="97"/>
      <c r="AC29" s="97"/>
      <c r="AD29" s="97"/>
      <c r="AE29" s="97"/>
      <c r="AF29" s="27"/>
      <c r="AG29" s="27"/>
      <c r="AH29" s="27"/>
      <c r="AI29" s="27"/>
      <c r="AJ29" s="27"/>
      <c r="AK29" s="97">
        <f>ROUND(AV94, 2)</f>
        <v>0</v>
      </c>
      <c r="AL29" s="97"/>
      <c r="AM29" s="97"/>
      <c r="AN29" s="97"/>
      <c r="AO29" s="97"/>
      <c r="AP29" s="27"/>
      <c r="AQ29" s="27"/>
      <c r="AR29" s="28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91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</row>
    <row r="30" spans="1:91" ht="14.45" customHeight="1">
      <c r="A30" s="25"/>
      <c r="B30" s="26"/>
      <c r="C30" s="27"/>
      <c r="D30" s="27"/>
      <c r="E30" s="27"/>
      <c r="F30" s="14" t="s">
        <v>38</v>
      </c>
      <c r="G30" s="27"/>
      <c r="H30" s="27"/>
      <c r="I30" s="27"/>
      <c r="J30" s="27"/>
      <c r="K30" s="27"/>
      <c r="L30" s="96">
        <v>0.15</v>
      </c>
      <c r="M30" s="96"/>
      <c r="N30" s="96"/>
      <c r="O30" s="96"/>
      <c r="P30" s="96"/>
      <c r="Q30" s="27"/>
      <c r="R30" s="27"/>
      <c r="S30" s="27"/>
      <c r="T30" s="27"/>
      <c r="U30" s="27"/>
      <c r="V30" s="27"/>
      <c r="W30" s="97">
        <f>ROUND(BA94, 2)</f>
        <v>0</v>
      </c>
      <c r="X30" s="97"/>
      <c r="Y30" s="97"/>
      <c r="Z30" s="97"/>
      <c r="AA30" s="97"/>
      <c r="AB30" s="97"/>
      <c r="AC30" s="97"/>
      <c r="AD30" s="97"/>
      <c r="AE30" s="97"/>
      <c r="AF30" s="27"/>
      <c r="AG30" s="27"/>
      <c r="AH30" s="27"/>
      <c r="AI30" s="27"/>
      <c r="AJ30" s="27"/>
      <c r="AK30" s="97">
        <f>ROUND(AW94, 2)</f>
        <v>0</v>
      </c>
      <c r="AL30" s="97"/>
      <c r="AM30" s="97"/>
      <c r="AN30" s="97"/>
      <c r="AO30" s="97"/>
      <c r="AP30" s="27"/>
      <c r="AQ30" s="27"/>
      <c r="AR30" s="28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91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</row>
    <row r="31" spans="1:91" ht="14.45" hidden="1" customHeight="1">
      <c r="A31" s="25"/>
      <c r="B31" s="26"/>
      <c r="C31" s="27"/>
      <c r="D31" s="27"/>
      <c r="E31" s="27"/>
      <c r="F31" s="14" t="s">
        <v>39</v>
      </c>
      <c r="G31" s="27"/>
      <c r="H31" s="27"/>
      <c r="I31" s="27"/>
      <c r="J31" s="27"/>
      <c r="K31" s="27"/>
      <c r="L31" s="96">
        <v>0.21</v>
      </c>
      <c r="M31" s="96"/>
      <c r="N31" s="96"/>
      <c r="O31" s="96"/>
      <c r="P31" s="96"/>
      <c r="Q31" s="27"/>
      <c r="R31" s="27"/>
      <c r="S31" s="27"/>
      <c r="T31" s="27"/>
      <c r="U31" s="27"/>
      <c r="V31" s="27"/>
      <c r="W31" s="97">
        <f>ROUND(BB94, 2)</f>
        <v>0</v>
      </c>
      <c r="X31" s="97"/>
      <c r="Y31" s="97"/>
      <c r="Z31" s="97"/>
      <c r="AA31" s="97"/>
      <c r="AB31" s="97"/>
      <c r="AC31" s="97"/>
      <c r="AD31" s="97"/>
      <c r="AE31" s="97"/>
      <c r="AF31" s="27"/>
      <c r="AG31" s="27"/>
      <c r="AH31" s="27"/>
      <c r="AI31" s="27"/>
      <c r="AJ31" s="27"/>
      <c r="AK31" s="97">
        <v>0</v>
      </c>
      <c r="AL31" s="97"/>
      <c r="AM31" s="97"/>
      <c r="AN31" s="97"/>
      <c r="AO31" s="97"/>
      <c r="AP31" s="27"/>
      <c r="AQ31" s="27"/>
      <c r="AR31" s="28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91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</row>
    <row r="32" spans="1:91" ht="14.45" hidden="1" customHeight="1">
      <c r="A32" s="25"/>
      <c r="B32" s="26"/>
      <c r="C32" s="27"/>
      <c r="D32" s="27"/>
      <c r="E32" s="27"/>
      <c r="F32" s="14" t="s">
        <v>40</v>
      </c>
      <c r="G32" s="27"/>
      <c r="H32" s="27"/>
      <c r="I32" s="27"/>
      <c r="J32" s="27"/>
      <c r="K32" s="27"/>
      <c r="L32" s="96">
        <v>0.15</v>
      </c>
      <c r="M32" s="96"/>
      <c r="N32" s="96"/>
      <c r="O32" s="96"/>
      <c r="P32" s="96"/>
      <c r="Q32" s="27"/>
      <c r="R32" s="27"/>
      <c r="S32" s="27"/>
      <c r="T32" s="27"/>
      <c r="U32" s="27"/>
      <c r="V32" s="27"/>
      <c r="W32" s="97">
        <f>ROUND(BC94, 2)</f>
        <v>0</v>
      </c>
      <c r="X32" s="97"/>
      <c r="Y32" s="97"/>
      <c r="Z32" s="97"/>
      <c r="AA32" s="97"/>
      <c r="AB32" s="97"/>
      <c r="AC32" s="97"/>
      <c r="AD32" s="97"/>
      <c r="AE32" s="97"/>
      <c r="AF32" s="27"/>
      <c r="AG32" s="27"/>
      <c r="AH32" s="27"/>
      <c r="AI32" s="27"/>
      <c r="AJ32" s="27"/>
      <c r="AK32" s="97">
        <v>0</v>
      </c>
      <c r="AL32" s="97"/>
      <c r="AM32" s="97"/>
      <c r="AN32" s="97"/>
      <c r="AO32" s="97"/>
      <c r="AP32" s="27"/>
      <c r="AQ32" s="27"/>
      <c r="AR32" s="28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91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</row>
    <row r="33" spans="1:91" ht="14.45" hidden="1" customHeight="1">
      <c r="A33" s="25"/>
      <c r="B33" s="26"/>
      <c r="C33" s="27"/>
      <c r="D33" s="27"/>
      <c r="E33" s="27"/>
      <c r="F33" s="14" t="s">
        <v>41</v>
      </c>
      <c r="G33" s="27"/>
      <c r="H33" s="27"/>
      <c r="I33" s="27"/>
      <c r="J33" s="27"/>
      <c r="K33" s="27"/>
      <c r="L33" s="96">
        <v>0</v>
      </c>
      <c r="M33" s="96"/>
      <c r="N33" s="96"/>
      <c r="O33" s="96"/>
      <c r="P33" s="96"/>
      <c r="Q33" s="27"/>
      <c r="R33" s="27"/>
      <c r="S33" s="27"/>
      <c r="T33" s="27"/>
      <c r="U33" s="27"/>
      <c r="V33" s="27"/>
      <c r="W33" s="97">
        <f>ROUND(BD94, 2)</f>
        <v>0</v>
      </c>
      <c r="X33" s="97"/>
      <c r="Y33" s="97"/>
      <c r="Z33" s="97"/>
      <c r="AA33" s="97"/>
      <c r="AB33" s="97"/>
      <c r="AC33" s="97"/>
      <c r="AD33" s="97"/>
      <c r="AE33" s="97"/>
      <c r="AF33" s="27"/>
      <c r="AG33" s="27"/>
      <c r="AH33" s="27"/>
      <c r="AI33" s="27"/>
      <c r="AJ33" s="27"/>
      <c r="AK33" s="97">
        <v>0</v>
      </c>
      <c r="AL33" s="97"/>
      <c r="AM33" s="97"/>
      <c r="AN33" s="97"/>
      <c r="AO33" s="97"/>
      <c r="AP33" s="27"/>
      <c r="AQ33" s="27"/>
      <c r="AR33" s="28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91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</row>
    <row r="34" spans="1:91" ht="6.95" customHeight="1">
      <c r="A34" s="18"/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3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91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</row>
    <row r="35" spans="1:91" ht="25.9" customHeight="1">
      <c r="A35" s="18"/>
      <c r="B35" s="19"/>
      <c r="C35" s="29"/>
      <c r="D35" s="30" t="s">
        <v>42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43</v>
      </c>
      <c r="U35" s="31"/>
      <c r="V35" s="31"/>
      <c r="W35" s="31"/>
      <c r="X35" s="98" t="s">
        <v>44</v>
      </c>
      <c r="Y35" s="98"/>
      <c r="Z35" s="98"/>
      <c r="AA35" s="98"/>
      <c r="AB35" s="98"/>
      <c r="AC35" s="31"/>
      <c r="AD35" s="31"/>
      <c r="AE35" s="31"/>
      <c r="AF35" s="31"/>
      <c r="AG35" s="31"/>
      <c r="AH35" s="31"/>
      <c r="AI35" s="31"/>
      <c r="AJ35" s="31"/>
      <c r="AK35" s="99">
        <f>SUM(AK26:AK33)</f>
        <v>0</v>
      </c>
      <c r="AL35" s="99"/>
      <c r="AM35" s="99"/>
      <c r="AN35" s="99"/>
      <c r="AO35" s="99"/>
      <c r="AP35" s="29"/>
      <c r="AQ35" s="29"/>
      <c r="AR35" s="23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18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</row>
    <row r="36" spans="1:91" ht="6.95" customHeight="1">
      <c r="A36" s="18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3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18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</row>
    <row r="37" spans="1:91" ht="14.45" customHeight="1">
      <c r="A37" s="18"/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3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18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</row>
    <row r="38" spans="1:91" ht="14.45" customHeight="1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6"/>
    </row>
    <row r="39" spans="1:91" ht="14.45" customHeight="1"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6"/>
    </row>
    <row r="40" spans="1:91" ht="14.45" customHeight="1"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6"/>
    </row>
    <row r="41" spans="1:91" ht="14.45" customHeight="1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6"/>
    </row>
    <row r="42" spans="1:91" ht="14.45" customHeight="1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6"/>
    </row>
    <row r="43" spans="1:91" ht="14.45" customHeight="1"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6"/>
    </row>
    <row r="44" spans="1:91" ht="14.45" customHeight="1"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6"/>
    </row>
    <row r="45" spans="1:91" ht="14.45" customHeight="1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6"/>
    </row>
    <row r="46" spans="1:91" ht="14.45" customHeight="1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6"/>
    </row>
    <row r="47" spans="1:91" ht="14.45" customHeight="1"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6"/>
    </row>
    <row r="48" spans="1:91" ht="14.45" customHeight="1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6"/>
    </row>
    <row r="49" spans="1:91" ht="14.45" customHeight="1">
      <c r="A49" s="24"/>
      <c r="B49" s="33"/>
      <c r="C49" s="34"/>
      <c r="D49" s="35" t="s">
        <v>45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46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</row>
    <row r="50" spans="1:91" ht="14.2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6"/>
    </row>
    <row r="51" spans="1:91" ht="14.25"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6"/>
    </row>
    <row r="52" spans="1:91" ht="14.25"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6"/>
    </row>
    <row r="53" spans="1:91" ht="14.25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6"/>
    </row>
    <row r="54" spans="1:91" ht="14.25"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6"/>
    </row>
    <row r="55" spans="1:91" ht="14.25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6"/>
    </row>
    <row r="56" spans="1:91" ht="14.25"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6"/>
    </row>
    <row r="57" spans="1:91" ht="14.25"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6"/>
    </row>
    <row r="58" spans="1:91" ht="14.25"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6"/>
    </row>
    <row r="59" spans="1:91" ht="14.25"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6"/>
    </row>
    <row r="60" spans="1:91" ht="14.25">
      <c r="A60" s="18"/>
      <c r="B60" s="19"/>
      <c r="C60" s="20"/>
      <c r="D60" s="38" t="s">
        <v>47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8" t="s">
        <v>48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8" t="s">
        <v>47</v>
      </c>
      <c r="AI60" s="22"/>
      <c r="AJ60" s="22"/>
      <c r="AK60" s="22"/>
      <c r="AL60" s="22"/>
      <c r="AM60" s="38" t="s">
        <v>48</v>
      </c>
      <c r="AN60" s="22"/>
      <c r="AO60" s="22"/>
      <c r="AP60" s="20"/>
      <c r="AQ60" s="20"/>
      <c r="AR60" s="23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18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</row>
    <row r="61" spans="1:91" ht="14.25"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6"/>
    </row>
    <row r="62" spans="1:91" ht="14.25"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6"/>
    </row>
    <row r="63" spans="1:91" ht="14.25"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6"/>
    </row>
    <row r="64" spans="1:91" ht="14.25">
      <c r="A64" s="18"/>
      <c r="B64" s="19"/>
      <c r="C64" s="20"/>
      <c r="D64" s="35" t="s">
        <v>49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50</v>
      </c>
      <c r="AI64" s="39"/>
      <c r="AJ64" s="39"/>
      <c r="AK64" s="39"/>
      <c r="AL64" s="39"/>
      <c r="AM64" s="39"/>
      <c r="AN64" s="39"/>
      <c r="AO64" s="39"/>
      <c r="AP64" s="20"/>
      <c r="AQ64" s="20"/>
      <c r="AR64" s="23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18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</row>
    <row r="65" spans="1:91" ht="14.25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6"/>
    </row>
    <row r="66" spans="1:91" ht="14.25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6"/>
    </row>
    <row r="67" spans="1:91" ht="14.25"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6"/>
    </row>
    <row r="68" spans="1:91" ht="14.25"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6"/>
    </row>
    <row r="69" spans="1:91" ht="14.25"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6"/>
    </row>
    <row r="70" spans="1:91" ht="14.25"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6"/>
    </row>
    <row r="71" spans="1:91" ht="14.25"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6"/>
    </row>
    <row r="72" spans="1:91" ht="14.25"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6"/>
    </row>
    <row r="73" spans="1:91" ht="14.25"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6"/>
    </row>
    <row r="74" spans="1:91" ht="14.25"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6"/>
    </row>
    <row r="75" spans="1:91" ht="14.25">
      <c r="A75" s="18"/>
      <c r="B75" s="19"/>
      <c r="C75" s="20"/>
      <c r="D75" s="38" t="s">
        <v>47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8" t="s">
        <v>48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8" t="s">
        <v>47</v>
      </c>
      <c r="AI75" s="22"/>
      <c r="AJ75" s="22"/>
      <c r="AK75" s="22"/>
      <c r="AL75" s="22"/>
      <c r="AM75" s="38" t="s">
        <v>48</v>
      </c>
      <c r="AN75" s="22"/>
      <c r="AO75" s="22"/>
      <c r="AP75" s="20"/>
      <c r="AQ75" s="20"/>
      <c r="AR75" s="23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18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</row>
    <row r="76" spans="1:91" ht="14.25">
      <c r="A76" s="18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3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18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</row>
    <row r="77" spans="1:91" ht="6.95" customHeight="1">
      <c r="A77" s="18"/>
      <c r="B77" s="40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3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18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</row>
    <row r="78" spans="1:91" ht="14.25"/>
    <row r="79" spans="1:91" ht="14.25"/>
    <row r="80" spans="1:91" ht="14.25"/>
    <row r="81" spans="1:91" ht="6.95" customHeight="1">
      <c r="A81" s="18"/>
      <c r="B81" s="41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3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18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</row>
    <row r="82" spans="1:91" ht="24.95" customHeight="1">
      <c r="A82" s="18"/>
      <c r="B82" s="19"/>
      <c r="C82" s="9" t="s">
        <v>51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3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18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</row>
    <row r="83" spans="1:9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3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18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</row>
    <row r="84" spans="1:91" ht="12" customHeight="1">
      <c r="A84" s="42"/>
      <c r="B84" s="43"/>
      <c r="C84" s="14" t="s">
        <v>12</v>
      </c>
      <c r="D84" s="44"/>
      <c r="E84" s="44"/>
      <c r="F84" s="44"/>
      <c r="G84" s="44"/>
      <c r="H84" s="44"/>
      <c r="I84" s="44"/>
      <c r="J84" s="44"/>
      <c r="K84" s="44"/>
      <c r="L84" s="44">
        <f>K5</f>
        <v>0</v>
      </c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5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</row>
    <row r="85" spans="1:91" ht="36.950000000000003" customHeight="1">
      <c r="A85" s="46"/>
      <c r="B85" s="47"/>
      <c r="C85" s="48" t="s">
        <v>14</v>
      </c>
      <c r="D85" s="49"/>
      <c r="E85" s="49"/>
      <c r="F85" s="49"/>
      <c r="G85" s="49"/>
      <c r="H85" s="49"/>
      <c r="I85" s="49"/>
      <c r="J85" s="49"/>
      <c r="K85" s="49"/>
      <c r="L85" s="100" t="str">
        <f>K6</f>
        <v>Rotava, Sídliště - parkovací a odstavná stání za blokem č. 25</v>
      </c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49"/>
      <c r="AQ85" s="49"/>
      <c r="AR85" s="50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</row>
    <row r="86" spans="1:91" ht="6.95" customHeight="1">
      <c r="A86" s="18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3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18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</row>
    <row r="87" spans="1:91" ht="12" customHeight="1">
      <c r="A87" s="18"/>
      <c r="B87" s="19"/>
      <c r="C87" s="14" t="s">
        <v>18</v>
      </c>
      <c r="D87" s="20"/>
      <c r="E87" s="20"/>
      <c r="F87" s="20"/>
      <c r="G87" s="20"/>
      <c r="H87" s="20"/>
      <c r="I87" s="20"/>
      <c r="J87" s="20"/>
      <c r="K87" s="20"/>
      <c r="L87" s="51" t="str">
        <f>IF(K8="","",K8)</f>
        <v xml:space="preserve"> 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4" t="s">
        <v>20</v>
      </c>
      <c r="AJ87" s="20"/>
      <c r="AK87" s="20"/>
      <c r="AL87" s="20"/>
      <c r="AM87" s="101" t="str">
        <f>IF(AN8= "","",AN8)</f>
        <v>14. 3. 2021</v>
      </c>
      <c r="AN87" s="101"/>
      <c r="AO87" s="20"/>
      <c r="AP87" s="20"/>
      <c r="AQ87" s="20"/>
      <c r="AR87" s="23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18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</row>
    <row r="88" spans="1:9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3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18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</row>
    <row r="89" spans="1:91" ht="15.2" customHeight="1">
      <c r="A89" s="18"/>
      <c r="B89" s="19"/>
      <c r="C89" s="14" t="s">
        <v>22</v>
      </c>
      <c r="D89" s="20"/>
      <c r="E89" s="20"/>
      <c r="F89" s="20"/>
      <c r="G89" s="20"/>
      <c r="H89" s="20"/>
      <c r="I89" s="20"/>
      <c r="J89" s="20"/>
      <c r="K89" s="20"/>
      <c r="L89" s="44" t="str">
        <f>IF(E11= "","",E11)</f>
        <v xml:space="preserve"> 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4" t="s">
        <v>27</v>
      </c>
      <c r="AJ89" s="20"/>
      <c r="AK89" s="20"/>
      <c r="AL89" s="20"/>
      <c r="AM89" s="102" t="str">
        <f>IF(E17="","",E17)</f>
        <v xml:space="preserve"> </v>
      </c>
      <c r="AN89" s="102"/>
      <c r="AO89" s="102"/>
      <c r="AP89" s="102"/>
      <c r="AQ89" s="20"/>
      <c r="AR89" s="23"/>
      <c r="AS89" s="103" t="s">
        <v>52</v>
      </c>
      <c r="AT89" s="103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18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</row>
    <row r="90" spans="1:91" ht="15.2" customHeight="1">
      <c r="A90" s="18"/>
      <c r="B90" s="19"/>
      <c r="C90" s="14" t="s">
        <v>25</v>
      </c>
      <c r="D90" s="20"/>
      <c r="E90" s="20"/>
      <c r="F90" s="20"/>
      <c r="G90" s="20"/>
      <c r="H90" s="20"/>
      <c r="I90" s="20"/>
      <c r="J90" s="20"/>
      <c r="K90" s="20"/>
      <c r="L90" s="44" t="str">
        <f>IF(E14= "Vyplň údaj","",E14)</f>
        <v/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4" t="s">
        <v>29</v>
      </c>
      <c r="AJ90" s="20"/>
      <c r="AK90" s="20"/>
      <c r="AL90" s="20"/>
      <c r="AM90" s="102" t="str">
        <f>IF(E20="","",E20)</f>
        <v>Ing. Simona Kalinová</v>
      </c>
      <c r="AN90" s="102"/>
      <c r="AO90" s="102"/>
      <c r="AP90" s="102"/>
      <c r="AQ90" s="20"/>
      <c r="AR90" s="23"/>
      <c r="AS90" s="103"/>
      <c r="AT90" s="103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18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</row>
    <row r="91" spans="1:91" ht="10.9" customHeight="1">
      <c r="A91" s="18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3"/>
      <c r="AS91" s="103"/>
      <c r="AT91" s="10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18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</row>
    <row r="92" spans="1:91" ht="29.25" customHeight="1">
      <c r="A92" s="18"/>
      <c r="B92" s="19"/>
      <c r="C92" s="104" t="s">
        <v>53</v>
      </c>
      <c r="D92" s="104"/>
      <c r="E92" s="104"/>
      <c r="F92" s="104"/>
      <c r="G92" s="104"/>
      <c r="H92" s="58"/>
      <c r="I92" s="105" t="s">
        <v>54</v>
      </c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6" t="s">
        <v>55</v>
      </c>
      <c r="AH92" s="106"/>
      <c r="AI92" s="106"/>
      <c r="AJ92" s="106"/>
      <c r="AK92" s="106"/>
      <c r="AL92" s="106"/>
      <c r="AM92" s="106"/>
      <c r="AN92" s="107" t="s">
        <v>56</v>
      </c>
      <c r="AO92" s="107"/>
      <c r="AP92" s="107"/>
      <c r="AQ92" s="59" t="s">
        <v>57</v>
      </c>
      <c r="AR92" s="23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18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</row>
    <row r="93" spans="1:91" ht="10.9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3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18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</row>
    <row r="94" spans="1:91" ht="32.450000000000003" customHeight="1">
      <c r="A94" s="66"/>
      <c r="B94" s="67"/>
      <c r="C94" s="68" t="s">
        <v>70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70"/>
      <c r="AR94" s="71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76" t="s">
        <v>71</v>
      </c>
      <c r="BT94" s="76" t="s">
        <v>72</v>
      </c>
      <c r="BU94" s="77" t="s">
        <v>73</v>
      </c>
      <c r="BV94" s="76" t="s">
        <v>74</v>
      </c>
      <c r="BW94" s="76" t="s">
        <v>4</v>
      </c>
      <c r="BX94" s="76" t="s">
        <v>75</v>
      </c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76"/>
      <c r="CM94" s="66"/>
    </row>
    <row r="95" spans="1:91" ht="16.5" customHeight="1">
      <c r="A95" s="78" t="s">
        <v>76</v>
      </c>
      <c r="B95" s="79"/>
      <c r="C95" s="80"/>
      <c r="D95" s="110" t="s">
        <v>77</v>
      </c>
      <c r="E95" s="110"/>
      <c r="F95" s="110"/>
      <c r="G95" s="110"/>
      <c r="H95" s="110"/>
      <c r="I95" s="81"/>
      <c r="J95" s="110" t="s">
        <v>78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1">
        <f>'1 - D1.2. Kanalizace'!J30</f>
        <v>0</v>
      </c>
      <c r="AH95" s="111"/>
      <c r="AI95" s="111"/>
      <c r="AJ95" s="111"/>
      <c r="AK95" s="111"/>
      <c r="AL95" s="111"/>
      <c r="AM95" s="111"/>
      <c r="AN95" s="111">
        <f>SUM(AG95,AT95)</f>
        <v>0</v>
      </c>
      <c r="AO95" s="111"/>
      <c r="AP95" s="111"/>
      <c r="AQ95" s="82" t="s">
        <v>79</v>
      </c>
      <c r="AR95" s="83"/>
      <c r="AS95" s="84">
        <v>0</v>
      </c>
      <c r="AT95" s="85">
        <f>ROUND(SUM(AV95:AW95),2)</f>
        <v>0</v>
      </c>
      <c r="AU95" s="86">
        <f>'1 - D1.2. Kanalizace'!P127</f>
        <v>0</v>
      </c>
      <c r="AV95" s="85">
        <f>'1 - D1.2. Kanalizace'!J33</f>
        <v>0</v>
      </c>
      <c r="AW95" s="85">
        <f>'1 - D1.2. Kanalizace'!J34</f>
        <v>0</v>
      </c>
      <c r="AX95" s="85">
        <f>'1 - D1.2. Kanalizace'!J35</f>
        <v>0</v>
      </c>
      <c r="AY95" s="85">
        <f>'1 - D1.2. Kanalizace'!J36</f>
        <v>0</v>
      </c>
      <c r="AZ95" s="85">
        <f>'1 - D1.2. Kanalizace'!F33</f>
        <v>0</v>
      </c>
      <c r="BA95" s="85">
        <f>'1 - D1.2. Kanalizace'!F34</f>
        <v>0</v>
      </c>
      <c r="BB95" s="85">
        <f>'1 - D1.2. Kanalizace'!F35</f>
        <v>0</v>
      </c>
      <c r="BC95" s="85">
        <f>'1 - D1.2. Kanalizace'!F36</f>
        <v>0</v>
      </c>
      <c r="BD95" s="87">
        <f>'1 - D1.2. Kanalizace'!F37</f>
        <v>0</v>
      </c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9" t="s">
        <v>77</v>
      </c>
      <c r="BU95" s="88"/>
      <c r="BV95" s="89" t="s">
        <v>74</v>
      </c>
      <c r="BW95" s="89" t="s">
        <v>80</v>
      </c>
      <c r="BX95" s="89" t="s">
        <v>4</v>
      </c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9"/>
      <c r="CM95" s="89" t="s">
        <v>81</v>
      </c>
    </row>
    <row r="96" spans="1:91" ht="30" customHeight="1">
      <c r="A96" s="18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3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</row>
    <row r="97" spans="1:91" ht="6.95" customHeight="1">
      <c r="A97" s="18"/>
      <c r="B97" s="40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3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</row>
  </sheetData>
  <mergeCells count="42"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</mergeCells>
  <hyperlinks>
    <hyperlink ref="A95" location="'1 - D1!2. Kanalizace'.C2" display="/"/>
  </hyperlinks>
  <pageMargins left="0.39370078740157477" right="0.39370078740157477" top="0.78740157480314954" bottom="0.67637795275590551" header="0.39370078740157477" footer="0"/>
  <pageSetup paperSize="0" fitToWidth="0" fitToHeight="0" orientation="portrait" horizontalDpi="0" verticalDpi="0" copies="0"/>
  <headerFooter alignWithMargins="0">
    <oddFooter>&amp;C&amp;"Arial CE1,Regular"&amp;8Strana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34"/>
  <sheetViews>
    <sheetView workbookViewId="0"/>
  </sheetViews>
  <sheetFormatPr defaultRowHeight="12.75"/>
  <cols>
    <col min="1" max="1" width="6.125" style="2" customWidth="1"/>
    <col min="2" max="2" width="1.25" style="2" customWidth="1"/>
    <col min="3" max="3" width="3.125" style="2" customWidth="1"/>
    <col min="4" max="4" width="3.25" style="2" customWidth="1"/>
    <col min="5" max="5" width="12.75" style="2" customWidth="1"/>
    <col min="6" max="6" width="37.75" style="2" customWidth="1"/>
    <col min="7" max="7" width="5.25" style="2" customWidth="1"/>
    <col min="8" max="8" width="8.5" style="2" customWidth="1"/>
    <col min="9" max="9" width="15" style="112" customWidth="1"/>
    <col min="10" max="10" width="15" style="2" customWidth="1"/>
    <col min="11" max="11" width="15" style="2" hidden="1" customWidth="1"/>
    <col min="12" max="12" width="6.875" style="2" customWidth="1"/>
    <col min="13" max="13" width="8" style="2" hidden="1" customWidth="1"/>
    <col min="14" max="14" width="6.875" style="2" hidden="1" customWidth="1"/>
    <col min="15" max="20" width="10.5" style="2" hidden="1" customWidth="1"/>
    <col min="21" max="21" width="12.125" style="2" hidden="1" customWidth="1"/>
    <col min="22" max="22" width="9.125" style="2" customWidth="1"/>
    <col min="23" max="23" width="12.125" style="2" customWidth="1"/>
    <col min="24" max="24" width="9.125" style="2" customWidth="1"/>
    <col min="25" max="25" width="11.125" style="2" customWidth="1"/>
    <col min="26" max="26" width="8.125" style="2" customWidth="1"/>
    <col min="27" max="27" width="11.125" style="2" customWidth="1"/>
    <col min="28" max="28" width="12.125" style="2" customWidth="1"/>
    <col min="29" max="29" width="8.125" style="2" customWidth="1"/>
    <col min="30" max="30" width="11.125" style="2" customWidth="1"/>
    <col min="31" max="31" width="12.125" style="2" customWidth="1"/>
    <col min="32" max="43" width="6.25" style="2" customWidth="1"/>
    <col min="44" max="65" width="6.875" style="2" hidden="1" customWidth="1"/>
    <col min="66" max="1024" width="6.25" customWidth="1"/>
  </cols>
  <sheetData>
    <row r="1" spans="1:46" ht="14.25"/>
    <row r="2" spans="1:46" ht="36.950000000000003" customHeight="1"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AT2" s="3" t="s">
        <v>80</v>
      </c>
    </row>
    <row r="3" spans="1:46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6"/>
      <c r="AT3" s="3" t="s">
        <v>81</v>
      </c>
    </row>
    <row r="4" spans="1:46" ht="24.95" customHeight="1">
      <c r="B4" s="6"/>
      <c r="D4" s="116" t="s">
        <v>82</v>
      </c>
      <c r="L4" s="6"/>
      <c r="M4" s="117" t="s">
        <v>9</v>
      </c>
      <c r="AT4" s="3" t="s">
        <v>3</v>
      </c>
    </row>
    <row r="5" spans="1:46" ht="6.95" customHeight="1">
      <c r="B5" s="6"/>
      <c r="L5" s="6"/>
    </row>
    <row r="6" spans="1:46" ht="12" customHeight="1">
      <c r="B6" s="6"/>
      <c r="D6" s="118" t="s">
        <v>14</v>
      </c>
      <c r="L6" s="6"/>
    </row>
    <row r="7" spans="1:46" ht="23.25" customHeight="1">
      <c r="B7" s="6"/>
      <c r="E7" s="290" t="str">
        <f>'Rekapitulace stavby'!K6</f>
        <v>Rotava, Sídliště - parkovací a odstavná stání za blokem č. 25</v>
      </c>
      <c r="F7" s="290"/>
      <c r="G7" s="290"/>
      <c r="H7" s="290"/>
      <c r="L7" s="6"/>
    </row>
    <row r="8" spans="1:46" s="24" customFormat="1" ht="12" customHeight="1">
      <c r="A8" s="18"/>
      <c r="B8" s="23"/>
      <c r="C8" s="18"/>
      <c r="D8" s="118" t="s">
        <v>83</v>
      </c>
      <c r="E8" s="18"/>
      <c r="F8" s="18"/>
      <c r="G8" s="18"/>
      <c r="H8" s="18"/>
      <c r="I8" s="119"/>
      <c r="J8" s="18"/>
      <c r="K8" s="18"/>
      <c r="L8" s="3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4" customFormat="1" ht="16.5" customHeight="1">
      <c r="A9" s="18"/>
      <c r="B9" s="23"/>
      <c r="C9" s="18"/>
      <c r="D9" s="18"/>
      <c r="E9" s="291" t="s">
        <v>84</v>
      </c>
      <c r="F9" s="291"/>
      <c r="G9" s="291"/>
      <c r="H9" s="291"/>
      <c r="I9" s="119"/>
      <c r="J9" s="18"/>
      <c r="K9" s="18"/>
      <c r="L9" s="3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4" customFormat="1" ht="11.25">
      <c r="A10" s="18"/>
      <c r="B10" s="23"/>
      <c r="C10" s="18"/>
      <c r="D10" s="18"/>
      <c r="E10" s="18"/>
      <c r="F10" s="18"/>
      <c r="G10" s="18"/>
      <c r="H10" s="18"/>
      <c r="I10" s="119"/>
      <c r="J10" s="18"/>
      <c r="K10" s="18"/>
      <c r="L10" s="3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4" customFormat="1" ht="12" customHeight="1">
      <c r="A11" s="18"/>
      <c r="B11" s="23"/>
      <c r="C11" s="18"/>
      <c r="D11" s="118" t="s">
        <v>16</v>
      </c>
      <c r="E11" s="18"/>
      <c r="F11" s="120"/>
      <c r="G11" s="18"/>
      <c r="H11" s="18"/>
      <c r="I11" s="121" t="s">
        <v>17</v>
      </c>
      <c r="J11" s="120"/>
      <c r="K11" s="18"/>
      <c r="L11" s="3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4" customFormat="1" ht="12" customHeight="1">
      <c r="A12" s="18"/>
      <c r="B12" s="23"/>
      <c r="C12" s="18"/>
      <c r="D12" s="118" t="s">
        <v>18</v>
      </c>
      <c r="E12" s="18"/>
      <c r="F12" s="120" t="s">
        <v>19</v>
      </c>
      <c r="G12" s="18"/>
      <c r="H12" s="18"/>
      <c r="I12" s="121" t="s">
        <v>20</v>
      </c>
      <c r="J12" s="122" t="str">
        <f>'Rekapitulace stavby'!AN8</f>
        <v>14. 3. 2021</v>
      </c>
      <c r="K12" s="18"/>
      <c r="L12" s="3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4" customFormat="1" ht="10.9" customHeight="1">
      <c r="A13" s="18"/>
      <c r="B13" s="23"/>
      <c r="C13" s="18"/>
      <c r="D13" s="18"/>
      <c r="E13" s="18"/>
      <c r="F13" s="18"/>
      <c r="G13" s="18"/>
      <c r="H13" s="18"/>
      <c r="I13" s="119"/>
      <c r="J13" s="18"/>
      <c r="K13" s="18"/>
      <c r="L13" s="3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4" customFormat="1" ht="12" customHeight="1">
      <c r="A14" s="18"/>
      <c r="B14" s="23"/>
      <c r="C14" s="18"/>
      <c r="D14" s="118" t="s">
        <v>22</v>
      </c>
      <c r="E14" s="18"/>
      <c r="F14" s="18"/>
      <c r="G14" s="18"/>
      <c r="H14" s="18"/>
      <c r="I14" s="121" t="s">
        <v>23</v>
      </c>
      <c r="J14" s="120" t="str">
        <f>IF('Rekapitulace stavby'!AN10="","",'Rekapitulace stavby'!AN10)</f>
        <v/>
      </c>
      <c r="K14" s="18"/>
      <c r="L14" s="3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4" customFormat="1" ht="18" customHeight="1">
      <c r="A15" s="18"/>
      <c r="B15" s="23"/>
      <c r="C15" s="18"/>
      <c r="D15" s="18"/>
      <c r="E15" s="120" t="str">
        <f>IF('Rekapitulace stavby'!E11="","",'Rekapitulace stavby'!E11)</f>
        <v xml:space="preserve"> </v>
      </c>
      <c r="F15" s="18"/>
      <c r="G15" s="18"/>
      <c r="H15" s="18"/>
      <c r="I15" s="121" t="s">
        <v>24</v>
      </c>
      <c r="J15" s="120" t="str">
        <f>IF('Rekapitulace stavby'!AN11="","",'Rekapitulace stavby'!AN11)</f>
        <v/>
      </c>
      <c r="K15" s="18"/>
      <c r="L15" s="3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4" customFormat="1" ht="6.95" customHeight="1">
      <c r="A16" s="18"/>
      <c r="B16" s="23"/>
      <c r="C16" s="18"/>
      <c r="D16" s="18"/>
      <c r="E16" s="18"/>
      <c r="F16" s="18"/>
      <c r="G16" s="18"/>
      <c r="H16" s="18"/>
      <c r="I16" s="119"/>
      <c r="J16" s="18"/>
      <c r="K16" s="18"/>
      <c r="L16" s="37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65" s="24" customFormat="1" ht="12" customHeight="1">
      <c r="A17" s="18"/>
      <c r="B17" s="23"/>
      <c r="C17" s="18"/>
      <c r="D17" s="118" t="s">
        <v>25</v>
      </c>
      <c r="E17" s="18"/>
      <c r="F17" s="18"/>
      <c r="G17" s="18"/>
      <c r="H17" s="18"/>
      <c r="I17" s="121" t="s">
        <v>23</v>
      </c>
      <c r="J17" s="16" t="str">
        <f>'Rekapitulace stavby'!AN13</f>
        <v>Vyplň údaj</v>
      </c>
      <c r="K17" s="18"/>
      <c r="L17" s="3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65" s="24" customFormat="1" ht="18" customHeight="1">
      <c r="A18" s="18"/>
      <c r="B18" s="23"/>
      <c r="C18" s="18"/>
      <c r="D18" s="18"/>
      <c r="E18" s="292" t="str">
        <f>'Rekapitulace stavby'!E14</f>
        <v>Vyplň údaj</v>
      </c>
      <c r="F18" s="292"/>
      <c r="G18" s="292"/>
      <c r="H18" s="292"/>
      <c r="I18" s="121" t="s">
        <v>24</v>
      </c>
      <c r="J18" s="16" t="str">
        <f>'Rekapitulace stavby'!AN14</f>
        <v>Vyplň údaj</v>
      </c>
      <c r="K18" s="18"/>
      <c r="L18" s="37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65" s="24" customFormat="1" ht="6.95" customHeight="1">
      <c r="A19" s="18"/>
      <c r="B19" s="23"/>
      <c r="C19" s="18"/>
      <c r="D19" s="18"/>
      <c r="E19" s="18"/>
      <c r="F19" s="18"/>
      <c r="G19" s="18"/>
      <c r="H19" s="18"/>
      <c r="I19" s="119"/>
      <c r="J19" s="18"/>
      <c r="K19" s="18"/>
      <c r="L19" s="37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65" s="24" customFormat="1" ht="12" customHeight="1">
      <c r="A20" s="18"/>
      <c r="B20" s="23"/>
      <c r="C20" s="18"/>
      <c r="D20" s="118" t="s">
        <v>27</v>
      </c>
      <c r="E20" s="18"/>
      <c r="F20" s="18"/>
      <c r="G20" s="18"/>
      <c r="H20" s="18"/>
      <c r="I20" s="121" t="s">
        <v>23</v>
      </c>
      <c r="J20" s="120" t="str">
        <f>IF('Rekapitulace stavby'!AN16="","",'Rekapitulace stavby'!AN16)</f>
        <v/>
      </c>
      <c r="K20" s="18"/>
      <c r="L20" s="37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65" s="24" customFormat="1" ht="18" customHeight="1">
      <c r="A21" s="18"/>
      <c r="B21" s="23"/>
      <c r="C21" s="18"/>
      <c r="D21" s="18"/>
      <c r="E21" s="120" t="str">
        <f>IF('Rekapitulace stavby'!E17="","",'Rekapitulace stavby'!E17)</f>
        <v xml:space="preserve"> </v>
      </c>
      <c r="F21" s="18"/>
      <c r="G21" s="18"/>
      <c r="H21" s="18"/>
      <c r="I21" s="121" t="s">
        <v>24</v>
      </c>
      <c r="J21" s="120" t="str">
        <f>IF('Rekapitulace stavby'!AN17="","",'Rekapitulace stavby'!AN17)</f>
        <v/>
      </c>
      <c r="K21" s="18"/>
      <c r="L21" s="3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65" s="24" customFormat="1" ht="6.95" customHeight="1">
      <c r="A22" s="18"/>
      <c r="B22" s="23"/>
      <c r="C22" s="18"/>
      <c r="D22" s="18"/>
      <c r="E22" s="18"/>
      <c r="F22" s="18"/>
      <c r="G22" s="18"/>
      <c r="H22" s="18"/>
      <c r="I22" s="119"/>
      <c r="J22" s="18"/>
      <c r="K22" s="18"/>
      <c r="L22" s="37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65" s="24" customFormat="1" ht="12" customHeight="1">
      <c r="A23" s="18"/>
      <c r="B23" s="23"/>
      <c r="C23" s="18"/>
      <c r="D23" s="118" t="s">
        <v>29</v>
      </c>
      <c r="E23" s="18"/>
      <c r="F23" s="18"/>
      <c r="G23" s="18"/>
      <c r="H23" s="18"/>
      <c r="I23" s="121" t="s">
        <v>23</v>
      </c>
      <c r="J23" s="120"/>
      <c r="K23" s="18"/>
      <c r="L23" s="37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65" s="24" customFormat="1" ht="18" customHeight="1">
      <c r="A24" s="18"/>
      <c r="B24" s="23"/>
      <c r="C24" s="18"/>
      <c r="D24" s="18"/>
      <c r="E24" s="120" t="s">
        <v>30</v>
      </c>
      <c r="F24" s="18"/>
      <c r="G24" s="18"/>
      <c r="H24" s="18"/>
      <c r="I24" s="121" t="s">
        <v>24</v>
      </c>
      <c r="J24" s="120"/>
      <c r="K24" s="18"/>
      <c r="L24" s="37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65" s="24" customFormat="1" ht="6.95" customHeight="1">
      <c r="A25" s="18"/>
      <c r="B25" s="23"/>
      <c r="C25" s="18"/>
      <c r="D25" s="18"/>
      <c r="E25" s="18"/>
      <c r="F25" s="18"/>
      <c r="G25" s="18"/>
      <c r="H25" s="18"/>
      <c r="I25" s="119"/>
      <c r="J25" s="18"/>
      <c r="K25" s="18"/>
      <c r="L25" s="3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65" s="24" customFormat="1" ht="12" customHeight="1">
      <c r="A26" s="18"/>
      <c r="B26" s="23"/>
      <c r="C26" s="18"/>
      <c r="D26" s="118" t="s">
        <v>31</v>
      </c>
      <c r="E26" s="18"/>
      <c r="F26" s="18"/>
      <c r="G26" s="18"/>
      <c r="H26" s="18"/>
      <c r="I26" s="119"/>
      <c r="J26" s="18"/>
      <c r="K26" s="18"/>
      <c r="L26" s="37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65" ht="16.5" customHeight="1">
      <c r="A27" s="123"/>
      <c r="B27" s="124"/>
      <c r="C27" s="123"/>
      <c r="D27" s="123"/>
      <c r="E27" s="90"/>
      <c r="F27" s="90"/>
      <c r="G27" s="90"/>
      <c r="H27" s="90"/>
      <c r="I27" s="125"/>
      <c r="J27" s="123"/>
      <c r="K27" s="123"/>
      <c r="L27" s="126"/>
      <c r="M27" s="127"/>
      <c r="N27" s="127"/>
      <c r="O27" s="127"/>
      <c r="P27" s="127"/>
      <c r="Q27" s="127"/>
      <c r="R27" s="127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127"/>
      <c r="BM27" s="127"/>
    </row>
    <row r="28" spans="1:65" s="24" customFormat="1" ht="6.95" customHeight="1">
      <c r="A28" s="18"/>
      <c r="B28" s="23"/>
      <c r="C28" s="18"/>
      <c r="D28" s="18"/>
      <c r="E28" s="18"/>
      <c r="F28" s="18"/>
      <c r="G28" s="18"/>
      <c r="H28" s="18"/>
      <c r="I28" s="119"/>
      <c r="J28" s="18"/>
      <c r="K28" s="18"/>
      <c r="L28" s="37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65" s="24" customFormat="1" ht="6.95" customHeight="1">
      <c r="A29" s="18"/>
      <c r="B29" s="23"/>
      <c r="C29" s="18"/>
      <c r="D29" s="128"/>
      <c r="E29" s="128"/>
      <c r="F29" s="128"/>
      <c r="G29" s="128"/>
      <c r="H29" s="128"/>
      <c r="I29" s="129"/>
      <c r="J29" s="128"/>
      <c r="K29" s="128"/>
      <c r="L29" s="37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65" s="24" customFormat="1" ht="25.5" customHeight="1">
      <c r="A30" s="18"/>
      <c r="B30" s="23"/>
      <c r="C30" s="18"/>
      <c r="D30" s="130" t="s">
        <v>32</v>
      </c>
      <c r="E30" s="18"/>
      <c r="F30" s="18"/>
      <c r="G30" s="18"/>
      <c r="H30" s="18"/>
      <c r="I30" s="119"/>
      <c r="J30" s="131">
        <f>ROUND(J127, 2)</f>
        <v>0</v>
      </c>
      <c r="K30" s="18"/>
      <c r="L30" s="37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65" s="24" customFormat="1" ht="6.95" customHeight="1">
      <c r="A31" s="18"/>
      <c r="B31" s="23"/>
      <c r="C31" s="18"/>
      <c r="D31" s="128"/>
      <c r="E31" s="128"/>
      <c r="F31" s="128"/>
      <c r="G31" s="128"/>
      <c r="H31" s="128"/>
      <c r="I31" s="129"/>
      <c r="J31" s="128"/>
      <c r="K31" s="128"/>
      <c r="L31" s="37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65" s="24" customFormat="1" ht="14.45" customHeight="1">
      <c r="A32" s="18"/>
      <c r="B32" s="23"/>
      <c r="C32" s="18"/>
      <c r="D32" s="18"/>
      <c r="E32" s="18"/>
      <c r="F32" s="132" t="s">
        <v>34</v>
      </c>
      <c r="G32" s="18"/>
      <c r="H32" s="18"/>
      <c r="I32" s="133" t="s">
        <v>33</v>
      </c>
      <c r="J32" s="132" t="s">
        <v>35</v>
      </c>
      <c r="K32" s="18"/>
      <c r="L32" s="37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4" customFormat="1" ht="14.45" customHeight="1">
      <c r="A33" s="18"/>
      <c r="B33" s="23"/>
      <c r="C33" s="18"/>
      <c r="D33" s="134" t="s">
        <v>36</v>
      </c>
      <c r="E33" s="118" t="s">
        <v>37</v>
      </c>
      <c r="F33" s="135">
        <f>ROUND((SUM(BE127:BE333)),  2)</f>
        <v>0</v>
      </c>
      <c r="G33" s="18"/>
      <c r="H33" s="18"/>
      <c r="I33" s="136">
        <v>0.21</v>
      </c>
      <c r="J33" s="135">
        <f>ROUND(((SUM(BE127:BE333))*I33),  2)</f>
        <v>0</v>
      </c>
      <c r="K33" s="18"/>
      <c r="L33" s="37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4" customFormat="1" ht="14.45" customHeight="1">
      <c r="A34" s="18"/>
      <c r="B34" s="23"/>
      <c r="C34" s="18"/>
      <c r="D34" s="18"/>
      <c r="E34" s="118" t="s">
        <v>38</v>
      </c>
      <c r="F34" s="135">
        <f>ROUND((SUM(BF127:BF333)),  2)</f>
        <v>0</v>
      </c>
      <c r="G34" s="18"/>
      <c r="H34" s="18"/>
      <c r="I34" s="136">
        <v>0.15</v>
      </c>
      <c r="J34" s="135">
        <f>ROUND(((SUM(BF127:BF333))*I34),  2)</f>
        <v>0</v>
      </c>
      <c r="K34" s="18"/>
      <c r="L34" s="37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4" customFormat="1" ht="14.45" hidden="1" customHeight="1">
      <c r="A35" s="18"/>
      <c r="B35" s="23"/>
      <c r="C35" s="18"/>
      <c r="D35" s="18"/>
      <c r="E35" s="118" t="s">
        <v>39</v>
      </c>
      <c r="F35" s="135">
        <f>ROUND((SUM(BG127:BG333)),  2)</f>
        <v>0</v>
      </c>
      <c r="G35" s="18"/>
      <c r="H35" s="18"/>
      <c r="I35" s="136">
        <v>0.21</v>
      </c>
      <c r="J35" s="135">
        <f>0</f>
        <v>0</v>
      </c>
      <c r="K35" s="18"/>
      <c r="L35" s="37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4" customFormat="1" ht="14.45" hidden="1" customHeight="1">
      <c r="A36" s="18"/>
      <c r="B36" s="23"/>
      <c r="C36" s="18"/>
      <c r="D36" s="18"/>
      <c r="E36" s="118" t="s">
        <v>40</v>
      </c>
      <c r="F36" s="135">
        <f>ROUND((SUM(BH127:BH333)),  2)</f>
        <v>0</v>
      </c>
      <c r="G36" s="18"/>
      <c r="H36" s="18"/>
      <c r="I36" s="136">
        <v>0.15</v>
      </c>
      <c r="J36" s="135">
        <f>0</f>
        <v>0</v>
      </c>
      <c r="K36" s="18"/>
      <c r="L36" s="37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4" customFormat="1" ht="14.45" hidden="1" customHeight="1">
      <c r="A37" s="18"/>
      <c r="B37" s="23"/>
      <c r="C37" s="18"/>
      <c r="D37" s="18"/>
      <c r="E37" s="118" t="s">
        <v>41</v>
      </c>
      <c r="F37" s="135">
        <f>ROUND((SUM(BI127:BI333)),  2)</f>
        <v>0</v>
      </c>
      <c r="G37" s="18"/>
      <c r="H37" s="18"/>
      <c r="I37" s="136">
        <v>0</v>
      </c>
      <c r="J37" s="135">
        <f>0</f>
        <v>0</v>
      </c>
      <c r="K37" s="18"/>
      <c r="L37" s="37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4" customFormat="1" ht="6.95" customHeight="1">
      <c r="A38" s="18"/>
      <c r="B38" s="23"/>
      <c r="C38" s="18"/>
      <c r="D38" s="18"/>
      <c r="E38" s="18"/>
      <c r="F38" s="18"/>
      <c r="G38" s="18"/>
      <c r="H38" s="18"/>
      <c r="I38" s="119"/>
      <c r="J38" s="18"/>
      <c r="K38" s="18"/>
      <c r="L38" s="37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4" customFormat="1" ht="25.5" customHeight="1">
      <c r="A39" s="18"/>
      <c r="B39" s="23"/>
      <c r="C39" s="137"/>
      <c r="D39" s="138" t="s">
        <v>42</v>
      </c>
      <c r="E39" s="139"/>
      <c r="F39" s="139"/>
      <c r="G39" s="140" t="s">
        <v>43</v>
      </c>
      <c r="H39" s="141" t="s">
        <v>44</v>
      </c>
      <c r="I39" s="142"/>
      <c r="J39" s="143">
        <f>SUM(J30:J37)</f>
        <v>0</v>
      </c>
      <c r="K39" s="144"/>
      <c r="L39" s="37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4" customFormat="1" ht="14.45" customHeight="1">
      <c r="A40" s="18"/>
      <c r="B40" s="23"/>
      <c r="C40" s="18"/>
      <c r="D40" s="18"/>
      <c r="E40" s="18"/>
      <c r="F40" s="18"/>
      <c r="G40" s="18"/>
      <c r="H40" s="18"/>
      <c r="I40" s="119"/>
      <c r="J40" s="18"/>
      <c r="K40" s="18"/>
      <c r="L40" s="37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6"/>
      <c r="L41" s="6"/>
    </row>
    <row r="42" spans="1:31" ht="14.45" customHeight="1">
      <c r="B42" s="6"/>
      <c r="L42" s="6"/>
    </row>
    <row r="43" spans="1:31" ht="14.45" customHeight="1">
      <c r="B43" s="6"/>
      <c r="L43" s="6"/>
    </row>
    <row r="44" spans="1:31" ht="14.45" customHeight="1">
      <c r="B44" s="6"/>
      <c r="L44" s="6"/>
    </row>
    <row r="45" spans="1:31" ht="14.45" customHeight="1">
      <c r="B45" s="6"/>
      <c r="L45" s="6"/>
    </row>
    <row r="46" spans="1:31" ht="14.45" customHeight="1">
      <c r="B46" s="6"/>
      <c r="L46" s="6"/>
    </row>
    <row r="47" spans="1:31" ht="14.45" customHeight="1">
      <c r="B47" s="6"/>
      <c r="L47" s="6"/>
    </row>
    <row r="48" spans="1:31" ht="14.45" customHeight="1">
      <c r="B48" s="6"/>
      <c r="L48" s="6"/>
    </row>
    <row r="49" spans="1:31" ht="14.45" customHeight="1">
      <c r="B49" s="6"/>
      <c r="L49" s="6"/>
    </row>
    <row r="50" spans="1:31" s="24" customFormat="1" ht="14.45" customHeight="1">
      <c r="B50" s="37"/>
      <c r="D50" s="145" t="s">
        <v>45</v>
      </c>
      <c r="E50" s="146"/>
      <c r="F50" s="146"/>
      <c r="G50" s="145" t="s">
        <v>46</v>
      </c>
      <c r="H50" s="146"/>
      <c r="I50" s="147"/>
      <c r="J50" s="146"/>
      <c r="K50" s="146"/>
      <c r="L50" s="37"/>
    </row>
    <row r="51" spans="1:31" ht="14.25">
      <c r="B51" s="6"/>
      <c r="L51" s="6"/>
    </row>
    <row r="52" spans="1:31" ht="14.25">
      <c r="B52" s="6"/>
      <c r="L52" s="6"/>
    </row>
    <row r="53" spans="1:31" ht="14.25">
      <c r="B53" s="6"/>
      <c r="L53" s="6"/>
    </row>
    <row r="54" spans="1:31" ht="14.25">
      <c r="B54" s="6"/>
      <c r="L54" s="6"/>
    </row>
    <row r="55" spans="1:31" ht="14.25">
      <c r="B55" s="6"/>
      <c r="L55" s="6"/>
    </row>
    <row r="56" spans="1:31" ht="14.25">
      <c r="B56" s="6"/>
      <c r="L56" s="6"/>
    </row>
    <row r="57" spans="1:31" ht="14.25">
      <c r="B57" s="6"/>
      <c r="L57" s="6"/>
    </row>
    <row r="58" spans="1:31" ht="14.25">
      <c r="B58" s="6"/>
      <c r="L58" s="6"/>
    </row>
    <row r="59" spans="1:31" ht="14.25">
      <c r="B59" s="6"/>
      <c r="L59" s="6"/>
    </row>
    <row r="60" spans="1:31" ht="14.25">
      <c r="B60" s="6"/>
      <c r="L60" s="6"/>
    </row>
    <row r="61" spans="1:31" s="24" customFormat="1">
      <c r="A61" s="18"/>
      <c r="B61" s="23"/>
      <c r="C61" s="18"/>
      <c r="D61" s="148" t="s">
        <v>47</v>
      </c>
      <c r="E61" s="149"/>
      <c r="F61" s="150" t="s">
        <v>48</v>
      </c>
      <c r="G61" s="148" t="s">
        <v>47</v>
      </c>
      <c r="H61" s="149"/>
      <c r="I61" s="151"/>
      <c r="J61" s="152" t="s">
        <v>48</v>
      </c>
      <c r="K61" s="149"/>
      <c r="L61" s="37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ht="14.25">
      <c r="B62" s="6"/>
      <c r="L62" s="6"/>
    </row>
    <row r="63" spans="1:31" ht="14.25">
      <c r="B63" s="6"/>
      <c r="L63" s="6"/>
    </row>
    <row r="64" spans="1:31" ht="14.25">
      <c r="B64" s="6"/>
      <c r="L64" s="6"/>
    </row>
    <row r="65" spans="1:31" s="24" customFormat="1">
      <c r="A65" s="18"/>
      <c r="B65" s="23"/>
      <c r="C65" s="18"/>
      <c r="D65" s="145" t="s">
        <v>49</v>
      </c>
      <c r="E65" s="153"/>
      <c r="F65" s="153"/>
      <c r="G65" s="145" t="s">
        <v>50</v>
      </c>
      <c r="H65" s="153"/>
      <c r="I65" s="154"/>
      <c r="J65" s="153"/>
      <c r="K65" s="153"/>
      <c r="L65" s="3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ht="14.25">
      <c r="B66" s="6"/>
      <c r="L66" s="6"/>
    </row>
    <row r="67" spans="1:31" ht="14.25">
      <c r="B67" s="6"/>
      <c r="L67" s="6"/>
    </row>
    <row r="68" spans="1:31" ht="14.25">
      <c r="B68" s="6"/>
      <c r="L68" s="6"/>
    </row>
    <row r="69" spans="1:31" ht="14.25">
      <c r="B69" s="6"/>
      <c r="L69" s="6"/>
    </row>
    <row r="70" spans="1:31" ht="14.25">
      <c r="B70" s="6"/>
      <c r="L70" s="6"/>
    </row>
    <row r="71" spans="1:31" ht="14.25">
      <c r="B71" s="6"/>
      <c r="L71" s="6"/>
    </row>
    <row r="72" spans="1:31" ht="14.25">
      <c r="B72" s="6"/>
      <c r="L72" s="6"/>
    </row>
    <row r="73" spans="1:31" ht="14.25">
      <c r="B73" s="6"/>
      <c r="L73" s="6"/>
    </row>
    <row r="74" spans="1:31" ht="14.25">
      <c r="B74" s="6"/>
      <c r="L74" s="6"/>
    </row>
    <row r="75" spans="1:31" ht="14.25">
      <c r="B75" s="6"/>
      <c r="L75" s="6"/>
    </row>
    <row r="76" spans="1:31" s="24" customFormat="1">
      <c r="A76" s="18"/>
      <c r="B76" s="23"/>
      <c r="C76" s="18"/>
      <c r="D76" s="148" t="s">
        <v>47</v>
      </c>
      <c r="E76" s="149"/>
      <c r="F76" s="150" t="s">
        <v>48</v>
      </c>
      <c r="G76" s="148" t="s">
        <v>47</v>
      </c>
      <c r="H76" s="149"/>
      <c r="I76" s="151"/>
      <c r="J76" s="152" t="s">
        <v>48</v>
      </c>
      <c r="K76" s="149"/>
      <c r="L76" s="37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4" customFormat="1" ht="14.45" customHeight="1">
      <c r="A77" s="18"/>
      <c r="B77" s="155"/>
      <c r="C77" s="149"/>
      <c r="D77" s="149"/>
      <c r="E77" s="149"/>
      <c r="F77" s="149"/>
      <c r="G77" s="149"/>
      <c r="H77" s="149"/>
      <c r="I77" s="151"/>
      <c r="J77" s="149"/>
      <c r="K77" s="149"/>
      <c r="L77" s="37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78" spans="1:31" ht="14.25"/>
    <row r="79" spans="1:31" ht="14.25"/>
    <row r="80" spans="1:31" ht="14.25"/>
    <row r="81" spans="1:47" s="24" customFormat="1" ht="6.95" customHeight="1">
      <c r="A81" s="18"/>
      <c r="B81" s="156"/>
      <c r="C81" s="153"/>
      <c r="D81" s="153"/>
      <c r="E81" s="153"/>
      <c r="F81" s="153"/>
      <c r="G81" s="153"/>
      <c r="H81" s="153"/>
      <c r="I81" s="154"/>
      <c r="J81" s="153"/>
      <c r="K81" s="153"/>
      <c r="L81" s="37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4" customFormat="1" ht="24.95" customHeight="1">
      <c r="A82" s="18"/>
      <c r="B82" s="19"/>
      <c r="C82" s="9" t="s">
        <v>85</v>
      </c>
      <c r="D82" s="20"/>
      <c r="E82" s="20"/>
      <c r="F82" s="20"/>
      <c r="G82" s="20"/>
      <c r="H82" s="20"/>
      <c r="I82" s="119"/>
      <c r="J82" s="20"/>
      <c r="K82" s="20"/>
      <c r="L82" s="37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119"/>
      <c r="J83" s="20"/>
      <c r="K83" s="20"/>
      <c r="L83" s="37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4" customFormat="1" ht="12" customHeight="1">
      <c r="A84" s="18"/>
      <c r="B84" s="19"/>
      <c r="C84" s="14" t="s">
        <v>14</v>
      </c>
      <c r="D84" s="20"/>
      <c r="E84" s="20"/>
      <c r="F84" s="20"/>
      <c r="G84" s="20"/>
      <c r="H84" s="20"/>
      <c r="I84" s="119"/>
      <c r="J84" s="20"/>
      <c r="K84" s="20"/>
      <c r="L84" s="37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4" customFormat="1" ht="23.25" customHeight="1">
      <c r="A85" s="18"/>
      <c r="B85" s="19"/>
      <c r="C85" s="20"/>
      <c r="D85" s="20"/>
      <c r="E85" s="293" t="str">
        <f>E7</f>
        <v>Rotava, Sídliště - parkovací a odstavná stání za blokem č. 25</v>
      </c>
      <c r="F85" s="293"/>
      <c r="G85" s="293"/>
      <c r="H85" s="293"/>
      <c r="I85" s="119"/>
      <c r="J85" s="20"/>
      <c r="K85" s="20"/>
      <c r="L85" s="37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4" customFormat="1" ht="12" customHeight="1">
      <c r="A86" s="18"/>
      <c r="B86" s="19"/>
      <c r="C86" s="14" t="s">
        <v>83</v>
      </c>
      <c r="D86" s="20"/>
      <c r="E86" s="20"/>
      <c r="F86" s="20"/>
      <c r="G86" s="20"/>
      <c r="H86" s="20"/>
      <c r="I86" s="119"/>
      <c r="J86" s="20"/>
      <c r="K86" s="20"/>
      <c r="L86" s="37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4" customFormat="1" ht="16.5" customHeight="1">
      <c r="A87" s="18"/>
      <c r="B87" s="19"/>
      <c r="C87" s="20"/>
      <c r="D87" s="20"/>
      <c r="E87" s="100" t="str">
        <f>E9</f>
        <v>1 - D1.2. Kanalizace</v>
      </c>
      <c r="F87" s="100"/>
      <c r="G87" s="100"/>
      <c r="H87" s="100"/>
      <c r="I87" s="119"/>
      <c r="J87" s="20"/>
      <c r="K87" s="20"/>
      <c r="L87" s="37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119"/>
      <c r="J88" s="20"/>
      <c r="K88" s="20"/>
      <c r="L88" s="37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4" customFormat="1" ht="12" customHeight="1">
      <c r="A89" s="18"/>
      <c r="B89" s="19"/>
      <c r="C89" s="14" t="s">
        <v>18</v>
      </c>
      <c r="D89" s="20"/>
      <c r="E89" s="20"/>
      <c r="F89" s="15" t="str">
        <f>F12</f>
        <v xml:space="preserve"> </v>
      </c>
      <c r="G89" s="20"/>
      <c r="H89" s="20"/>
      <c r="I89" s="121" t="s">
        <v>20</v>
      </c>
      <c r="J89" s="157" t="str">
        <f>IF(J12="","",J12)</f>
        <v>14. 3. 2021</v>
      </c>
      <c r="K89" s="20"/>
      <c r="L89" s="37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4" customFormat="1" ht="6.95" customHeight="1">
      <c r="A90" s="18"/>
      <c r="B90" s="19"/>
      <c r="C90" s="20"/>
      <c r="D90" s="20"/>
      <c r="E90" s="20"/>
      <c r="F90" s="20"/>
      <c r="G90" s="20"/>
      <c r="H90" s="20"/>
      <c r="I90" s="119"/>
      <c r="J90" s="20"/>
      <c r="K90" s="20"/>
      <c r="L90" s="37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4" customFormat="1" ht="15.2" customHeight="1">
      <c r="A91" s="18"/>
      <c r="B91" s="19"/>
      <c r="C91" s="14" t="s">
        <v>22</v>
      </c>
      <c r="D91" s="20"/>
      <c r="E91" s="20"/>
      <c r="F91" s="15" t="str">
        <f>E15</f>
        <v xml:space="preserve"> </v>
      </c>
      <c r="G91" s="20"/>
      <c r="H91" s="20"/>
      <c r="I91" s="121" t="s">
        <v>27</v>
      </c>
      <c r="J91" s="158" t="str">
        <f>E21</f>
        <v xml:space="preserve"> </v>
      </c>
      <c r="K91" s="20"/>
      <c r="L91" s="37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4" customFormat="1" ht="25.7" customHeight="1">
      <c r="A92" s="18"/>
      <c r="B92" s="19"/>
      <c r="C92" s="14" t="s">
        <v>25</v>
      </c>
      <c r="D92" s="20"/>
      <c r="E92" s="20"/>
      <c r="F92" s="15" t="str">
        <f>IF(E18="","",E18)</f>
        <v>Vyplň údaj</v>
      </c>
      <c r="G92" s="20"/>
      <c r="H92" s="20"/>
      <c r="I92" s="121" t="s">
        <v>29</v>
      </c>
      <c r="J92" s="158" t="str">
        <f>E24</f>
        <v>Ing. Simona Kalinová</v>
      </c>
      <c r="K92" s="20"/>
      <c r="L92" s="37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4" customFormat="1" ht="10.35" customHeight="1">
      <c r="A93" s="18"/>
      <c r="B93" s="19"/>
      <c r="C93" s="20"/>
      <c r="D93" s="20"/>
      <c r="E93" s="20"/>
      <c r="F93" s="20"/>
      <c r="G93" s="20"/>
      <c r="H93" s="20"/>
      <c r="I93" s="119"/>
      <c r="J93" s="20"/>
      <c r="K93" s="20"/>
      <c r="L93" s="37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4" customFormat="1" ht="29.25" customHeight="1">
      <c r="A94" s="18"/>
      <c r="B94" s="19"/>
      <c r="C94" s="159" t="s">
        <v>86</v>
      </c>
      <c r="D94" s="160"/>
      <c r="E94" s="160"/>
      <c r="F94" s="160"/>
      <c r="G94" s="160"/>
      <c r="H94" s="160"/>
      <c r="I94" s="161"/>
      <c r="J94" s="162" t="s">
        <v>87</v>
      </c>
      <c r="K94" s="160"/>
      <c r="L94" s="37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4" customFormat="1" ht="10.35" customHeight="1">
      <c r="A95" s="18"/>
      <c r="B95" s="19"/>
      <c r="C95" s="20"/>
      <c r="D95" s="20"/>
      <c r="E95" s="20"/>
      <c r="F95" s="20"/>
      <c r="G95" s="20"/>
      <c r="H95" s="20"/>
      <c r="I95" s="119"/>
      <c r="J95" s="20"/>
      <c r="K95" s="20"/>
      <c r="L95" s="37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4" customFormat="1" ht="22.7" customHeight="1">
      <c r="A96" s="18"/>
      <c r="B96" s="19"/>
      <c r="C96" s="163" t="s">
        <v>88</v>
      </c>
      <c r="D96" s="20"/>
      <c r="E96" s="20"/>
      <c r="F96" s="20"/>
      <c r="G96" s="20"/>
      <c r="H96" s="20"/>
      <c r="I96" s="119"/>
      <c r="J96" s="164">
        <f>J127</f>
        <v>0</v>
      </c>
      <c r="K96" s="20"/>
      <c r="L96" s="37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3" t="s">
        <v>89</v>
      </c>
    </row>
    <row r="97" spans="1:65" ht="24.95" customHeight="1">
      <c r="A97" s="165"/>
      <c r="B97" s="166"/>
      <c r="C97" s="167"/>
      <c r="D97" s="168" t="s">
        <v>90</v>
      </c>
      <c r="E97" s="169"/>
      <c r="F97" s="169"/>
      <c r="G97" s="169"/>
      <c r="H97" s="169"/>
      <c r="I97" s="170"/>
      <c r="J97" s="171">
        <f>J128</f>
        <v>0</v>
      </c>
      <c r="K97" s="167"/>
      <c r="L97" s="172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  <c r="BI97" s="165"/>
      <c r="BJ97" s="165"/>
      <c r="BK97" s="165"/>
      <c r="BL97" s="165"/>
      <c r="BM97" s="165"/>
    </row>
    <row r="98" spans="1:65" ht="19.899999999999999" customHeight="1">
      <c r="A98" s="173"/>
      <c r="B98" s="174"/>
      <c r="C98" s="175"/>
      <c r="D98" s="176" t="s">
        <v>91</v>
      </c>
      <c r="E98" s="177"/>
      <c r="F98" s="177"/>
      <c r="G98" s="177"/>
      <c r="H98" s="177"/>
      <c r="I98" s="178"/>
      <c r="J98" s="179">
        <f>J129</f>
        <v>0</v>
      </c>
      <c r="K98" s="175"/>
      <c r="L98" s="180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  <c r="BI98" s="173"/>
      <c r="BJ98" s="173"/>
      <c r="BK98" s="173"/>
      <c r="BL98" s="173"/>
      <c r="BM98" s="173"/>
    </row>
    <row r="99" spans="1:65" ht="19.899999999999999" customHeight="1">
      <c r="A99" s="173"/>
      <c r="B99" s="174"/>
      <c r="C99" s="175"/>
      <c r="D99" s="176" t="s">
        <v>92</v>
      </c>
      <c r="E99" s="177"/>
      <c r="F99" s="177"/>
      <c r="G99" s="177"/>
      <c r="H99" s="177"/>
      <c r="I99" s="178"/>
      <c r="J99" s="179">
        <f>J243</f>
        <v>0</v>
      </c>
      <c r="K99" s="175"/>
      <c r="L99" s="180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  <c r="BI99" s="173"/>
      <c r="BJ99" s="173"/>
      <c r="BK99" s="173"/>
      <c r="BL99" s="173"/>
      <c r="BM99" s="173"/>
    </row>
    <row r="100" spans="1:65" ht="19.899999999999999" customHeight="1">
      <c r="A100" s="173"/>
      <c r="B100" s="174"/>
      <c r="C100" s="175"/>
      <c r="D100" s="176" t="s">
        <v>93</v>
      </c>
      <c r="E100" s="177"/>
      <c r="F100" s="177"/>
      <c r="G100" s="177"/>
      <c r="H100" s="177"/>
      <c r="I100" s="178"/>
      <c r="J100" s="179">
        <f>J248</f>
        <v>0</v>
      </c>
      <c r="K100" s="175"/>
      <c r="L100" s="180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  <c r="BI100" s="173"/>
      <c r="BJ100" s="173"/>
      <c r="BK100" s="173"/>
      <c r="BL100" s="173"/>
      <c r="BM100" s="173"/>
    </row>
    <row r="101" spans="1:65" ht="19.899999999999999" customHeight="1">
      <c r="A101" s="173"/>
      <c r="B101" s="174"/>
      <c r="C101" s="175"/>
      <c r="D101" s="176" t="s">
        <v>94</v>
      </c>
      <c r="E101" s="177"/>
      <c r="F101" s="177"/>
      <c r="G101" s="177"/>
      <c r="H101" s="177"/>
      <c r="I101" s="178"/>
      <c r="J101" s="179">
        <f>J254</f>
        <v>0</v>
      </c>
      <c r="K101" s="175"/>
      <c r="L101" s="180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  <c r="BI101" s="173"/>
      <c r="BJ101" s="173"/>
      <c r="BK101" s="173"/>
      <c r="BL101" s="173"/>
      <c r="BM101" s="173"/>
    </row>
    <row r="102" spans="1:65" ht="19.899999999999999" customHeight="1">
      <c r="A102" s="173"/>
      <c r="B102" s="174"/>
      <c r="C102" s="175"/>
      <c r="D102" s="176" t="s">
        <v>95</v>
      </c>
      <c r="E102" s="177"/>
      <c r="F102" s="177"/>
      <c r="G102" s="177"/>
      <c r="H102" s="177"/>
      <c r="I102" s="178"/>
      <c r="J102" s="179">
        <f>J309</f>
        <v>0</v>
      </c>
      <c r="K102" s="175"/>
      <c r="L102" s="180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  <c r="BI102" s="173"/>
      <c r="BJ102" s="173"/>
      <c r="BK102" s="173"/>
      <c r="BL102" s="173"/>
      <c r="BM102" s="173"/>
    </row>
    <row r="103" spans="1:65" ht="19.899999999999999" customHeight="1">
      <c r="A103" s="173"/>
      <c r="B103" s="174"/>
      <c r="C103" s="175"/>
      <c r="D103" s="176" t="s">
        <v>96</v>
      </c>
      <c r="E103" s="177"/>
      <c r="F103" s="177"/>
      <c r="G103" s="177"/>
      <c r="H103" s="177"/>
      <c r="I103" s="178"/>
      <c r="J103" s="179">
        <f>J313</f>
        <v>0</v>
      </c>
      <c r="K103" s="175"/>
      <c r="L103" s="180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  <c r="BI103" s="173"/>
      <c r="BJ103" s="173"/>
      <c r="BK103" s="173"/>
      <c r="BL103" s="173"/>
      <c r="BM103" s="173"/>
    </row>
    <row r="104" spans="1:65" ht="24.95" customHeight="1">
      <c r="A104" s="165"/>
      <c r="B104" s="166"/>
      <c r="C104" s="167"/>
      <c r="D104" s="168" t="s">
        <v>97</v>
      </c>
      <c r="E104" s="169"/>
      <c r="F104" s="169"/>
      <c r="G104" s="169"/>
      <c r="H104" s="169"/>
      <c r="I104" s="170"/>
      <c r="J104" s="171">
        <f>J322</f>
        <v>0</v>
      </c>
      <c r="K104" s="167"/>
      <c r="L104" s="172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  <c r="BI104" s="165"/>
      <c r="BJ104" s="165"/>
      <c r="BK104" s="165"/>
      <c r="BL104" s="165"/>
      <c r="BM104" s="165"/>
    </row>
    <row r="105" spans="1:65" ht="24.95" customHeight="1">
      <c r="A105" s="165"/>
      <c r="B105" s="166"/>
      <c r="C105" s="167"/>
      <c r="D105" s="168" t="s">
        <v>98</v>
      </c>
      <c r="E105" s="169"/>
      <c r="F105" s="169"/>
      <c r="G105" s="169"/>
      <c r="H105" s="169"/>
      <c r="I105" s="170"/>
      <c r="J105" s="171">
        <f>J325</f>
        <v>0</v>
      </c>
      <c r="K105" s="167"/>
      <c r="L105" s="172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  <c r="BI105" s="165"/>
      <c r="BJ105" s="165"/>
      <c r="BK105" s="165"/>
      <c r="BL105" s="165"/>
      <c r="BM105" s="165"/>
    </row>
    <row r="106" spans="1:65" ht="19.899999999999999" customHeight="1">
      <c r="A106" s="173"/>
      <c r="B106" s="174"/>
      <c r="C106" s="175"/>
      <c r="D106" s="176" t="s">
        <v>99</v>
      </c>
      <c r="E106" s="177"/>
      <c r="F106" s="177"/>
      <c r="G106" s="177"/>
      <c r="H106" s="177"/>
      <c r="I106" s="178"/>
      <c r="J106" s="179">
        <f>J326</f>
        <v>0</v>
      </c>
      <c r="K106" s="175"/>
      <c r="L106" s="180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  <c r="BI106" s="173"/>
      <c r="BJ106" s="173"/>
      <c r="BK106" s="173"/>
      <c r="BL106" s="173"/>
      <c r="BM106" s="173"/>
    </row>
    <row r="107" spans="1:65" ht="19.899999999999999" customHeight="1">
      <c r="A107" s="173"/>
      <c r="B107" s="174"/>
      <c r="C107" s="175"/>
      <c r="D107" s="176" t="s">
        <v>100</v>
      </c>
      <c r="E107" s="177"/>
      <c r="F107" s="177"/>
      <c r="G107" s="177"/>
      <c r="H107" s="177"/>
      <c r="I107" s="178"/>
      <c r="J107" s="179">
        <f>J332</f>
        <v>0</v>
      </c>
      <c r="K107" s="175"/>
      <c r="L107" s="180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  <c r="BI107" s="173"/>
      <c r="BJ107" s="173"/>
      <c r="BK107" s="173"/>
      <c r="BL107" s="173"/>
      <c r="BM107" s="173"/>
    </row>
    <row r="108" spans="1:65" s="24" customFormat="1" ht="21.95" customHeight="1">
      <c r="A108" s="18"/>
      <c r="B108" s="19"/>
      <c r="C108" s="20"/>
      <c r="D108" s="20"/>
      <c r="E108" s="20"/>
      <c r="F108" s="20"/>
      <c r="G108" s="20"/>
      <c r="H108" s="20"/>
      <c r="I108" s="119"/>
      <c r="J108" s="20"/>
      <c r="K108" s="20"/>
      <c r="L108" s="37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65" s="24" customFormat="1" ht="6.95" customHeight="1">
      <c r="A109" s="18"/>
      <c r="B109" s="40"/>
      <c r="C109" s="22"/>
      <c r="D109" s="22"/>
      <c r="E109" s="22"/>
      <c r="F109" s="22"/>
      <c r="G109" s="22"/>
      <c r="H109" s="22"/>
      <c r="I109" s="151"/>
      <c r="J109" s="22"/>
      <c r="K109" s="22"/>
      <c r="L109" s="37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65" ht="14.25"/>
    <row r="111" spans="1:65" ht="14.25"/>
    <row r="112" spans="1:65" ht="14.25"/>
    <row r="113" spans="1:65" s="24" customFormat="1" ht="6.95" customHeight="1">
      <c r="A113" s="18"/>
      <c r="B113" s="41"/>
      <c r="C113" s="39"/>
      <c r="D113" s="39"/>
      <c r="E113" s="39"/>
      <c r="F113" s="39"/>
      <c r="G113" s="39"/>
      <c r="H113" s="39"/>
      <c r="I113" s="154"/>
      <c r="J113" s="39"/>
      <c r="K113" s="39"/>
      <c r="L113" s="37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4" customFormat="1" ht="24.95" customHeight="1">
      <c r="A114" s="18"/>
      <c r="B114" s="19"/>
      <c r="C114" s="9" t="s">
        <v>101</v>
      </c>
      <c r="D114" s="20"/>
      <c r="E114" s="20"/>
      <c r="F114" s="20"/>
      <c r="G114" s="20"/>
      <c r="H114" s="20"/>
      <c r="I114" s="119"/>
      <c r="J114" s="20"/>
      <c r="K114" s="20"/>
      <c r="L114" s="37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4" customFormat="1" ht="6.95" customHeight="1">
      <c r="A115" s="18"/>
      <c r="B115" s="19"/>
      <c r="C115" s="20"/>
      <c r="D115" s="20"/>
      <c r="E115" s="20"/>
      <c r="F115" s="20"/>
      <c r="G115" s="20"/>
      <c r="H115" s="20"/>
      <c r="I115" s="119"/>
      <c r="J115" s="20"/>
      <c r="K115" s="20"/>
      <c r="L115" s="37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4" customFormat="1" ht="12" customHeight="1">
      <c r="A116" s="18"/>
      <c r="B116" s="19"/>
      <c r="C116" s="14" t="s">
        <v>14</v>
      </c>
      <c r="D116" s="20"/>
      <c r="E116" s="20"/>
      <c r="F116" s="20"/>
      <c r="G116" s="20"/>
      <c r="H116" s="20"/>
      <c r="I116" s="119"/>
      <c r="J116" s="20"/>
      <c r="K116" s="20"/>
      <c r="L116" s="37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4" customFormat="1" ht="23.25" customHeight="1">
      <c r="A117" s="18"/>
      <c r="B117" s="19"/>
      <c r="C117" s="20"/>
      <c r="D117" s="20"/>
      <c r="E117" s="293" t="str">
        <f>E7</f>
        <v>Rotava, Sídliště - parkovací a odstavná stání za blokem č. 25</v>
      </c>
      <c r="F117" s="293"/>
      <c r="G117" s="293"/>
      <c r="H117" s="293"/>
      <c r="I117" s="119"/>
      <c r="J117" s="20"/>
      <c r="K117" s="20"/>
      <c r="L117" s="37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4" customFormat="1" ht="12" customHeight="1">
      <c r="A118" s="18"/>
      <c r="B118" s="19"/>
      <c r="C118" s="14" t="s">
        <v>83</v>
      </c>
      <c r="D118" s="20"/>
      <c r="E118" s="20"/>
      <c r="F118" s="20"/>
      <c r="G118" s="20"/>
      <c r="H118" s="20"/>
      <c r="I118" s="119"/>
      <c r="J118" s="20"/>
      <c r="K118" s="20"/>
      <c r="L118" s="37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4" customFormat="1" ht="16.5" customHeight="1">
      <c r="A119" s="18"/>
      <c r="B119" s="19"/>
      <c r="C119" s="20"/>
      <c r="D119" s="20"/>
      <c r="E119" s="100" t="str">
        <f>E9</f>
        <v>1 - D1.2. Kanalizace</v>
      </c>
      <c r="F119" s="100"/>
      <c r="G119" s="100"/>
      <c r="H119" s="100"/>
      <c r="I119" s="119"/>
      <c r="J119" s="20"/>
      <c r="K119" s="20"/>
      <c r="L119" s="37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24" customFormat="1" ht="6.95" customHeight="1">
      <c r="A120" s="18"/>
      <c r="B120" s="19"/>
      <c r="C120" s="20"/>
      <c r="D120" s="20"/>
      <c r="E120" s="20"/>
      <c r="F120" s="20"/>
      <c r="G120" s="20"/>
      <c r="H120" s="20"/>
      <c r="I120" s="119"/>
      <c r="J120" s="20"/>
      <c r="K120" s="20"/>
      <c r="L120" s="37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5" s="24" customFormat="1" ht="12" customHeight="1">
      <c r="A121" s="18"/>
      <c r="B121" s="19"/>
      <c r="C121" s="14" t="s">
        <v>18</v>
      </c>
      <c r="D121" s="20"/>
      <c r="E121" s="20"/>
      <c r="F121" s="15" t="str">
        <f>F12</f>
        <v xml:space="preserve"> </v>
      </c>
      <c r="G121" s="20"/>
      <c r="H121" s="20"/>
      <c r="I121" s="121" t="s">
        <v>20</v>
      </c>
      <c r="J121" s="157" t="str">
        <f>IF(J12="","",J12)</f>
        <v>14. 3. 2021</v>
      </c>
      <c r="K121" s="20"/>
      <c r="L121" s="37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65" s="24" customFormat="1" ht="6.95" customHeight="1">
      <c r="A122" s="18"/>
      <c r="B122" s="19"/>
      <c r="C122" s="20"/>
      <c r="D122" s="20"/>
      <c r="E122" s="20"/>
      <c r="F122" s="20"/>
      <c r="G122" s="20"/>
      <c r="H122" s="20"/>
      <c r="I122" s="119"/>
      <c r="J122" s="20"/>
      <c r="K122" s="20"/>
      <c r="L122" s="37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65" s="24" customFormat="1" ht="15.2" customHeight="1">
      <c r="A123" s="18"/>
      <c r="B123" s="19"/>
      <c r="C123" s="14" t="s">
        <v>22</v>
      </c>
      <c r="D123" s="20"/>
      <c r="E123" s="20"/>
      <c r="F123" s="15" t="str">
        <f>E15</f>
        <v xml:space="preserve"> </v>
      </c>
      <c r="G123" s="20"/>
      <c r="H123" s="20"/>
      <c r="I123" s="121" t="s">
        <v>27</v>
      </c>
      <c r="J123" s="158" t="str">
        <f>E21</f>
        <v xml:space="preserve"> </v>
      </c>
      <c r="K123" s="20"/>
      <c r="L123" s="37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1:65" s="24" customFormat="1" ht="25.7" customHeight="1">
      <c r="A124" s="18"/>
      <c r="B124" s="19"/>
      <c r="C124" s="14" t="s">
        <v>25</v>
      </c>
      <c r="D124" s="20"/>
      <c r="E124" s="20"/>
      <c r="F124" s="15" t="str">
        <f>IF(E18="","",E18)</f>
        <v>Vyplň údaj</v>
      </c>
      <c r="G124" s="20"/>
      <c r="H124" s="20"/>
      <c r="I124" s="121" t="s">
        <v>29</v>
      </c>
      <c r="J124" s="158" t="str">
        <f>E24</f>
        <v>Ing. Simona Kalinová</v>
      </c>
      <c r="K124" s="20"/>
      <c r="L124" s="37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1:65" s="24" customFormat="1" ht="10.35" customHeight="1">
      <c r="A125" s="18"/>
      <c r="B125" s="19"/>
      <c r="C125" s="20"/>
      <c r="D125" s="20"/>
      <c r="E125" s="20"/>
      <c r="F125" s="20"/>
      <c r="G125" s="20"/>
      <c r="H125" s="20"/>
      <c r="I125" s="119"/>
      <c r="J125" s="20"/>
      <c r="K125" s="20"/>
      <c r="L125" s="37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</row>
    <row r="126" spans="1:65" s="189" customFormat="1" ht="29.25" customHeight="1">
      <c r="A126" s="181"/>
      <c r="B126" s="182"/>
      <c r="C126" s="183" t="s">
        <v>102</v>
      </c>
      <c r="D126" s="184" t="s">
        <v>57</v>
      </c>
      <c r="E126" s="184" t="s">
        <v>53</v>
      </c>
      <c r="F126" s="184" t="s">
        <v>54</v>
      </c>
      <c r="G126" s="184" t="s">
        <v>103</v>
      </c>
      <c r="H126" s="184" t="s">
        <v>104</v>
      </c>
      <c r="I126" s="185" t="s">
        <v>105</v>
      </c>
      <c r="J126" s="186" t="s">
        <v>87</v>
      </c>
      <c r="K126" s="187" t="s">
        <v>106</v>
      </c>
      <c r="L126" s="188"/>
      <c r="M126" s="60"/>
      <c r="N126" s="61" t="s">
        <v>36</v>
      </c>
      <c r="O126" s="61" t="s">
        <v>107</v>
      </c>
      <c r="P126" s="61" t="s">
        <v>108</v>
      </c>
      <c r="Q126" s="61" t="s">
        <v>109</v>
      </c>
      <c r="R126" s="61" t="s">
        <v>110</v>
      </c>
      <c r="S126" s="61" t="s">
        <v>111</v>
      </c>
      <c r="T126" s="62" t="s">
        <v>112</v>
      </c>
      <c r="U126" s="181"/>
      <c r="V126" s="181"/>
      <c r="W126" s="181"/>
      <c r="X126" s="181"/>
      <c r="Y126" s="181"/>
      <c r="Z126" s="181"/>
      <c r="AA126" s="181"/>
      <c r="AB126" s="181"/>
      <c r="AC126" s="181"/>
      <c r="AD126" s="181"/>
      <c r="AE126" s="181"/>
    </row>
    <row r="127" spans="1:65" s="24" customFormat="1" ht="22.7" customHeight="1">
      <c r="A127" s="18"/>
      <c r="B127" s="19"/>
      <c r="C127" s="68" t="s">
        <v>113</v>
      </c>
      <c r="D127" s="20"/>
      <c r="E127" s="20"/>
      <c r="F127" s="20"/>
      <c r="G127" s="20"/>
      <c r="H127" s="20"/>
      <c r="I127" s="119"/>
      <c r="J127" s="190">
        <f>BK127</f>
        <v>0</v>
      </c>
      <c r="K127" s="20"/>
      <c r="L127" s="23"/>
      <c r="M127" s="63"/>
      <c r="N127" s="191"/>
      <c r="O127" s="64"/>
      <c r="P127" s="192">
        <f>P128+P322+P325</f>
        <v>0</v>
      </c>
      <c r="Q127" s="64"/>
      <c r="R127" s="192">
        <f>R128+R322+R325</f>
        <v>494.33713014999995</v>
      </c>
      <c r="S127" s="64"/>
      <c r="T127" s="193">
        <f>T128+T322+T325</f>
        <v>149.21015199999999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T127" s="3" t="s">
        <v>71</v>
      </c>
      <c r="AU127" s="3" t="s">
        <v>89</v>
      </c>
      <c r="BK127" s="194">
        <f>BK128+BK322+BK325</f>
        <v>0</v>
      </c>
    </row>
    <row r="128" spans="1:65" ht="25.9" customHeight="1">
      <c r="A128" s="195"/>
      <c r="B128" s="196"/>
      <c r="C128" s="197"/>
      <c r="D128" s="198" t="s">
        <v>71</v>
      </c>
      <c r="E128" s="199" t="s">
        <v>114</v>
      </c>
      <c r="F128" s="199" t="s">
        <v>115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P129+P243+P248+P254+P309+P313</f>
        <v>0</v>
      </c>
      <c r="Q128" s="204"/>
      <c r="R128" s="205">
        <f>R129+R243+R248+R254+R309+R313</f>
        <v>494.33713014999995</v>
      </c>
      <c r="S128" s="204"/>
      <c r="T128" s="206">
        <f>T129+T243+T248+T254+T309+T313</f>
        <v>149.21015199999999</v>
      </c>
      <c r="U128" s="195"/>
      <c r="V128" s="195"/>
      <c r="W128" s="195"/>
      <c r="X128" s="195"/>
      <c r="Y128" s="195"/>
      <c r="Z128" s="195"/>
      <c r="AA128" s="195"/>
      <c r="AB128" s="195"/>
      <c r="AC128" s="195"/>
      <c r="AD128" s="195"/>
      <c r="AE128" s="195"/>
      <c r="AF128" s="195"/>
      <c r="AG128" s="195"/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207" t="s">
        <v>77</v>
      </c>
      <c r="AS128" s="195"/>
      <c r="AT128" s="208" t="s">
        <v>71</v>
      </c>
      <c r="AU128" s="208" t="s">
        <v>72</v>
      </c>
      <c r="AV128" s="195"/>
      <c r="AW128" s="195"/>
      <c r="AX128" s="195"/>
      <c r="AY128" s="207" t="s">
        <v>116</v>
      </c>
      <c r="AZ128" s="195"/>
      <c r="BA128" s="195"/>
      <c r="BB128" s="195"/>
      <c r="BC128" s="195"/>
      <c r="BD128" s="195"/>
      <c r="BE128" s="195"/>
      <c r="BF128" s="195"/>
      <c r="BG128" s="195"/>
      <c r="BH128" s="195"/>
      <c r="BI128" s="195"/>
      <c r="BJ128" s="195"/>
      <c r="BK128" s="209">
        <f>BK129+BK243+BK248+BK254+BK309+BK313</f>
        <v>0</v>
      </c>
      <c r="BL128" s="195"/>
      <c r="BM128" s="195"/>
    </row>
    <row r="129" spans="1:65" ht="22.7" customHeight="1">
      <c r="A129" s="195"/>
      <c r="B129" s="196"/>
      <c r="C129" s="197"/>
      <c r="D129" s="198" t="s">
        <v>71</v>
      </c>
      <c r="E129" s="210" t="s">
        <v>77</v>
      </c>
      <c r="F129" s="210" t="s">
        <v>117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SUM(P130:P242)</f>
        <v>0</v>
      </c>
      <c r="Q129" s="204"/>
      <c r="R129" s="205">
        <f>SUM(R130:R242)</f>
        <v>406.22950335999997</v>
      </c>
      <c r="S129" s="204"/>
      <c r="T129" s="206">
        <f>SUM(T130:T242)</f>
        <v>149.21015199999999</v>
      </c>
      <c r="U129" s="195"/>
      <c r="V129" s="195"/>
      <c r="W129" s="195"/>
      <c r="X129" s="195"/>
      <c r="Y129" s="195"/>
      <c r="Z129" s="195"/>
      <c r="AA129" s="195"/>
      <c r="AB129" s="195"/>
      <c r="AC129" s="195"/>
      <c r="AD129" s="195"/>
      <c r="AE129" s="195"/>
      <c r="AF129" s="195"/>
      <c r="AG129" s="195"/>
      <c r="AH129" s="195"/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207" t="s">
        <v>77</v>
      </c>
      <c r="AS129" s="195"/>
      <c r="AT129" s="208" t="s">
        <v>71</v>
      </c>
      <c r="AU129" s="208" t="s">
        <v>77</v>
      </c>
      <c r="AV129" s="195"/>
      <c r="AW129" s="195"/>
      <c r="AX129" s="195"/>
      <c r="AY129" s="207" t="s">
        <v>116</v>
      </c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209">
        <f>SUM(BK130:BK242)</f>
        <v>0</v>
      </c>
      <c r="BL129" s="195"/>
      <c r="BM129" s="195"/>
    </row>
    <row r="130" spans="1:65" s="24" customFormat="1" ht="16.5" customHeight="1">
      <c r="A130" s="18"/>
      <c r="B130" s="19"/>
      <c r="C130" s="212" t="s">
        <v>77</v>
      </c>
      <c r="D130" s="212" t="s">
        <v>118</v>
      </c>
      <c r="E130" s="213" t="s">
        <v>119</v>
      </c>
      <c r="F130" s="214" t="s">
        <v>120</v>
      </c>
      <c r="G130" s="215" t="s">
        <v>121</v>
      </c>
      <c r="H130" s="216">
        <v>52.731999999999999</v>
      </c>
      <c r="I130" s="217"/>
      <c r="J130" s="218">
        <f>ROUND(I130*H130,2)</f>
        <v>0</v>
      </c>
      <c r="K130" s="219"/>
      <c r="L130" s="23"/>
      <c r="M130" s="220"/>
      <c r="N130" s="221" t="s">
        <v>37</v>
      </c>
      <c r="O130" s="56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R130" s="224" t="s">
        <v>122</v>
      </c>
      <c r="AT130" s="224" t="s">
        <v>118</v>
      </c>
      <c r="AU130" s="224" t="s">
        <v>81</v>
      </c>
      <c r="AY130" s="3" t="s">
        <v>116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3" t="s">
        <v>77</v>
      </c>
      <c r="BK130" s="225">
        <f>ROUND(I130*H130,2)</f>
        <v>0</v>
      </c>
      <c r="BL130" s="3" t="s">
        <v>122</v>
      </c>
      <c r="BM130" s="224" t="s">
        <v>123</v>
      </c>
    </row>
    <row r="131" spans="1:65" ht="14.25">
      <c r="A131" s="226"/>
      <c r="B131" s="227"/>
      <c r="C131" s="228"/>
      <c r="D131" s="229" t="s">
        <v>124</v>
      </c>
      <c r="E131" s="230"/>
      <c r="F131" s="231" t="s">
        <v>125</v>
      </c>
      <c r="G131" s="228"/>
      <c r="H131" s="232">
        <v>36.112000000000002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226"/>
      <c r="V131" s="226"/>
      <c r="W131" s="226"/>
      <c r="X131" s="226"/>
      <c r="Y131" s="226"/>
      <c r="Z131" s="226"/>
      <c r="AA131" s="226"/>
      <c r="AB131" s="226"/>
      <c r="AC131" s="226"/>
      <c r="AD131" s="226"/>
      <c r="AE131" s="226"/>
      <c r="AF131" s="226"/>
      <c r="AG131" s="226"/>
      <c r="AH131" s="226"/>
      <c r="AI131" s="226"/>
      <c r="AJ131" s="226"/>
      <c r="AK131" s="226"/>
      <c r="AL131" s="226"/>
      <c r="AM131" s="226"/>
      <c r="AN131" s="226"/>
      <c r="AO131" s="226"/>
      <c r="AP131" s="226"/>
      <c r="AQ131" s="226"/>
      <c r="AR131" s="226"/>
      <c r="AS131" s="226"/>
      <c r="AT131" s="238" t="s">
        <v>124</v>
      </c>
      <c r="AU131" s="238" t="s">
        <v>81</v>
      </c>
      <c r="AV131" s="226" t="s">
        <v>81</v>
      </c>
      <c r="AW131" s="226" t="s">
        <v>28</v>
      </c>
      <c r="AX131" s="226" t="s">
        <v>72</v>
      </c>
      <c r="AY131" s="238" t="s">
        <v>116</v>
      </c>
      <c r="AZ131" s="226"/>
      <c r="BA131" s="226"/>
      <c r="BB131" s="226"/>
      <c r="BC131" s="226"/>
      <c r="BD131" s="226"/>
      <c r="BE131" s="226"/>
      <c r="BF131" s="226"/>
      <c r="BG131" s="226"/>
      <c r="BH131" s="226"/>
      <c r="BI131" s="226"/>
      <c r="BJ131" s="226"/>
      <c r="BK131" s="226"/>
      <c r="BL131" s="226"/>
      <c r="BM131" s="226"/>
    </row>
    <row r="132" spans="1:65" ht="14.25">
      <c r="A132" s="226"/>
      <c r="B132" s="227"/>
      <c r="C132" s="228"/>
      <c r="D132" s="229" t="s">
        <v>124</v>
      </c>
      <c r="E132" s="230"/>
      <c r="F132" s="231" t="s">
        <v>126</v>
      </c>
      <c r="G132" s="228"/>
      <c r="H132" s="232">
        <v>16.62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226"/>
      <c r="V132" s="226"/>
      <c r="W132" s="226"/>
      <c r="X132" s="226"/>
      <c r="Y132" s="226"/>
      <c r="Z132" s="226"/>
      <c r="AA132" s="226"/>
      <c r="AB132" s="226"/>
      <c r="AC132" s="226"/>
      <c r="AD132" s="226"/>
      <c r="AE132" s="226"/>
      <c r="AF132" s="226"/>
      <c r="AG132" s="226"/>
      <c r="AH132" s="226"/>
      <c r="AI132" s="226"/>
      <c r="AJ132" s="226"/>
      <c r="AK132" s="226"/>
      <c r="AL132" s="226"/>
      <c r="AM132" s="226"/>
      <c r="AN132" s="226"/>
      <c r="AO132" s="226"/>
      <c r="AP132" s="226"/>
      <c r="AQ132" s="226"/>
      <c r="AR132" s="226"/>
      <c r="AS132" s="226"/>
      <c r="AT132" s="238" t="s">
        <v>124</v>
      </c>
      <c r="AU132" s="238" t="s">
        <v>81</v>
      </c>
      <c r="AV132" s="226" t="s">
        <v>81</v>
      </c>
      <c r="AW132" s="226" t="s">
        <v>28</v>
      </c>
      <c r="AX132" s="226" t="s">
        <v>72</v>
      </c>
      <c r="AY132" s="238" t="s">
        <v>116</v>
      </c>
      <c r="AZ132" s="226"/>
      <c r="BA132" s="226"/>
      <c r="BB132" s="226"/>
      <c r="BC132" s="226"/>
      <c r="BD132" s="226"/>
      <c r="BE132" s="226"/>
      <c r="BF132" s="226"/>
      <c r="BG132" s="226"/>
      <c r="BH132" s="226"/>
      <c r="BI132" s="226"/>
      <c r="BJ132" s="226"/>
      <c r="BK132" s="226"/>
      <c r="BL132" s="226"/>
      <c r="BM132" s="226"/>
    </row>
    <row r="133" spans="1:65" ht="14.25">
      <c r="A133" s="239"/>
      <c r="B133" s="240"/>
      <c r="C133" s="241"/>
      <c r="D133" s="229" t="s">
        <v>124</v>
      </c>
      <c r="E133" s="242"/>
      <c r="F133" s="243" t="s">
        <v>127</v>
      </c>
      <c r="G133" s="241"/>
      <c r="H133" s="244">
        <v>52.731999999999999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239"/>
      <c r="V133" s="239"/>
      <c r="W133" s="239"/>
      <c r="X133" s="239"/>
      <c r="Y133" s="239"/>
      <c r="Z133" s="239"/>
      <c r="AA133" s="239"/>
      <c r="AB133" s="239"/>
      <c r="AC133" s="239"/>
      <c r="AD133" s="239"/>
      <c r="AE133" s="239"/>
      <c r="AF133" s="239"/>
      <c r="AG133" s="239"/>
      <c r="AH133" s="239"/>
      <c r="AI133" s="239"/>
      <c r="AJ133" s="239"/>
      <c r="AK133" s="239"/>
      <c r="AL133" s="239"/>
      <c r="AM133" s="239"/>
      <c r="AN133" s="239"/>
      <c r="AO133" s="239"/>
      <c r="AP133" s="239"/>
      <c r="AQ133" s="239"/>
      <c r="AR133" s="239"/>
      <c r="AS133" s="239"/>
      <c r="AT133" s="250" t="s">
        <v>124</v>
      </c>
      <c r="AU133" s="250" t="s">
        <v>81</v>
      </c>
      <c r="AV133" s="239" t="s">
        <v>122</v>
      </c>
      <c r="AW133" s="239" t="s">
        <v>28</v>
      </c>
      <c r="AX133" s="239" t="s">
        <v>77</v>
      </c>
      <c r="AY133" s="250" t="s">
        <v>116</v>
      </c>
      <c r="AZ133" s="239"/>
      <c r="BA133" s="239"/>
      <c r="BB133" s="239"/>
      <c r="BC133" s="239"/>
      <c r="BD133" s="239"/>
      <c r="BE133" s="239"/>
      <c r="BF133" s="239"/>
      <c r="BG133" s="239"/>
      <c r="BH133" s="239"/>
      <c r="BI133" s="239"/>
      <c r="BJ133" s="239"/>
      <c r="BK133" s="239"/>
      <c r="BL133" s="239"/>
      <c r="BM133" s="239"/>
    </row>
    <row r="134" spans="1:65" s="24" customFormat="1" ht="21.75" customHeight="1">
      <c r="A134" s="18"/>
      <c r="B134" s="19"/>
      <c r="C134" s="212" t="s">
        <v>81</v>
      </c>
      <c r="D134" s="212" t="s">
        <v>118</v>
      </c>
      <c r="E134" s="213" t="s">
        <v>128</v>
      </c>
      <c r="F134" s="214" t="s">
        <v>129</v>
      </c>
      <c r="G134" s="215" t="s">
        <v>121</v>
      </c>
      <c r="H134" s="216">
        <v>164.72399999999999</v>
      </c>
      <c r="I134" s="217"/>
      <c r="J134" s="218">
        <f>ROUND(I134*H134,2)</f>
        <v>0</v>
      </c>
      <c r="K134" s="219"/>
      <c r="L134" s="23"/>
      <c r="M134" s="220"/>
      <c r="N134" s="221" t="s">
        <v>37</v>
      </c>
      <c r="O134" s="56"/>
      <c r="P134" s="222">
        <f>O134*H134</f>
        <v>0</v>
      </c>
      <c r="Q134" s="222">
        <v>0</v>
      </c>
      <c r="R134" s="222">
        <f>Q134*H134</f>
        <v>0</v>
      </c>
      <c r="S134" s="222">
        <v>0.57999999999999996</v>
      </c>
      <c r="T134" s="223">
        <f>S134*H134</f>
        <v>95.539919999999981</v>
      </c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R134" s="224" t="s">
        <v>122</v>
      </c>
      <c r="AT134" s="224" t="s">
        <v>118</v>
      </c>
      <c r="AU134" s="224" t="s">
        <v>81</v>
      </c>
      <c r="AY134" s="3" t="s">
        <v>116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3" t="s">
        <v>77</v>
      </c>
      <c r="BK134" s="225">
        <f>ROUND(I134*H134,2)</f>
        <v>0</v>
      </c>
      <c r="BL134" s="3" t="s">
        <v>122</v>
      </c>
      <c r="BM134" s="224" t="s">
        <v>130</v>
      </c>
    </row>
    <row r="135" spans="1:65" ht="14.25">
      <c r="A135" s="226"/>
      <c r="B135" s="227"/>
      <c r="C135" s="228"/>
      <c r="D135" s="229" t="s">
        <v>124</v>
      </c>
      <c r="E135" s="230"/>
      <c r="F135" s="231" t="s">
        <v>131</v>
      </c>
      <c r="G135" s="228"/>
      <c r="H135" s="232">
        <v>164.72399999999999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226"/>
      <c r="V135" s="226"/>
      <c r="W135" s="226"/>
      <c r="X135" s="226"/>
      <c r="Y135" s="226"/>
      <c r="Z135" s="226"/>
      <c r="AA135" s="226"/>
      <c r="AB135" s="226"/>
      <c r="AC135" s="226"/>
      <c r="AD135" s="226"/>
      <c r="AE135" s="226"/>
      <c r="AF135" s="226"/>
      <c r="AG135" s="226"/>
      <c r="AH135" s="226"/>
      <c r="AI135" s="226"/>
      <c r="AJ135" s="226"/>
      <c r="AK135" s="226"/>
      <c r="AL135" s="226"/>
      <c r="AM135" s="226"/>
      <c r="AN135" s="226"/>
      <c r="AO135" s="226"/>
      <c r="AP135" s="226"/>
      <c r="AQ135" s="226"/>
      <c r="AR135" s="226"/>
      <c r="AS135" s="226"/>
      <c r="AT135" s="238" t="s">
        <v>124</v>
      </c>
      <c r="AU135" s="238" t="s">
        <v>81</v>
      </c>
      <c r="AV135" s="226" t="s">
        <v>81</v>
      </c>
      <c r="AW135" s="226" t="s">
        <v>28</v>
      </c>
      <c r="AX135" s="226" t="s">
        <v>77</v>
      </c>
      <c r="AY135" s="238" t="s">
        <v>116</v>
      </c>
      <c r="AZ135" s="226"/>
      <c r="BA135" s="226"/>
      <c r="BB135" s="226"/>
      <c r="BC135" s="226"/>
      <c r="BD135" s="226"/>
      <c r="BE135" s="226"/>
      <c r="BF135" s="226"/>
      <c r="BG135" s="226"/>
      <c r="BH135" s="226"/>
      <c r="BI135" s="226"/>
      <c r="BJ135" s="226"/>
      <c r="BK135" s="226"/>
      <c r="BL135" s="226"/>
      <c r="BM135" s="226"/>
    </row>
    <row r="136" spans="1:65" s="24" customFormat="1" ht="21.75" customHeight="1">
      <c r="A136" s="18"/>
      <c r="B136" s="19"/>
      <c r="C136" s="212" t="s">
        <v>132</v>
      </c>
      <c r="D136" s="212" t="s">
        <v>118</v>
      </c>
      <c r="E136" s="213" t="s">
        <v>133</v>
      </c>
      <c r="F136" s="214" t="s">
        <v>134</v>
      </c>
      <c r="G136" s="215" t="s">
        <v>121</v>
      </c>
      <c r="H136" s="216">
        <v>164.72399999999999</v>
      </c>
      <c r="I136" s="217"/>
      <c r="J136" s="218">
        <f>ROUND(I136*H136,2)</f>
        <v>0</v>
      </c>
      <c r="K136" s="219"/>
      <c r="L136" s="23"/>
      <c r="M136" s="220"/>
      <c r="N136" s="221" t="s">
        <v>37</v>
      </c>
      <c r="O136" s="56"/>
      <c r="P136" s="222">
        <f>O136*H136</f>
        <v>0</v>
      </c>
      <c r="Q136" s="222">
        <v>0</v>
      </c>
      <c r="R136" s="222">
        <f>Q136*H136</f>
        <v>0</v>
      </c>
      <c r="S136" s="222">
        <v>9.8000000000000004E-2</v>
      </c>
      <c r="T136" s="223">
        <f>S136*H136</f>
        <v>16.142952000000001</v>
      </c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R136" s="224" t="s">
        <v>122</v>
      </c>
      <c r="AT136" s="224" t="s">
        <v>118</v>
      </c>
      <c r="AU136" s="224" t="s">
        <v>81</v>
      </c>
      <c r="AY136" s="3" t="s">
        <v>116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3" t="s">
        <v>77</v>
      </c>
      <c r="BK136" s="225">
        <f>ROUND(I136*H136,2)</f>
        <v>0</v>
      </c>
      <c r="BL136" s="3" t="s">
        <v>122</v>
      </c>
      <c r="BM136" s="224" t="s">
        <v>135</v>
      </c>
    </row>
    <row r="137" spans="1:65" ht="14.25">
      <c r="A137" s="226"/>
      <c r="B137" s="227"/>
      <c r="C137" s="228"/>
      <c r="D137" s="229" t="s">
        <v>124</v>
      </c>
      <c r="E137" s="230"/>
      <c r="F137" s="231" t="s">
        <v>131</v>
      </c>
      <c r="G137" s="228"/>
      <c r="H137" s="232">
        <v>164.72399999999999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226"/>
      <c r="V137" s="226"/>
      <c r="W137" s="226"/>
      <c r="X137" s="226"/>
      <c r="Y137" s="226"/>
      <c r="Z137" s="226"/>
      <c r="AA137" s="226"/>
      <c r="AB137" s="226"/>
      <c r="AC137" s="226"/>
      <c r="AD137" s="226"/>
      <c r="AE137" s="226"/>
      <c r="AF137" s="226"/>
      <c r="AG137" s="226"/>
      <c r="AH137" s="226"/>
      <c r="AI137" s="226"/>
      <c r="AJ137" s="226"/>
      <c r="AK137" s="226"/>
      <c r="AL137" s="226"/>
      <c r="AM137" s="226"/>
      <c r="AN137" s="226"/>
      <c r="AO137" s="226"/>
      <c r="AP137" s="226"/>
      <c r="AQ137" s="226"/>
      <c r="AR137" s="226"/>
      <c r="AS137" s="226"/>
      <c r="AT137" s="238" t="s">
        <v>124</v>
      </c>
      <c r="AU137" s="238" t="s">
        <v>81</v>
      </c>
      <c r="AV137" s="226" t="s">
        <v>81</v>
      </c>
      <c r="AW137" s="226" t="s">
        <v>28</v>
      </c>
      <c r="AX137" s="226" t="s">
        <v>77</v>
      </c>
      <c r="AY137" s="238" t="s">
        <v>116</v>
      </c>
      <c r="AZ137" s="226"/>
      <c r="BA137" s="226"/>
      <c r="BB137" s="226"/>
      <c r="BC137" s="226"/>
      <c r="BD137" s="226"/>
      <c r="BE137" s="226"/>
      <c r="BF137" s="226"/>
      <c r="BG137" s="226"/>
      <c r="BH137" s="226"/>
      <c r="BI137" s="226"/>
      <c r="BJ137" s="226"/>
      <c r="BK137" s="226"/>
      <c r="BL137" s="226"/>
      <c r="BM137" s="226"/>
    </row>
    <row r="138" spans="1:65" s="24" customFormat="1" ht="21.75" customHeight="1">
      <c r="A138" s="18"/>
      <c r="B138" s="19"/>
      <c r="C138" s="212" t="s">
        <v>122</v>
      </c>
      <c r="D138" s="212" t="s">
        <v>118</v>
      </c>
      <c r="E138" s="213" t="s">
        <v>136</v>
      </c>
      <c r="F138" s="214" t="s">
        <v>137</v>
      </c>
      <c r="G138" s="215" t="s">
        <v>121</v>
      </c>
      <c r="H138" s="216">
        <v>164.72399999999999</v>
      </c>
      <c r="I138" s="217"/>
      <c r="J138" s="218">
        <f>ROUND(I138*H138,2)</f>
        <v>0</v>
      </c>
      <c r="K138" s="219"/>
      <c r="L138" s="23"/>
      <c r="M138" s="220"/>
      <c r="N138" s="221" t="s">
        <v>37</v>
      </c>
      <c r="O138" s="56"/>
      <c r="P138" s="222">
        <f>O138*H138</f>
        <v>0</v>
      </c>
      <c r="Q138" s="222">
        <v>0</v>
      </c>
      <c r="R138" s="222">
        <f>Q138*H138</f>
        <v>0</v>
      </c>
      <c r="S138" s="222">
        <v>0.22</v>
      </c>
      <c r="T138" s="223">
        <f>S138*H138</f>
        <v>36.239280000000001</v>
      </c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R138" s="224" t="s">
        <v>122</v>
      </c>
      <c r="AT138" s="224" t="s">
        <v>118</v>
      </c>
      <c r="AU138" s="224" t="s">
        <v>81</v>
      </c>
      <c r="AY138" s="3" t="s">
        <v>116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3" t="s">
        <v>77</v>
      </c>
      <c r="BK138" s="225">
        <f>ROUND(I138*H138,2)</f>
        <v>0</v>
      </c>
      <c r="BL138" s="3" t="s">
        <v>122</v>
      </c>
      <c r="BM138" s="224" t="s">
        <v>138</v>
      </c>
    </row>
    <row r="139" spans="1:65" ht="14.25">
      <c r="A139" s="226"/>
      <c r="B139" s="227"/>
      <c r="C139" s="228"/>
      <c r="D139" s="229" t="s">
        <v>124</v>
      </c>
      <c r="E139" s="230"/>
      <c r="F139" s="231" t="s">
        <v>131</v>
      </c>
      <c r="G139" s="228"/>
      <c r="H139" s="232">
        <v>164.72399999999999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226"/>
      <c r="V139" s="226"/>
      <c r="W139" s="226"/>
      <c r="X139" s="226"/>
      <c r="Y139" s="226"/>
      <c r="Z139" s="226"/>
      <c r="AA139" s="226"/>
      <c r="AB139" s="226"/>
      <c r="AC139" s="226"/>
      <c r="AD139" s="226"/>
      <c r="AE139" s="226"/>
      <c r="AF139" s="226"/>
      <c r="AG139" s="226"/>
      <c r="AH139" s="226"/>
      <c r="AI139" s="226"/>
      <c r="AJ139" s="226"/>
      <c r="AK139" s="226"/>
      <c r="AL139" s="226"/>
      <c r="AM139" s="226"/>
      <c r="AN139" s="226"/>
      <c r="AO139" s="226"/>
      <c r="AP139" s="226"/>
      <c r="AQ139" s="226"/>
      <c r="AR139" s="226"/>
      <c r="AS139" s="226"/>
      <c r="AT139" s="238" t="s">
        <v>124</v>
      </c>
      <c r="AU139" s="238" t="s">
        <v>81</v>
      </c>
      <c r="AV139" s="226" t="s">
        <v>81</v>
      </c>
      <c r="AW139" s="226" t="s">
        <v>28</v>
      </c>
      <c r="AX139" s="226" t="s">
        <v>77</v>
      </c>
      <c r="AY139" s="238" t="s">
        <v>116</v>
      </c>
      <c r="AZ139" s="226"/>
      <c r="BA139" s="226"/>
      <c r="BB139" s="226"/>
      <c r="BC139" s="226"/>
      <c r="BD139" s="226"/>
      <c r="BE139" s="226"/>
      <c r="BF139" s="226"/>
      <c r="BG139" s="226"/>
      <c r="BH139" s="226"/>
      <c r="BI139" s="226"/>
      <c r="BJ139" s="226"/>
      <c r="BK139" s="226"/>
      <c r="BL139" s="226"/>
      <c r="BM139" s="226"/>
    </row>
    <row r="140" spans="1:65" s="24" customFormat="1" ht="16.5" customHeight="1">
      <c r="A140" s="18"/>
      <c r="B140" s="19"/>
      <c r="C140" s="212" t="s">
        <v>139</v>
      </c>
      <c r="D140" s="212" t="s">
        <v>118</v>
      </c>
      <c r="E140" s="213" t="s">
        <v>140</v>
      </c>
      <c r="F140" s="214" t="s">
        <v>141</v>
      </c>
      <c r="G140" s="215" t="s">
        <v>142</v>
      </c>
      <c r="H140" s="216">
        <v>5.6</v>
      </c>
      <c r="I140" s="217"/>
      <c r="J140" s="218">
        <f>ROUND(I140*H140,2)</f>
        <v>0</v>
      </c>
      <c r="K140" s="219"/>
      <c r="L140" s="23"/>
      <c r="M140" s="220"/>
      <c r="N140" s="221" t="s">
        <v>37</v>
      </c>
      <c r="O140" s="56"/>
      <c r="P140" s="222">
        <f>O140*H140</f>
        <v>0</v>
      </c>
      <c r="Q140" s="222">
        <v>0</v>
      </c>
      <c r="R140" s="222">
        <f>Q140*H140</f>
        <v>0</v>
      </c>
      <c r="S140" s="222">
        <v>0.23</v>
      </c>
      <c r="T140" s="223">
        <f>S140*H140</f>
        <v>1.288</v>
      </c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R140" s="224" t="s">
        <v>122</v>
      </c>
      <c r="AT140" s="224" t="s">
        <v>118</v>
      </c>
      <c r="AU140" s="224" t="s">
        <v>81</v>
      </c>
      <c r="AY140" s="3" t="s">
        <v>116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3" t="s">
        <v>77</v>
      </c>
      <c r="BK140" s="225">
        <f>ROUND(I140*H140,2)</f>
        <v>0</v>
      </c>
      <c r="BL140" s="3" t="s">
        <v>122</v>
      </c>
      <c r="BM140" s="224" t="s">
        <v>143</v>
      </c>
    </row>
    <row r="141" spans="1:65" ht="14.25">
      <c r="A141" s="226"/>
      <c r="B141" s="227"/>
      <c r="C141" s="228"/>
      <c r="D141" s="229" t="s">
        <v>124</v>
      </c>
      <c r="E141" s="230"/>
      <c r="F141" s="231" t="s">
        <v>144</v>
      </c>
      <c r="G141" s="228"/>
      <c r="H141" s="232">
        <v>5.6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226"/>
      <c r="V141" s="226"/>
      <c r="W141" s="226"/>
      <c r="X141" s="226"/>
      <c r="Y141" s="226"/>
      <c r="Z141" s="226"/>
      <c r="AA141" s="226"/>
      <c r="AB141" s="226"/>
      <c r="AC141" s="226"/>
      <c r="AD141" s="226"/>
      <c r="AE141" s="226"/>
      <c r="AF141" s="226"/>
      <c r="AG141" s="226"/>
      <c r="AH141" s="226"/>
      <c r="AI141" s="226"/>
      <c r="AJ141" s="226"/>
      <c r="AK141" s="226"/>
      <c r="AL141" s="226"/>
      <c r="AM141" s="226"/>
      <c r="AN141" s="226"/>
      <c r="AO141" s="226"/>
      <c r="AP141" s="226"/>
      <c r="AQ141" s="226"/>
      <c r="AR141" s="226"/>
      <c r="AS141" s="226"/>
      <c r="AT141" s="238" t="s">
        <v>124</v>
      </c>
      <c r="AU141" s="238" t="s">
        <v>81</v>
      </c>
      <c r="AV141" s="226" t="s">
        <v>81</v>
      </c>
      <c r="AW141" s="226" t="s">
        <v>28</v>
      </c>
      <c r="AX141" s="226" t="s">
        <v>77</v>
      </c>
      <c r="AY141" s="238" t="s">
        <v>116</v>
      </c>
      <c r="AZ141" s="226"/>
      <c r="BA141" s="226"/>
      <c r="BB141" s="226"/>
      <c r="BC141" s="226"/>
      <c r="BD141" s="226"/>
      <c r="BE141" s="226"/>
      <c r="BF141" s="226"/>
      <c r="BG141" s="226"/>
      <c r="BH141" s="226"/>
      <c r="BI141" s="226"/>
      <c r="BJ141" s="226"/>
      <c r="BK141" s="226"/>
      <c r="BL141" s="226"/>
      <c r="BM141" s="226"/>
    </row>
    <row r="142" spans="1:65" s="24" customFormat="1" ht="21.75" customHeight="1">
      <c r="A142" s="18"/>
      <c r="B142" s="19"/>
      <c r="C142" s="212" t="s">
        <v>145</v>
      </c>
      <c r="D142" s="212" t="s">
        <v>118</v>
      </c>
      <c r="E142" s="213" t="s">
        <v>146</v>
      </c>
      <c r="F142" s="214" t="s">
        <v>147</v>
      </c>
      <c r="G142" s="215" t="s">
        <v>148</v>
      </c>
      <c r="H142" s="216">
        <v>100</v>
      </c>
      <c r="I142" s="217"/>
      <c r="J142" s="218">
        <f>ROUND(I142*H142,2)</f>
        <v>0</v>
      </c>
      <c r="K142" s="219"/>
      <c r="L142" s="23"/>
      <c r="M142" s="220"/>
      <c r="N142" s="221" t="s">
        <v>37</v>
      </c>
      <c r="O142" s="56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R142" s="224" t="s">
        <v>122</v>
      </c>
      <c r="AT142" s="224" t="s">
        <v>118</v>
      </c>
      <c r="AU142" s="224" t="s">
        <v>81</v>
      </c>
      <c r="AY142" s="3" t="s">
        <v>116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3" t="s">
        <v>77</v>
      </c>
      <c r="BK142" s="225">
        <f>ROUND(I142*H142,2)</f>
        <v>0</v>
      </c>
      <c r="BL142" s="3" t="s">
        <v>122</v>
      </c>
      <c r="BM142" s="224" t="s">
        <v>149</v>
      </c>
    </row>
    <row r="143" spans="1:65" s="24" customFormat="1" ht="21.75" customHeight="1">
      <c r="A143" s="18"/>
      <c r="B143" s="19"/>
      <c r="C143" s="212" t="s">
        <v>150</v>
      </c>
      <c r="D143" s="212" t="s">
        <v>118</v>
      </c>
      <c r="E143" s="213" t="s">
        <v>151</v>
      </c>
      <c r="F143" s="214" t="s">
        <v>152</v>
      </c>
      <c r="G143" s="215" t="s">
        <v>153</v>
      </c>
      <c r="H143" s="216">
        <v>10</v>
      </c>
      <c r="I143" s="217"/>
      <c r="J143" s="218">
        <f>ROUND(I143*H143,2)</f>
        <v>0</v>
      </c>
      <c r="K143" s="219"/>
      <c r="L143" s="23"/>
      <c r="M143" s="220"/>
      <c r="N143" s="221" t="s">
        <v>37</v>
      </c>
      <c r="O143" s="56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R143" s="224" t="s">
        <v>122</v>
      </c>
      <c r="AT143" s="224" t="s">
        <v>118</v>
      </c>
      <c r="AU143" s="224" t="s">
        <v>81</v>
      </c>
      <c r="AY143" s="3" t="s">
        <v>116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3" t="s">
        <v>77</v>
      </c>
      <c r="BK143" s="225">
        <f>ROUND(I143*H143,2)</f>
        <v>0</v>
      </c>
      <c r="BL143" s="3" t="s">
        <v>122</v>
      </c>
      <c r="BM143" s="224" t="s">
        <v>154</v>
      </c>
    </row>
    <row r="144" spans="1:65" s="24" customFormat="1" ht="21.75" customHeight="1">
      <c r="A144" s="18"/>
      <c r="B144" s="19"/>
      <c r="C144" s="212" t="s">
        <v>155</v>
      </c>
      <c r="D144" s="212" t="s">
        <v>118</v>
      </c>
      <c r="E144" s="213" t="s">
        <v>156</v>
      </c>
      <c r="F144" s="214" t="s">
        <v>157</v>
      </c>
      <c r="G144" s="215" t="s">
        <v>142</v>
      </c>
      <c r="H144" s="216">
        <v>1.5</v>
      </c>
      <c r="I144" s="217"/>
      <c r="J144" s="218">
        <f>ROUND(I144*H144,2)</f>
        <v>0</v>
      </c>
      <c r="K144" s="219"/>
      <c r="L144" s="23"/>
      <c r="M144" s="220"/>
      <c r="N144" s="221" t="s">
        <v>37</v>
      </c>
      <c r="O144" s="56"/>
      <c r="P144" s="222">
        <f>O144*H144</f>
        <v>0</v>
      </c>
      <c r="Q144" s="222">
        <v>8.6800000000000002E-3</v>
      </c>
      <c r="R144" s="222">
        <f>Q144*H144</f>
        <v>1.302E-2</v>
      </c>
      <c r="S144" s="222">
        <v>0</v>
      </c>
      <c r="T144" s="223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224" t="s">
        <v>122</v>
      </c>
      <c r="AT144" s="224" t="s">
        <v>118</v>
      </c>
      <c r="AU144" s="224" t="s">
        <v>81</v>
      </c>
      <c r="AY144" s="3" t="s">
        <v>116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3" t="s">
        <v>77</v>
      </c>
      <c r="BK144" s="225">
        <f>ROUND(I144*H144,2)</f>
        <v>0</v>
      </c>
      <c r="BL144" s="3" t="s">
        <v>122</v>
      </c>
      <c r="BM144" s="224" t="s">
        <v>158</v>
      </c>
    </row>
    <row r="145" spans="1:65" s="24" customFormat="1" ht="21.75" customHeight="1">
      <c r="A145" s="18"/>
      <c r="B145" s="19"/>
      <c r="C145" s="212" t="s">
        <v>159</v>
      </c>
      <c r="D145" s="212" t="s">
        <v>118</v>
      </c>
      <c r="E145" s="213" t="s">
        <v>160</v>
      </c>
      <c r="F145" s="214" t="s">
        <v>161</v>
      </c>
      <c r="G145" s="215" t="s">
        <v>142</v>
      </c>
      <c r="H145" s="216">
        <v>3</v>
      </c>
      <c r="I145" s="217"/>
      <c r="J145" s="218">
        <f>ROUND(I145*H145,2)</f>
        <v>0</v>
      </c>
      <c r="K145" s="219"/>
      <c r="L145" s="23"/>
      <c r="M145" s="220"/>
      <c r="N145" s="221" t="s">
        <v>37</v>
      </c>
      <c r="O145" s="56"/>
      <c r="P145" s="222">
        <f>O145*H145</f>
        <v>0</v>
      </c>
      <c r="Q145" s="222">
        <v>3.6900000000000002E-2</v>
      </c>
      <c r="R145" s="222">
        <f>Q145*H145</f>
        <v>0.11070000000000001</v>
      </c>
      <c r="S145" s="222">
        <v>0</v>
      </c>
      <c r="T145" s="223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224" t="s">
        <v>122</v>
      </c>
      <c r="AT145" s="224" t="s">
        <v>118</v>
      </c>
      <c r="AU145" s="224" t="s">
        <v>81</v>
      </c>
      <c r="AY145" s="3" t="s">
        <v>116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3" t="s">
        <v>77</v>
      </c>
      <c r="BK145" s="225">
        <f>ROUND(I145*H145,2)</f>
        <v>0</v>
      </c>
      <c r="BL145" s="3" t="s">
        <v>122</v>
      </c>
      <c r="BM145" s="224" t="s">
        <v>162</v>
      </c>
    </row>
    <row r="146" spans="1:65" ht="14.25">
      <c r="A146" s="226"/>
      <c r="B146" s="227"/>
      <c r="C146" s="228"/>
      <c r="D146" s="229" t="s">
        <v>124</v>
      </c>
      <c r="E146" s="230"/>
      <c r="F146" s="231" t="s">
        <v>163</v>
      </c>
      <c r="G146" s="228"/>
      <c r="H146" s="232">
        <v>3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226"/>
      <c r="V146" s="226"/>
      <c r="W146" s="226"/>
      <c r="X146" s="226"/>
      <c r="Y146" s="226"/>
      <c r="Z146" s="226"/>
      <c r="AA146" s="226"/>
      <c r="AB146" s="226"/>
      <c r="AC146" s="226"/>
      <c r="AD146" s="226"/>
      <c r="AE146" s="226"/>
      <c r="AF146" s="226"/>
      <c r="AG146" s="226"/>
      <c r="AH146" s="226"/>
      <c r="AI146" s="226"/>
      <c r="AJ146" s="226"/>
      <c r="AK146" s="226"/>
      <c r="AL146" s="226"/>
      <c r="AM146" s="226"/>
      <c r="AN146" s="226"/>
      <c r="AO146" s="226"/>
      <c r="AP146" s="226"/>
      <c r="AQ146" s="226"/>
      <c r="AR146" s="226"/>
      <c r="AS146" s="226"/>
      <c r="AT146" s="238" t="s">
        <v>124</v>
      </c>
      <c r="AU146" s="238" t="s">
        <v>81</v>
      </c>
      <c r="AV146" s="226" t="s">
        <v>81</v>
      </c>
      <c r="AW146" s="226" t="s">
        <v>28</v>
      </c>
      <c r="AX146" s="226" t="s">
        <v>77</v>
      </c>
      <c r="AY146" s="238" t="s">
        <v>116</v>
      </c>
      <c r="AZ146" s="226"/>
      <c r="BA146" s="226"/>
      <c r="BB146" s="226"/>
      <c r="BC146" s="226"/>
      <c r="BD146" s="226"/>
      <c r="BE146" s="226"/>
      <c r="BF146" s="226"/>
      <c r="BG146" s="226"/>
      <c r="BH146" s="226"/>
      <c r="BI146" s="226"/>
      <c r="BJ146" s="226"/>
      <c r="BK146" s="226"/>
      <c r="BL146" s="226"/>
      <c r="BM146" s="226"/>
    </row>
    <row r="147" spans="1:65" s="24" customFormat="1" ht="21.75" customHeight="1">
      <c r="A147" s="18"/>
      <c r="B147" s="19"/>
      <c r="C147" s="212" t="s">
        <v>164</v>
      </c>
      <c r="D147" s="212" t="s">
        <v>118</v>
      </c>
      <c r="E147" s="213" t="s">
        <v>165</v>
      </c>
      <c r="F147" s="214" t="s">
        <v>166</v>
      </c>
      <c r="G147" s="215" t="s">
        <v>121</v>
      </c>
      <c r="H147" s="216">
        <v>52.731999999999999</v>
      </c>
      <c r="I147" s="217"/>
      <c r="J147" s="218">
        <f>ROUND(I147*H147,2)</f>
        <v>0</v>
      </c>
      <c r="K147" s="219"/>
      <c r="L147" s="23"/>
      <c r="M147" s="220"/>
      <c r="N147" s="221" t="s">
        <v>37</v>
      </c>
      <c r="O147" s="56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224" t="s">
        <v>122</v>
      </c>
      <c r="AT147" s="224" t="s">
        <v>118</v>
      </c>
      <c r="AU147" s="224" t="s">
        <v>81</v>
      </c>
      <c r="AY147" s="3" t="s">
        <v>116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3" t="s">
        <v>77</v>
      </c>
      <c r="BK147" s="225">
        <f>ROUND(I147*H147,2)</f>
        <v>0</v>
      </c>
      <c r="BL147" s="3" t="s">
        <v>122</v>
      </c>
      <c r="BM147" s="224" t="s">
        <v>167</v>
      </c>
    </row>
    <row r="148" spans="1:65" ht="14.25">
      <c r="A148" s="226"/>
      <c r="B148" s="227"/>
      <c r="C148" s="228"/>
      <c r="D148" s="229" t="s">
        <v>124</v>
      </c>
      <c r="E148" s="230"/>
      <c r="F148" s="231" t="s">
        <v>125</v>
      </c>
      <c r="G148" s="228"/>
      <c r="H148" s="232">
        <v>36.112000000000002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226"/>
      <c r="V148" s="226"/>
      <c r="W148" s="226"/>
      <c r="X148" s="226"/>
      <c r="Y148" s="226"/>
      <c r="Z148" s="226"/>
      <c r="AA148" s="226"/>
      <c r="AB148" s="226"/>
      <c r="AC148" s="226"/>
      <c r="AD148" s="226"/>
      <c r="AE148" s="226"/>
      <c r="AF148" s="226"/>
      <c r="AG148" s="226"/>
      <c r="AH148" s="226"/>
      <c r="AI148" s="226"/>
      <c r="AJ148" s="226"/>
      <c r="AK148" s="226"/>
      <c r="AL148" s="226"/>
      <c r="AM148" s="226"/>
      <c r="AN148" s="226"/>
      <c r="AO148" s="226"/>
      <c r="AP148" s="226"/>
      <c r="AQ148" s="226"/>
      <c r="AR148" s="226"/>
      <c r="AS148" s="226"/>
      <c r="AT148" s="238" t="s">
        <v>124</v>
      </c>
      <c r="AU148" s="238" t="s">
        <v>81</v>
      </c>
      <c r="AV148" s="226" t="s">
        <v>81</v>
      </c>
      <c r="AW148" s="226" t="s">
        <v>28</v>
      </c>
      <c r="AX148" s="226" t="s">
        <v>72</v>
      </c>
      <c r="AY148" s="238" t="s">
        <v>116</v>
      </c>
      <c r="AZ148" s="226"/>
      <c r="BA148" s="226"/>
      <c r="BB148" s="226"/>
      <c r="BC148" s="226"/>
      <c r="BD148" s="226"/>
      <c r="BE148" s="226"/>
      <c r="BF148" s="226"/>
      <c r="BG148" s="226"/>
      <c r="BH148" s="226"/>
      <c r="BI148" s="226"/>
      <c r="BJ148" s="226"/>
      <c r="BK148" s="226"/>
      <c r="BL148" s="226"/>
      <c r="BM148" s="226"/>
    </row>
    <row r="149" spans="1:65" ht="14.25">
      <c r="A149" s="226"/>
      <c r="B149" s="227"/>
      <c r="C149" s="228"/>
      <c r="D149" s="229" t="s">
        <v>124</v>
      </c>
      <c r="E149" s="230"/>
      <c r="F149" s="231" t="s">
        <v>126</v>
      </c>
      <c r="G149" s="228"/>
      <c r="H149" s="232">
        <v>16.62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226"/>
      <c r="V149" s="226"/>
      <c r="W149" s="226"/>
      <c r="X149" s="226"/>
      <c r="Y149" s="226"/>
      <c r="Z149" s="226"/>
      <c r="AA149" s="226"/>
      <c r="AB149" s="226"/>
      <c r="AC149" s="226"/>
      <c r="AD149" s="226"/>
      <c r="AE149" s="226"/>
      <c r="AF149" s="226"/>
      <c r="AG149" s="226"/>
      <c r="AH149" s="226"/>
      <c r="AI149" s="226"/>
      <c r="AJ149" s="226"/>
      <c r="AK149" s="226"/>
      <c r="AL149" s="226"/>
      <c r="AM149" s="226"/>
      <c r="AN149" s="226"/>
      <c r="AO149" s="226"/>
      <c r="AP149" s="226"/>
      <c r="AQ149" s="226"/>
      <c r="AR149" s="226"/>
      <c r="AS149" s="226"/>
      <c r="AT149" s="238" t="s">
        <v>124</v>
      </c>
      <c r="AU149" s="238" t="s">
        <v>81</v>
      </c>
      <c r="AV149" s="226" t="s">
        <v>81</v>
      </c>
      <c r="AW149" s="226" t="s">
        <v>28</v>
      </c>
      <c r="AX149" s="226" t="s">
        <v>72</v>
      </c>
      <c r="AY149" s="238" t="s">
        <v>116</v>
      </c>
      <c r="AZ149" s="226"/>
      <c r="BA149" s="226"/>
      <c r="BB149" s="226"/>
      <c r="BC149" s="226"/>
      <c r="BD149" s="226"/>
      <c r="BE149" s="226"/>
      <c r="BF149" s="226"/>
      <c r="BG149" s="226"/>
      <c r="BH149" s="226"/>
      <c r="BI149" s="226"/>
      <c r="BJ149" s="226"/>
      <c r="BK149" s="226"/>
      <c r="BL149" s="226"/>
      <c r="BM149" s="226"/>
    </row>
    <row r="150" spans="1:65" ht="14.25">
      <c r="A150" s="239"/>
      <c r="B150" s="240"/>
      <c r="C150" s="241"/>
      <c r="D150" s="229" t="s">
        <v>124</v>
      </c>
      <c r="E150" s="242"/>
      <c r="F150" s="243" t="s">
        <v>127</v>
      </c>
      <c r="G150" s="241"/>
      <c r="H150" s="244">
        <v>52.731999999999999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239"/>
      <c r="V150" s="239"/>
      <c r="W150" s="239"/>
      <c r="X150" s="239"/>
      <c r="Y150" s="239"/>
      <c r="Z150" s="239"/>
      <c r="AA150" s="239"/>
      <c r="AB150" s="239"/>
      <c r="AC150" s="239"/>
      <c r="AD150" s="239"/>
      <c r="AE150" s="239"/>
      <c r="AF150" s="239"/>
      <c r="AG150" s="239"/>
      <c r="AH150" s="239"/>
      <c r="AI150" s="239"/>
      <c r="AJ150" s="239"/>
      <c r="AK150" s="239"/>
      <c r="AL150" s="239"/>
      <c r="AM150" s="239"/>
      <c r="AN150" s="239"/>
      <c r="AO150" s="239"/>
      <c r="AP150" s="239"/>
      <c r="AQ150" s="239"/>
      <c r="AR150" s="239"/>
      <c r="AS150" s="239"/>
      <c r="AT150" s="250" t="s">
        <v>124</v>
      </c>
      <c r="AU150" s="250" t="s">
        <v>81</v>
      </c>
      <c r="AV150" s="239" t="s">
        <v>122</v>
      </c>
      <c r="AW150" s="239" t="s">
        <v>28</v>
      </c>
      <c r="AX150" s="239" t="s">
        <v>77</v>
      </c>
      <c r="AY150" s="250" t="s">
        <v>116</v>
      </c>
      <c r="AZ150" s="239"/>
      <c r="BA150" s="239"/>
      <c r="BB150" s="239"/>
      <c r="BC150" s="239"/>
      <c r="BD150" s="239"/>
      <c r="BE150" s="239"/>
      <c r="BF150" s="239"/>
      <c r="BG150" s="239"/>
      <c r="BH150" s="239"/>
      <c r="BI150" s="239"/>
      <c r="BJ150" s="239"/>
      <c r="BK150" s="239"/>
      <c r="BL150" s="239"/>
      <c r="BM150" s="239"/>
    </row>
    <row r="151" spans="1:65" s="24" customFormat="1" ht="21.75" customHeight="1">
      <c r="A151" s="18"/>
      <c r="B151" s="19"/>
      <c r="C151" s="212" t="s">
        <v>168</v>
      </c>
      <c r="D151" s="212" t="s">
        <v>118</v>
      </c>
      <c r="E151" s="213" t="s">
        <v>169</v>
      </c>
      <c r="F151" s="214" t="s">
        <v>170</v>
      </c>
      <c r="G151" s="215" t="s">
        <v>171</v>
      </c>
      <c r="H151" s="216">
        <v>272.089</v>
      </c>
      <c r="I151" s="217"/>
      <c r="J151" s="218">
        <f>ROUND(I151*H151,2)</f>
        <v>0</v>
      </c>
      <c r="K151" s="219"/>
      <c r="L151" s="23"/>
      <c r="M151" s="220"/>
      <c r="N151" s="221" t="s">
        <v>37</v>
      </c>
      <c r="O151" s="5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224" t="s">
        <v>122</v>
      </c>
      <c r="AT151" s="224" t="s">
        <v>118</v>
      </c>
      <c r="AU151" s="224" t="s">
        <v>81</v>
      </c>
      <c r="AY151" s="3" t="s">
        <v>116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3" t="s">
        <v>77</v>
      </c>
      <c r="BK151" s="225">
        <f>ROUND(I151*H151,2)</f>
        <v>0</v>
      </c>
      <c r="BL151" s="3" t="s">
        <v>122</v>
      </c>
      <c r="BM151" s="224" t="s">
        <v>172</v>
      </c>
    </row>
    <row r="152" spans="1:65" ht="33.75">
      <c r="A152" s="226"/>
      <c r="B152" s="227"/>
      <c r="C152" s="228"/>
      <c r="D152" s="229" t="s">
        <v>124</v>
      </c>
      <c r="E152" s="230"/>
      <c r="F152" s="231" t="s">
        <v>173</v>
      </c>
      <c r="G152" s="228"/>
      <c r="H152" s="232">
        <v>655.48400000000004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226"/>
      <c r="V152" s="226"/>
      <c r="W152" s="226"/>
      <c r="X152" s="226"/>
      <c r="Y152" s="226"/>
      <c r="Z152" s="226"/>
      <c r="AA152" s="226"/>
      <c r="AB152" s="226"/>
      <c r="AC152" s="226"/>
      <c r="AD152" s="226"/>
      <c r="AE152" s="226"/>
      <c r="AF152" s="226"/>
      <c r="AG152" s="226"/>
      <c r="AH152" s="226"/>
      <c r="AI152" s="226"/>
      <c r="AJ152" s="226"/>
      <c r="AK152" s="226"/>
      <c r="AL152" s="226"/>
      <c r="AM152" s="226"/>
      <c r="AN152" s="226"/>
      <c r="AO152" s="226"/>
      <c r="AP152" s="226"/>
      <c r="AQ152" s="226"/>
      <c r="AR152" s="226"/>
      <c r="AS152" s="226"/>
      <c r="AT152" s="238" t="s">
        <v>124</v>
      </c>
      <c r="AU152" s="238" t="s">
        <v>81</v>
      </c>
      <c r="AV152" s="226" t="s">
        <v>81</v>
      </c>
      <c r="AW152" s="226" t="s">
        <v>28</v>
      </c>
      <c r="AX152" s="226" t="s">
        <v>72</v>
      </c>
      <c r="AY152" s="238" t="s">
        <v>116</v>
      </c>
      <c r="AZ152" s="226"/>
      <c r="BA152" s="226"/>
      <c r="BB152" s="226"/>
      <c r="BC152" s="226"/>
      <c r="BD152" s="226"/>
      <c r="BE152" s="226"/>
      <c r="BF152" s="226"/>
      <c r="BG152" s="226"/>
      <c r="BH152" s="226"/>
      <c r="BI152" s="226"/>
      <c r="BJ152" s="226"/>
      <c r="BK152" s="226"/>
      <c r="BL152" s="226"/>
      <c r="BM152" s="226"/>
    </row>
    <row r="153" spans="1:65" ht="14.25">
      <c r="A153" s="226"/>
      <c r="B153" s="227"/>
      <c r="C153" s="228"/>
      <c r="D153" s="229" t="s">
        <v>124</v>
      </c>
      <c r="E153" s="230"/>
      <c r="F153" s="231" t="s">
        <v>174</v>
      </c>
      <c r="G153" s="228"/>
      <c r="H153" s="232">
        <v>94.45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226"/>
      <c r="V153" s="226"/>
      <c r="W153" s="226"/>
      <c r="X153" s="226"/>
      <c r="Y153" s="226"/>
      <c r="Z153" s="226"/>
      <c r="AA153" s="226"/>
      <c r="AB153" s="226"/>
      <c r="AC153" s="226"/>
      <c r="AD153" s="226"/>
      <c r="AE153" s="226"/>
      <c r="AF153" s="226"/>
      <c r="AG153" s="226"/>
      <c r="AH153" s="226"/>
      <c r="AI153" s="226"/>
      <c r="AJ153" s="226"/>
      <c r="AK153" s="226"/>
      <c r="AL153" s="226"/>
      <c r="AM153" s="226"/>
      <c r="AN153" s="226"/>
      <c r="AO153" s="226"/>
      <c r="AP153" s="226"/>
      <c r="AQ153" s="226"/>
      <c r="AR153" s="226"/>
      <c r="AS153" s="226"/>
      <c r="AT153" s="238" t="s">
        <v>124</v>
      </c>
      <c r="AU153" s="238" t="s">
        <v>81</v>
      </c>
      <c r="AV153" s="226" t="s">
        <v>81</v>
      </c>
      <c r="AW153" s="226" t="s">
        <v>28</v>
      </c>
      <c r="AX153" s="226" t="s">
        <v>72</v>
      </c>
      <c r="AY153" s="238" t="s">
        <v>116</v>
      </c>
      <c r="AZ153" s="226"/>
      <c r="BA153" s="226"/>
      <c r="BB153" s="226"/>
      <c r="BC153" s="226"/>
      <c r="BD153" s="226"/>
      <c r="BE153" s="226"/>
      <c r="BF153" s="226"/>
      <c r="BG153" s="226"/>
      <c r="BH153" s="226"/>
      <c r="BI153" s="226"/>
      <c r="BJ153" s="226"/>
      <c r="BK153" s="226"/>
      <c r="BL153" s="226"/>
      <c r="BM153" s="226"/>
    </row>
    <row r="154" spans="1:65" ht="14.25">
      <c r="A154" s="226"/>
      <c r="B154" s="227"/>
      <c r="C154" s="228"/>
      <c r="D154" s="229" t="s">
        <v>124</v>
      </c>
      <c r="E154" s="230"/>
      <c r="F154" s="231" t="s">
        <v>175</v>
      </c>
      <c r="G154" s="228"/>
      <c r="H154" s="232">
        <v>39.840000000000003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226"/>
      <c r="V154" s="226"/>
      <c r="W154" s="226"/>
      <c r="X154" s="226"/>
      <c r="Y154" s="226"/>
      <c r="Z154" s="226"/>
      <c r="AA154" s="226"/>
      <c r="AB154" s="226"/>
      <c r="AC154" s="226"/>
      <c r="AD154" s="226"/>
      <c r="AE154" s="226"/>
      <c r="AF154" s="226"/>
      <c r="AG154" s="226"/>
      <c r="AH154" s="226"/>
      <c r="AI154" s="226"/>
      <c r="AJ154" s="226"/>
      <c r="AK154" s="226"/>
      <c r="AL154" s="226"/>
      <c r="AM154" s="226"/>
      <c r="AN154" s="226"/>
      <c r="AO154" s="226"/>
      <c r="AP154" s="226"/>
      <c r="AQ154" s="226"/>
      <c r="AR154" s="226"/>
      <c r="AS154" s="226"/>
      <c r="AT154" s="238" t="s">
        <v>124</v>
      </c>
      <c r="AU154" s="238" t="s">
        <v>81</v>
      </c>
      <c r="AV154" s="226" t="s">
        <v>81</v>
      </c>
      <c r="AW154" s="226" t="s">
        <v>28</v>
      </c>
      <c r="AX154" s="226" t="s">
        <v>72</v>
      </c>
      <c r="AY154" s="238" t="s">
        <v>116</v>
      </c>
      <c r="AZ154" s="226"/>
      <c r="BA154" s="226"/>
      <c r="BB154" s="226"/>
      <c r="BC154" s="226"/>
      <c r="BD154" s="226"/>
      <c r="BE154" s="226"/>
      <c r="BF154" s="226"/>
      <c r="BG154" s="226"/>
      <c r="BH154" s="226"/>
      <c r="BI154" s="226"/>
      <c r="BJ154" s="226"/>
      <c r="BK154" s="226"/>
      <c r="BL154" s="226"/>
      <c r="BM154" s="226"/>
    </row>
    <row r="155" spans="1:65" ht="14.25">
      <c r="A155" s="251"/>
      <c r="B155" s="252"/>
      <c r="C155" s="253"/>
      <c r="D155" s="229" t="s">
        <v>124</v>
      </c>
      <c r="E155" s="254"/>
      <c r="F155" s="255" t="s">
        <v>176</v>
      </c>
      <c r="G155" s="253"/>
      <c r="H155" s="256">
        <v>789.774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251"/>
      <c r="V155" s="251"/>
      <c r="W155" s="251"/>
      <c r="X155" s="251"/>
      <c r="Y155" s="251"/>
      <c r="Z155" s="251"/>
      <c r="AA155" s="251"/>
      <c r="AB155" s="251"/>
      <c r="AC155" s="251"/>
      <c r="AD155" s="251"/>
      <c r="AE155" s="251"/>
      <c r="AF155" s="251"/>
      <c r="AG155" s="251"/>
      <c r="AH155" s="251"/>
      <c r="AI155" s="251"/>
      <c r="AJ155" s="251"/>
      <c r="AK155" s="251"/>
      <c r="AL155" s="251"/>
      <c r="AM155" s="251"/>
      <c r="AN155" s="251"/>
      <c r="AO155" s="251"/>
      <c r="AP155" s="251"/>
      <c r="AQ155" s="251"/>
      <c r="AR155" s="251"/>
      <c r="AS155" s="251"/>
      <c r="AT155" s="262" t="s">
        <v>124</v>
      </c>
      <c r="AU155" s="262" t="s">
        <v>81</v>
      </c>
      <c r="AV155" s="251" t="s">
        <v>132</v>
      </c>
      <c r="AW155" s="251" t="s">
        <v>28</v>
      </c>
      <c r="AX155" s="251" t="s">
        <v>72</v>
      </c>
      <c r="AY155" s="262" t="s">
        <v>116</v>
      </c>
      <c r="AZ155" s="251"/>
      <c r="BA155" s="251"/>
      <c r="BB155" s="251"/>
      <c r="BC155" s="251"/>
      <c r="BD155" s="251"/>
      <c r="BE155" s="251"/>
      <c r="BF155" s="251"/>
      <c r="BG155" s="251"/>
      <c r="BH155" s="251"/>
      <c r="BI155" s="251"/>
      <c r="BJ155" s="251"/>
      <c r="BK155" s="251"/>
      <c r="BL155" s="251"/>
      <c r="BM155" s="251"/>
    </row>
    <row r="156" spans="1:65" ht="14.25">
      <c r="A156" s="226"/>
      <c r="B156" s="227"/>
      <c r="C156" s="228"/>
      <c r="D156" s="229" t="s">
        <v>124</v>
      </c>
      <c r="E156" s="230"/>
      <c r="F156" s="231" t="s">
        <v>177</v>
      </c>
      <c r="G156" s="228"/>
      <c r="H156" s="232">
        <v>524.38699999999994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226"/>
      <c r="V156" s="226"/>
      <c r="W156" s="226"/>
      <c r="X156" s="2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226"/>
      <c r="AP156" s="226"/>
      <c r="AQ156" s="226"/>
      <c r="AR156" s="226"/>
      <c r="AS156" s="226"/>
      <c r="AT156" s="238" t="s">
        <v>124</v>
      </c>
      <c r="AU156" s="238" t="s">
        <v>81</v>
      </c>
      <c r="AV156" s="226" t="s">
        <v>81</v>
      </c>
      <c r="AW156" s="226" t="s">
        <v>28</v>
      </c>
      <c r="AX156" s="226" t="s">
        <v>72</v>
      </c>
      <c r="AY156" s="238" t="s">
        <v>116</v>
      </c>
      <c r="AZ156" s="226"/>
      <c r="BA156" s="226"/>
      <c r="BB156" s="226"/>
      <c r="BC156" s="226"/>
      <c r="BD156" s="226"/>
      <c r="BE156" s="226"/>
      <c r="BF156" s="226"/>
      <c r="BG156" s="226"/>
      <c r="BH156" s="226"/>
      <c r="BI156" s="226"/>
      <c r="BJ156" s="226"/>
      <c r="BK156" s="226"/>
      <c r="BL156" s="226"/>
      <c r="BM156" s="226"/>
    </row>
    <row r="157" spans="1:65" ht="14.25">
      <c r="A157" s="226"/>
      <c r="B157" s="227"/>
      <c r="C157" s="228"/>
      <c r="D157" s="229" t="s">
        <v>124</v>
      </c>
      <c r="E157" s="230"/>
      <c r="F157" s="231" t="s">
        <v>178</v>
      </c>
      <c r="G157" s="228"/>
      <c r="H157" s="232">
        <v>80.573999999999998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226"/>
      <c r="V157" s="226"/>
      <c r="W157" s="226"/>
      <c r="X157" s="226"/>
      <c r="Y157" s="226"/>
      <c r="Z157" s="226"/>
      <c r="AA157" s="226"/>
      <c r="AB157" s="226"/>
      <c r="AC157" s="226"/>
      <c r="AD157" s="226"/>
      <c r="AE157" s="226"/>
      <c r="AF157" s="226"/>
      <c r="AG157" s="226"/>
      <c r="AH157" s="226"/>
      <c r="AI157" s="226"/>
      <c r="AJ157" s="226"/>
      <c r="AK157" s="226"/>
      <c r="AL157" s="226"/>
      <c r="AM157" s="226"/>
      <c r="AN157" s="226"/>
      <c r="AO157" s="226"/>
      <c r="AP157" s="226"/>
      <c r="AQ157" s="226"/>
      <c r="AR157" s="226"/>
      <c r="AS157" s="226"/>
      <c r="AT157" s="238" t="s">
        <v>124</v>
      </c>
      <c r="AU157" s="238" t="s">
        <v>81</v>
      </c>
      <c r="AV157" s="226" t="s">
        <v>81</v>
      </c>
      <c r="AW157" s="226" t="s">
        <v>28</v>
      </c>
      <c r="AX157" s="226" t="s">
        <v>72</v>
      </c>
      <c r="AY157" s="238" t="s">
        <v>116</v>
      </c>
      <c r="AZ157" s="226"/>
      <c r="BA157" s="226"/>
      <c r="BB157" s="226"/>
      <c r="BC157" s="226"/>
      <c r="BD157" s="226"/>
      <c r="BE157" s="226"/>
      <c r="BF157" s="226"/>
      <c r="BG157" s="226"/>
      <c r="BH157" s="226"/>
      <c r="BI157" s="226"/>
      <c r="BJ157" s="226"/>
      <c r="BK157" s="226"/>
      <c r="BL157" s="226"/>
      <c r="BM157" s="226"/>
    </row>
    <row r="158" spans="1:65" ht="14.25">
      <c r="A158" s="226"/>
      <c r="B158" s="227"/>
      <c r="C158" s="228"/>
      <c r="D158" s="229" t="s">
        <v>124</v>
      </c>
      <c r="E158" s="230"/>
      <c r="F158" s="231" t="s">
        <v>179</v>
      </c>
      <c r="G158" s="228"/>
      <c r="H158" s="232">
        <v>6.6180000000000003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226"/>
      <c r="V158" s="226"/>
      <c r="W158" s="226"/>
      <c r="X158" s="226"/>
      <c r="Y158" s="226"/>
      <c r="Z158" s="226"/>
      <c r="AA158" s="226"/>
      <c r="AB158" s="226"/>
      <c r="AC158" s="226"/>
      <c r="AD158" s="226"/>
      <c r="AE158" s="226"/>
      <c r="AF158" s="226"/>
      <c r="AG158" s="226"/>
      <c r="AH158" s="226"/>
      <c r="AI158" s="226"/>
      <c r="AJ158" s="226"/>
      <c r="AK158" s="226"/>
      <c r="AL158" s="226"/>
      <c r="AM158" s="226"/>
      <c r="AN158" s="226"/>
      <c r="AO158" s="226"/>
      <c r="AP158" s="226"/>
      <c r="AQ158" s="226"/>
      <c r="AR158" s="226"/>
      <c r="AS158" s="226"/>
      <c r="AT158" s="238" t="s">
        <v>124</v>
      </c>
      <c r="AU158" s="238" t="s">
        <v>81</v>
      </c>
      <c r="AV158" s="226" t="s">
        <v>81</v>
      </c>
      <c r="AW158" s="226" t="s">
        <v>28</v>
      </c>
      <c r="AX158" s="226" t="s">
        <v>72</v>
      </c>
      <c r="AY158" s="238" t="s">
        <v>116</v>
      </c>
      <c r="AZ158" s="226"/>
      <c r="BA158" s="226"/>
      <c r="BB158" s="226"/>
      <c r="BC158" s="226"/>
      <c r="BD158" s="226"/>
      <c r="BE158" s="226"/>
      <c r="BF158" s="226"/>
      <c r="BG158" s="226"/>
      <c r="BH158" s="226"/>
      <c r="BI158" s="226"/>
      <c r="BJ158" s="226"/>
      <c r="BK158" s="226"/>
      <c r="BL158" s="226"/>
      <c r="BM158" s="226"/>
    </row>
    <row r="159" spans="1:65" ht="14.25">
      <c r="A159" s="226"/>
      <c r="B159" s="227"/>
      <c r="C159" s="228"/>
      <c r="D159" s="229" t="s">
        <v>124</v>
      </c>
      <c r="E159" s="230"/>
      <c r="F159" s="231" t="s">
        <v>180</v>
      </c>
      <c r="G159" s="228"/>
      <c r="H159" s="232">
        <v>3.0619999999999998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226"/>
      <c r="V159" s="226"/>
      <c r="W159" s="226"/>
      <c r="X159" s="226"/>
      <c r="Y159" s="226"/>
      <c r="Z159" s="226"/>
      <c r="AA159" s="226"/>
      <c r="AB159" s="226"/>
      <c r="AC159" s="226"/>
      <c r="AD159" s="226"/>
      <c r="AE159" s="226"/>
      <c r="AF159" s="226"/>
      <c r="AG159" s="226"/>
      <c r="AH159" s="226"/>
      <c r="AI159" s="226"/>
      <c r="AJ159" s="226"/>
      <c r="AK159" s="226"/>
      <c r="AL159" s="226"/>
      <c r="AM159" s="226"/>
      <c r="AN159" s="226"/>
      <c r="AO159" s="226"/>
      <c r="AP159" s="226"/>
      <c r="AQ159" s="226"/>
      <c r="AR159" s="226"/>
      <c r="AS159" s="226"/>
      <c r="AT159" s="238" t="s">
        <v>124</v>
      </c>
      <c r="AU159" s="238" t="s">
        <v>81</v>
      </c>
      <c r="AV159" s="226" t="s">
        <v>81</v>
      </c>
      <c r="AW159" s="226" t="s">
        <v>28</v>
      </c>
      <c r="AX159" s="226" t="s">
        <v>72</v>
      </c>
      <c r="AY159" s="238" t="s">
        <v>116</v>
      </c>
      <c r="AZ159" s="226"/>
      <c r="BA159" s="226"/>
      <c r="BB159" s="226"/>
      <c r="BC159" s="226"/>
      <c r="BD159" s="226"/>
      <c r="BE159" s="226"/>
      <c r="BF159" s="226"/>
      <c r="BG159" s="226"/>
      <c r="BH159" s="226"/>
      <c r="BI159" s="226"/>
      <c r="BJ159" s="226"/>
      <c r="BK159" s="226"/>
      <c r="BL159" s="226"/>
      <c r="BM159" s="226"/>
    </row>
    <row r="160" spans="1:65" ht="14.25">
      <c r="A160" s="226"/>
      <c r="B160" s="227"/>
      <c r="C160" s="228"/>
      <c r="D160" s="229" t="s">
        <v>124</v>
      </c>
      <c r="E160" s="230"/>
      <c r="F160" s="231" t="s">
        <v>181</v>
      </c>
      <c r="G160" s="228"/>
      <c r="H160" s="232">
        <v>-59.917000000000002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226"/>
      <c r="V160" s="226"/>
      <c r="W160" s="226"/>
      <c r="X160" s="226"/>
      <c r="Y160" s="226"/>
      <c r="Z160" s="226"/>
      <c r="AA160" s="226"/>
      <c r="AB160" s="226"/>
      <c r="AC160" s="226"/>
      <c r="AD160" s="226"/>
      <c r="AE160" s="226"/>
      <c r="AF160" s="226"/>
      <c r="AG160" s="226"/>
      <c r="AH160" s="226"/>
      <c r="AI160" s="226"/>
      <c r="AJ160" s="226"/>
      <c r="AK160" s="226"/>
      <c r="AL160" s="226"/>
      <c r="AM160" s="226"/>
      <c r="AN160" s="226"/>
      <c r="AO160" s="226"/>
      <c r="AP160" s="226"/>
      <c r="AQ160" s="226"/>
      <c r="AR160" s="226"/>
      <c r="AS160" s="226"/>
      <c r="AT160" s="238" t="s">
        <v>124</v>
      </c>
      <c r="AU160" s="238" t="s">
        <v>81</v>
      </c>
      <c r="AV160" s="226" t="s">
        <v>81</v>
      </c>
      <c r="AW160" s="226" t="s">
        <v>28</v>
      </c>
      <c r="AX160" s="226" t="s">
        <v>72</v>
      </c>
      <c r="AY160" s="238" t="s">
        <v>116</v>
      </c>
      <c r="AZ160" s="226"/>
      <c r="BA160" s="226"/>
      <c r="BB160" s="226"/>
      <c r="BC160" s="226"/>
      <c r="BD160" s="226"/>
      <c r="BE160" s="226"/>
      <c r="BF160" s="226"/>
      <c r="BG160" s="226"/>
      <c r="BH160" s="226"/>
      <c r="BI160" s="226"/>
      <c r="BJ160" s="226"/>
      <c r="BK160" s="226"/>
      <c r="BL160" s="226"/>
      <c r="BM160" s="226"/>
    </row>
    <row r="161" spans="1:65" ht="14.25">
      <c r="A161" s="226"/>
      <c r="B161" s="227"/>
      <c r="C161" s="228"/>
      <c r="D161" s="229" t="s">
        <v>124</v>
      </c>
      <c r="E161" s="230"/>
      <c r="F161" s="231" t="s">
        <v>182</v>
      </c>
      <c r="G161" s="228"/>
      <c r="H161" s="232">
        <v>-10.545999999999999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226"/>
      <c r="V161" s="226"/>
      <c r="W161" s="226"/>
      <c r="X161" s="226"/>
      <c r="Y161" s="226"/>
      <c r="Z161" s="226"/>
      <c r="AA161" s="226"/>
      <c r="AB161" s="226"/>
      <c r="AC161" s="226"/>
      <c r="AD161" s="226"/>
      <c r="AE161" s="226"/>
      <c r="AF161" s="226"/>
      <c r="AG161" s="226"/>
      <c r="AH161" s="226"/>
      <c r="AI161" s="226"/>
      <c r="AJ161" s="226"/>
      <c r="AK161" s="226"/>
      <c r="AL161" s="226"/>
      <c r="AM161" s="226"/>
      <c r="AN161" s="226"/>
      <c r="AO161" s="226"/>
      <c r="AP161" s="226"/>
      <c r="AQ161" s="226"/>
      <c r="AR161" s="226"/>
      <c r="AS161" s="226"/>
      <c r="AT161" s="238" t="s">
        <v>124</v>
      </c>
      <c r="AU161" s="238" t="s">
        <v>81</v>
      </c>
      <c r="AV161" s="226" t="s">
        <v>81</v>
      </c>
      <c r="AW161" s="226" t="s">
        <v>28</v>
      </c>
      <c r="AX161" s="226" t="s">
        <v>72</v>
      </c>
      <c r="AY161" s="238" t="s">
        <v>116</v>
      </c>
      <c r="AZ161" s="226"/>
      <c r="BA161" s="226"/>
      <c r="BB161" s="226"/>
      <c r="BC161" s="226"/>
      <c r="BD161" s="226"/>
      <c r="BE161" s="226"/>
      <c r="BF161" s="226"/>
      <c r="BG161" s="226"/>
      <c r="BH161" s="226"/>
      <c r="BI161" s="226"/>
      <c r="BJ161" s="226"/>
      <c r="BK161" s="226"/>
      <c r="BL161" s="226"/>
      <c r="BM161" s="226"/>
    </row>
    <row r="162" spans="1:65" ht="14.25">
      <c r="A162" s="251"/>
      <c r="B162" s="252"/>
      <c r="C162" s="253"/>
      <c r="D162" s="229" t="s">
        <v>124</v>
      </c>
      <c r="E162" s="254"/>
      <c r="F162" s="255" t="s">
        <v>176</v>
      </c>
      <c r="G162" s="253"/>
      <c r="H162" s="256">
        <v>544.178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F162" s="251"/>
      <c r="AG162" s="251"/>
      <c r="AH162" s="251"/>
      <c r="AI162" s="251"/>
      <c r="AJ162" s="251"/>
      <c r="AK162" s="251"/>
      <c r="AL162" s="251"/>
      <c r="AM162" s="251"/>
      <c r="AN162" s="251"/>
      <c r="AO162" s="251"/>
      <c r="AP162" s="251"/>
      <c r="AQ162" s="251"/>
      <c r="AR162" s="251"/>
      <c r="AS162" s="251"/>
      <c r="AT162" s="262" t="s">
        <v>124</v>
      </c>
      <c r="AU162" s="262" t="s">
        <v>81</v>
      </c>
      <c r="AV162" s="251" t="s">
        <v>132</v>
      </c>
      <c r="AW162" s="251" t="s">
        <v>28</v>
      </c>
      <c r="AX162" s="251" t="s">
        <v>72</v>
      </c>
      <c r="AY162" s="262" t="s">
        <v>116</v>
      </c>
      <c r="AZ162" s="251"/>
      <c r="BA162" s="251"/>
      <c r="BB162" s="251"/>
      <c r="BC162" s="251"/>
      <c r="BD162" s="251"/>
      <c r="BE162" s="251"/>
      <c r="BF162" s="251"/>
      <c r="BG162" s="251"/>
      <c r="BH162" s="251"/>
      <c r="BI162" s="251"/>
      <c r="BJ162" s="251"/>
      <c r="BK162" s="251"/>
      <c r="BL162" s="251"/>
      <c r="BM162" s="251"/>
    </row>
    <row r="163" spans="1:65" ht="14.25">
      <c r="A163" s="226"/>
      <c r="B163" s="227"/>
      <c r="C163" s="228"/>
      <c r="D163" s="229" t="s">
        <v>124</v>
      </c>
      <c r="E163" s="230"/>
      <c r="F163" s="231" t="s">
        <v>183</v>
      </c>
      <c r="G163" s="228"/>
      <c r="H163" s="232">
        <v>272.089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226"/>
      <c r="V163" s="226"/>
      <c r="W163" s="226"/>
      <c r="X163" s="226"/>
      <c r="Y163" s="226"/>
      <c r="Z163" s="226"/>
      <c r="AA163" s="226"/>
      <c r="AB163" s="226"/>
      <c r="AC163" s="226"/>
      <c r="AD163" s="226"/>
      <c r="AE163" s="226"/>
      <c r="AF163" s="226"/>
      <c r="AG163" s="226"/>
      <c r="AH163" s="226"/>
      <c r="AI163" s="226"/>
      <c r="AJ163" s="226"/>
      <c r="AK163" s="226"/>
      <c r="AL163" s="226"/>
      <c r="AM163" s="226"/>
      <c r="AN163" s="226"/>
      <c r="AO163" s="226"/>
      <c r="AP163" s="226"/>
      <c r="AQ163" s="226"/>
      <c r="AR163" s="226"/>
      <c r="AS163" s="226"/>
      <c r="AT163" s="238" t="s">
        <v>124</v>
      </c>
      <c r="AU163" s="238" t="s">
        <v>81</v>
      </c>
      <c r="AV163" s="226" t="s">
        <v>81</v>
      </c>
      <c r="AW163" s="226" t="s">
        <v>28</v>
      </c>
      <c r="AX163" s="226" t="s">
        <v>77</v>
      </c>
      <c r="AY163" s="238" t="s">
        <v>116</v>
      </c>
      <c r="AZ163" s="226"/>
      <c r="BA163" s="226"/>
      <c r="BB163" s="226"/>
      <c r="BC163" s="226"/>
      <c r="BD163" s="226"/>
      <c r="BE163" s="226"/>
      <c r="BF163" s="226"/>
      <c r="BG163" s="226"/>
      <c r="BH163" s="226"/>
      <c r="BI163" s="226"/>
      <c r="BJ163" s="226"/>
      <c r="BK163" s="226"/>
      <c r="BL163" s="226"/>
      <c r="BM163" s="226"/>
    </row>
    <row r="164" spans="1:65" s="24" customFormat="1" ht="21.75" customHeight="1">
      <c r="A164" s="18"/>
      <c r="B164" s="19"/>
      <c r="C164" s="212" t="s">
        <v>184</v>
      </c>
      <c r="D164" s="212" t="s">
        <v>118</v>
      </c>
      <c r="E164" s="213" t="s">
        <v>185</v>
      </c>
      <c r="F164" s="214" t="s">
        <v>186</v>
      </c>
      <c r="G164" s="215" t="s">
        <v>171</v>
      </c>
      <c r="H164" s="216">
        <v>217.67099999999999</v>
      </c>
      <c r="I164" s="217"/>
      <c r="J164" s="218">
        <f>ROUND(I164*H164,2)</f>
        <v>0</v>
      </c>
      <c r="K164" s="219"/>
      <c r="L164" s="23"/>
      <c r="M164" s="220"/>
      <c r="N164" s="221" t="s">
        <v>37</v>
      </c>
      <c r="O164" s="56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R164" s="224" t="s">
        <v>122</v>
      </c>
      <c r="AT164" s="224" t="s">
        <v>118</v>
      </c>
      <c r="AU164" s="224" t="s">
        <v>81</v>
      </c>
      <c r="AY164" s="3" t="s">
        <v>116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3" t="s">
        <v>77</v>
      </c>
      <c r="BK164" s="225">
        <f>ROUND(I164*H164,2)</f>
        <v>0</v>
      </c>
      <c r="BL164" s="3" t="s">
        <v>122</v>
      </c>
      <c r="BM164" s="224" t="s">
        <v>187</v>
      </c>
    </row>
    <row r="165" spans="1:65" ht="14.25">
      <c r="A165" s="226"/>
      <c r="B165" s="227"/>
      <c r="C165" s="228"/>
      <c r="D165" s="229" t="s">
        <v>124</v>
      </c>
      <c r="E165" s="230"/>
      <c r="F165" s="231" t="s">
        <v>188</v>
      </c>
      <c r="G165" s="228"/>
      <c r="H165" s="232">
        <v>217.67099999999999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226"/>
      <c r="V165" s="226"/>
      <c r="W165" s="226"/>
      <c r="X165" s="226"/>
      <c r="Y165" s="226"/>
      <c r="Z165" s="226"/>
      <c r="AA165" s="226"/>
      <c r="AB165" s="226"/>
      <c r="AC165" s="226"/>
      <c r="AD165" s="226"/>
      <c r="AE165" s="226"/>
      <c r="AF165" s="226"/>
      <c r="AG165" s="226"/>
      <c r="AH165" s="226"/>
      <c r="AI165" s="226"/>
      <c r="AJ165" s="226"/>
      <c r="AK165" s="226"/>
      <c r="AL165" s="226"/>
      <c r="AM165" s="226"/>
      <c r="AN165" s="226"/>
      <c r="AO165" s="226"/>
      <c r="AP165" s="226"/>
      <c r="AQ165" s="226"/>
      <c r="AR165" s="226"/>
      <c r="AS165" s="226"/>
      <c r="AT165" s="238" t="s">
        <v>124</v>
      </c>
      <c r="AU165" s="238" t="s">
        <v>81</v>
      </c>
      <c r="AV165" s="226" t="s">
        <v>81</v>
      </c>
      <c r="AW165" s="226" t="s">
        <v>28</v>
      </c>
      <c r="AX165" s="226" t="s">
        <v>77</v>
      </c>
      <c r="AY165" s="238" t="s">
        <v>116</v>
      </c>
      <c r="AZ165" s="226"/>
      <c r="BA165" s="226"/>
      <c r="BB165" s="226"/>
      <c r="BC165" s="226"/>
      <c r="BD165" s="226"/>
      <c r="BE165" s="226"/>
      <c r="BF165" s="226"/>
      <c r="BG165" s="226"/>
      <c r="BH165" s="226"/>
      <c r="BI165" s="226"/>
      <c r="BJ165" s="226"/>
      <c r="BK165" s="226"/>
      <c r="BL165" s="226"/>
      <c r="BM165" s="226"/>
    </row>
    <row r="166" spans="1:65" s="24" customFormat="1" ht="21.75" customHeight="1">
      <c r="A166" s="18"/>
      <c r="B166" s="19"/>
      <c r="C166" s="212" t="s">
        <v>189</v>
      </c>
      <c r="D166" s="212" t="s">
        <v>118</v>
      </c>
      <c r="E166" s="213" t="s">
        <v>190</v>
      </c>
      <c r="F166" s="214" t="s">
        <v>191</v>
      </c>
      <c r="G166" s="215" t="s">
        <v>171</v>
      </c>
      <c r="H166" s="216">
        <v>54.417999999999999</v>
      </c>
      <c r="I166" s="217"/>
      <c r="J166" s="218">
        <f>ROUND(I166*H166,2)</f>
        <v>0</v>
      </c>
      <c r="K166" s="219"/>
      <c r="L166" s="23"/>
      <c r="M166" s="220"/>
      <c r="N166" s="221" t="s">
        <v>37</v>
      </c>
      <c r="O166" s="56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224" t="s">
        <v>122</v>
      </c>
      <c r="AT166" s="224" t="s">
        <v>118</v>
      </c>
      <c r="AU166" s="224" t="s">
        <v>81</v>
      </c>
      <c r="AY166" s="3" t="s">
        <v>116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3" t="s">
        <v>77</v>
      </c>
      <c r="BK166" s="225">
        <f>ROUND(I166*H166,2)</f>
        <v>0</v>
      </c>
      <c r="BL166" s="3" t="s">
        <v>122</v>
      </c>
      <c r="BM166" s="224" t="s">
        <v>192</v>
      </c>
    </row>
    <row r="167" spans="1:65" ht="14.25">
      <c r="A167" s="226"/>
      <c r="B167" s="227"/>
      <c r="C167" s="228"/>
      <c r="D167" s="229" t="s">
        <v>124</v>
      </c>
      <c r="E167" s="230"/>
      <c r="F167" s="231" t="s">
        <v>193</v>
      </c>
      <c r="G167" s="228"/>
      <c r="H167" s="232">
        <v>54.417999999999999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226"/>
      <c r="V167" s="226"/>
      <c r="W167" s="226"/>
      <c r="X167" s="226"/>
      <c r="Y167" s="226"/>
      <c r="Z167" s="226"/>
      <c r="AA167" s="226"/>
      <c r="AB167" s="226"/>
      <c r="AC167" s="226"/>
      <c r="AD167" s="226"/>
      <c r="AE167" s="226"/>
      <c r="AF167" s="226"/>
      <c r="AG167" s="226"/>
      <c r="AH167" s="226"/>
      <c r="AI167" s="226"/>
      <c r="AJ167" s="226"/>
      <c r="AK167" s="226"/>
      <c r="AL167" s="226"/>
      <c r="AM167" s="226"/>
      <c r="AN167" s="226"/>
      <c r="AO167" s="226"/>
      <c r="AP167" s="226"/>
      <c r="AQ167" s="226"/>
      <c r="AR167" s="226"/>
      <c r="AS167" s="226"/>
      <c r="AT167" s="238" t="s">
        <v>124</v>
      </c>
      <c r="AU167" s="238" t="s">
        <v>81</v>
      </c>
      <c r="AV167" s="226" t="s">
        <v>81</v>
      </c>
      <c r="AW167" s="226" t="s">
        <v>28</v>
      </c>
      <c r="AX167" s="226" t="s">
        <v>77</v>
      </c>
      <c r="AY167" s="238" t="s">
        <v>116</v>
      </c>
      <c r="AZ167" s="226"/>
      <c r="BA167" s="226"/>
      <c r="BB167" s="226"/>
      <c r="BC167" s="226"/>
      <c r="BD167" s="226"/>
      <c r="BE167" s="226"/>
      <c r="BF167" s="226"/>
      <c r="BG167" s="226"/>
      <c r="BH167" s="226"/>
      <c r="BI167" s="226"/>
      <c r="BJ167" s="226"/>
      <c r="BK167" s="226"/>
      <c r="BL167" s="226"/>
      <c r="BM167" s="226"/>
    </row>
    <row r="168" spans="1:65" s="24" customFormat="1" ht="21.75" customHeight="1">
      <c r="A168" s="18"/>
      <c r="B168" s="19"/>
      <c r="C168" s="212" t="s">
        <v>194</v>
      </c>
      <c r="D168" s="212" t="s">
        <v>118</v>
      </c>
      <c r="E168" s="213" t="s">
        <v>195</v>
      </c>
      <c r="F168" s="214" t="s">
        <v>196</v>
      </c>
      <c r="G168" s="215" t="s">
        <v>171</v>
      </c>
      <c r="H168" s="216">
        <v>6.75</v>
      </c>
      <c r="I168" s="217"/>
      <c r="J168" s="218">
        <f>ROUND(I168*H168,2)</f>
        <v>0</v>
      </c>
      <c r="K168" s="219"/>
      <c r="L168" s="23"/>
      <c r="M168" s="220"/>
      <c r="N168" s="221" t="s">
        <v>37</v>
      </c>
      <c r="O168" s="56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R168" s="224" t="s">
        <v>122</v>
      </c>
      <c r="AT168" s="224" t="s">
        <v>118</v>
      </c>
      <c r="AU168" s="224" t="s">
        <v>81</v>
      </c>
      <c r="AY168" s="3" t="s">
        <v>116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3" t="s">
        <v>77</v>
      </c>
      <c r="BK168" s="225">
        <f>ROUND(I168*H168,2)</f>
        <v>0</v>
      </c>
      <c r="BL168" s="3" t="s">
        <v>122</v>
      </c>
      <c r="BM168" s="224" t="s">
        <v>197</v>
      </c>
    </row>
    <row r="169" spans="1:65" ht="14.25">
      <c r="A169" s="226"/>
      <c r="B169" s="227"/>
      <c r="C169" s="228"/>
      <c r="D169" s="229" t="s">
        <v>124</v>
      </c>
      <c r="E169" s="230"/>
      <c r="F169" s="231" t="s">
        <v>198</v>
      </c>
      <c r="G169" s="228"/>
      <c r="H169" s="232">
        <v>6.75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226"/>
      <c r="V169" s="226"/>
      <c r="W169" s="226"/>
      <c r="X169" s="226"/>
      <c r="Y169" s="226"/>
      <c r="Z169" s="226"/>
      <c r="AA169" s="226"/>
      <c r="AB169" s="226"/>
      <c r="AC169" s="226"/>
      <c r="AD169" s="226"/>
      <c r="AE169" s="226"/>
      <c r="AF169" s="226"/>
      <c r="AG169" s="226"/>
      <c r="AH169" s="226"/>
      <c r="AI169" s="226"/>
      <c r="AJ169" s="226"/>
      <c r="AK169" s="226"/>
      <c r="AL169" s="226"/>
      <c r="AM169" s="226"/>
      <c r="AN169" s="226"/>
      <c r="AO169" s="226"/>
      <c r="AP169" s="226"/>
      <c r="AQ169" s="226"/>
      <c r="AR169" s="226"/>
      <c r="AS169" s="226"/>
      <c r="AT169" s="238" t="s">
        <v>124</v>
      </c>
      <c r="AU169" s="238" t="s">
        <v>81</v>
      </c>
      <c r="AV169" s="226" t="s">
        <v>81</v>
      </c>
      <c r="AW169" s="226" t="s">
        <v>28</v>
      </c>
      <c r="AX169" s="226" t="s">
        <v>77</v>
      </c>
      <c r="AY169" s="238" t="s">
        <v>116</v>
      </c>
      <c r="AZ169" s="226"/>
      <c r="BA169" s="226"/>
      <c r="BB169" s="226"/>
      <c r="BC169" s="226"/>
      <c r="BD169" s="226"/>
      <c r="BE169" s="226"/>
      <c r="BF169" s="226"/>
      <c r="BG169" s="226"/>
      <c r="BH169" s="226"/>
      <c r="BI169" s="226"/>
      <c r="BJ169" s="226"/>
      <c r="BK169" s="226"/>
      <c r="BL169" s="226"/>
      <c r="BM169" s="226"/>
    </row>
    <row r="170" spans="1:65" s="24" customFormat="1" ht="16.5" customHeight="1">
      <c r="A170" s="18"/>
      <c r="B170" s="19"/>
      <c r="C170" s="212" t="s">
        <v>7</v>
      </c>
      <c r="D170" s="212" t="s">
        <v>118</v>
      </c>
      <c r="E170" s="213" t="s">
        <v>199</v>
      </c>
      <c r="F170" s="214" t="s">
        <v>200</v>
      </c>
      <c r="G170" s="215" t="s">
        <v>121</v>
      </c>
      <c r="H170" s="216">
        <v>570.43100000000004</v>
      </c>
      <c r="I170" s="217"/>
      <c r="J170" s="218">
        <f>ROUND(I170*H170,2)</f>
        <v>0</v>
      </c>
      <c r="K170" s="219"/>
      <c r="L170" s="23"/>
      <c r="M170" s="220"/>
      <c r="N170" s="221" t="s">
        <v>37</v>
      </c>
      <c r="O170" s="56"/>
      <c r="P170" s="222">
        <f>O170*H170</f>
        <v>0</v>
      </c>
      <c r="Q170" s="222">
        <v>6.2199999999999998E-3</v>
      </c>
      <c r="R170" s="222">
        <f>Q170*H170</f>
        <v>3.54808082</v>
      </c>
      <c r="S170" s="222">
        <v>0</v>
      </c>
      <c r="T170" s="223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224" t="s">
        <v>122</v>
      </c>
      <c r="AT170" s="224" t="s">
        <v>118</v>
      </c>
      <c r="AU170" s="224" t="s">
        <v>81</v>
      </c>
      <c r="AY170" s="3" t="s">
        <v>116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3" t="s">
        <v>77</v>
      </c>
      <c r="BK170" s="225">
        <f>ROUND(I170*H170,2)</f>
        <v>0</v>
      </c>
      <c r="BL170" s="3" t="s">
        <v>122</v>
      </c>
      <c r="BM170" s="224" t="s">
        <v>201</v>
      </c>
    </row>
    <row r="171" spans="1:65" ht="22.5">
      <c r="A171" s="226"/>
      <c r="B171" s="227"/>
      <c r="C171" s="228"/>
      <c r="D171" s="229" t="s">
        <v>124</v>
      </c>
      <c r="E171" s="230"/>
      <c r="F171" s="231" t="s">
        <v>202</v>
      </c>
      <c r="G171" s="228"/>
      <c r="H171" s="232">
        <v>436.14100000000002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226"/>
      <c r="V171" s="226"/>
      <c r="W171" s="226"/>
      <c r="X171" s="226"/>
      <c r="Y171" s="226"/>
      <c r="Z171" s="226"/>
      <c r="AA171" s="226"/>
      <c r="AB171" s="226"/>
      <c r="AC171" s="226"/>
      <c r="AD171" s="226"/>
      <c r="AE171" s="226"/>
      <c r="AF171" s="226"/>
      <c r="AG171" s="226"/>
      <c r="AH171" s="226"/>
      <c r="AI171" s="226"/>
      <c r="AJ171" s="226"/>
      <c r="AK171" s="226"/>
      <c r="AL171" s="226"/>
      <c r="AM171" s="226"/>
      <c r="AN171" s="226"/>
      <c r="AO171" s="226"/>
      <c r="AP171" s="226"/>
      <c r="AQ171" s="226"/>
      <c r="AR171" s="226"/>
      <c r="AS171" s="226"/>
      <c r="AT171" s="238" t="s">
        <v>124</v>
      </c>
      <c r="AU171" s="238" t="s">
        <v>81</v>
      </c>
      <c r="AV171" s="226" t="s">
        <v>81</v>
      </c>
      <c r="AW171" s="226" t="s">
        <v>28</v>
      </c>
      <c r="AX171" s="226" t="s">
        <v>72</v>
      </c>
      <c r="AY171" s="238" t="s">
        <v>116</v>
      </c>
      <c r="AZ171" s="226"/>
      <c r="BA171" s="226"/>
      <c r="BB171" s="226"/>
      <c r="BC171" s="226"/>
      <c r="BD171" s="226"/>
      <c r="BE171" s="226"/>
      <c r="BF171" s="226"/>
      <c r="BG171" s="226"/>
      <c r="BH171" s="226"/>
      <c r="BI171" s="226"/>
      <c r="BJ171" s="226"/>
      <c r="BK171" s="226"/>
      <c r="BL171" s="226"/>
      <c r="BM171" s="226"/>
    </row>
    <row r="172" spans="1:65" ht="14.25">
      <c r="A172" s="226"/>
      <c r="B172" s="227"/>
      <c r="C172" s="228"/>
      <c r="D172" s="229" t="s">
        <v>124</v>
      </c>
      <c r="E172" s="230"/>
      <c r="F172" s="231" t="s">
        <v>174</v>
      </c>
      <c r="G172" s="228"/>
      <c r="H172" s="232">
        <v>94.45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226"/>
      <c r="V172" s="226"/>
      <c r="W172" s="226"/>
      <c r="X172" s="226"/>
      <c r="Y172" s="226"/>
      <c r="Z172" s="226"/>
      <c r="AA172" s="226"/>
      <c r="AB172" s="226"/>
      <c r="AC172" s="226"/>
      <c r="AD172" s="226"/>
      <c r="AE172" s="226"/>
      <c r="AF172" s="226"/>
      <c r="AG172" s="226"/>
      <c r="AH172" s="226"/>
      <c r="AI172" s="226"/>
      <c r="AJ172" s="226"/>
      <c r="AK172" s="226"/>
      <c r="AL172" s="226"/>
      <c r="AM172" s="226"/>
      <c r="AN172" s="226"/>
      <c r="AO172" s="226"/>
      <c r="AP172" s="226"/>
      <c r="AQ172" s="226"/>
      <c r="AR172" s="226"/>
      <c r="AS172" s="226"/>
      <c r="AT172" s="238" t="s">
        <v>124</v>
      </c>
      <c r="AU172" s="238" t="s">
        <v>81</v>
      </c>
      <c r="AV172" s="226" t="s">
        <v>81</v>
      </c>
      <c r="AW172" s="226" t="s">
        <v>28</v>
      </c>
      <c r="AX172" s="226" t="s">
        <v>72</v>
      </c>
      <c r="AY172" s="238" t="s">
        <v>116</v>
      </c>
      <c r="AZ172" s="226"/>
      <c r="BA172" s="226"/>
      <c r="BB172" s="226"/>
      <c r="BC172" s="226"/>
      <c r="BD172" s="226"/>
      <c r="BE172" s="226"/>
      <c r="BF172" s="226"/>
      <c r="BG172" s="226"/>
      <c r="BH172" s="226"/>
      <c r="BI172" s="226"/>
      <c r="BJ172" s="226"/>
      <c r="BK172" s="226"/>
      <c r="BL172" s="226"/>
      <c r="BM172" s="226"/>
    </row>
    <row r="173" spans="1:65" ht="14.25">
      <c r="A173" s="226"/>
      <c r="B173" s="227"/>
      <c r="C173" s="228"/>
      <c r="D173" s="229" t="s">
        <v>124</v>
      </c>
      <c r="E173" s="230"/>
      <c r="F173" s="231" t="s">
        <v>175</v>
      </c>
      <c r="G173" s="228"/>
      <c r="H173" s="232">
        <v>39.840000000000003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226"/>
      <c r="V173" s="226"/>
      <c r="W173" s="226"/>
      <c r="X173" s="226"/>
      <c r="Y173" s="226"/>
      <c r="Z173" s="226"/>
      <c r="AA173" s="226"/>
      <c r="AB173" s="226"/>
      <c r="AC173" s="226"/>
      <c r="AD173" s="226"/>
      <c r="AE173" s="226"/>
      <c r="AF173" s="226"/>
      <c r="AG173" s="226"/>
      <c r="AH173" s="226"/>
      <c r="AI173" s="226"/>
      <c r="AJ173" s="226"/>
      <c r="AK173" s="226"/>
      <c r="AL173" s="226"/>
      <c r="AM173" s="226"/>
      <c r="AN173" s="226"/>
      <c r="AO173" s="226"/>
      <c r="AP173" s="226"/>
      <c r="AQ173" s="226"/>
      <c r="AR173" s="226"/>
      <c r="AS173" s="226"/>
      <c r="AT173" s="238" t="s">
        <v>124</v>
      </c>
      <c r="AU173" s="238" t="s">
        <v>81</v>
      </c>
      <c r="AV173" s="226" t="s">
        <v>81</v>
      </c>
      <c r="AW173" s="226" t="s">
        <v>28</v>
      </c>
      <c r="AX173" s="226" t="s">
        <v>72</v>
      </c>
      <c r="AY173" s="238" t="s">
        <v>116</v>
      </c>
      <c r="AZ173" s="226"/>
      <c r="BA173" s="226"/>
      <c r="BB173" s="226"/>
      <c r="BC173" s="226"/>
      <c r="BD173" s="226"/>
      <c r="BE173" s="226"/>
      <c r="BF173" s="226"/>
      <c r="BG173" s="226"/>
      <c r="BH173" s="226"/>
      <c r="BI173" s="226"/>
      <c r="BJ173" s="226"/>
      <c r="BK173" s="226"/>
      <c r="BL173" s="226"/>
      <c r="BM173" s="226"/>
    </row>
    <row r="174" spans="1:65" ht="14.25">
      <c r="A174" s="239"/>
      <c r="B174" s="240"/>
      <c r="C174" s="241"/>
      <c r="D174" s="229" t="s">
        <v>124</v>
      </c>
      <c r="E174" s="242"/>
      <c r="F174" s="243" t="s">
        <v>127</v>
      </c>
      <c r="G174" s="241"/>
      <c r="H174" s="244">
        <v>570.43100000000004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239"/>
      <c r="V174" s="239"/>
      <c r="W174" s="239"/>
      <c r="X174" s="239"/>
      <c r="Y174" s="239"/>
      <c r="Z174" s="239"/>
      <c r="AA174" s="239"/>
      <c r="AB174" s="239"/>
      <c r="AC174" s="239"/>
      <c r="AD174" s="239"/>
      <c r="AE174" s="239"/>
      <c r="AF174" s="239"/>
      <c r="AG174" s="239"/>
      <c r="AH174" s="239"/>
      <c r="AI174" s="239"/>
      <c r="AJ174" s="239"/>
      <c r="AK174" s="239"/>
      <c r="AL174" s="239"/>
      <c r="AM174" s="239"/>
      <c r="AN174" s="239"/>
      <c r="AO174" s="239"/>
      <c r="AP174" s="239"/>
      <c r="AQ174" s="239"/>
      <c r="AR174" s="239"/>
      <c r="AS174" s="239"/>
      <c r="AT174" s="250" t="s">
        <v>124</v>
      </c>
      <c r="AU174" s="250" t="s">
        <v>81</v>
      </c>
      <c r="AV174" s="239" t="s">
        <v>122</v>
      </c>
      <c r="AW174" s="239" t="s">
        <v>28</v>
      </c>
      <c r="AX174" s="239" t="s">
        <v>77</v>
      </c>
      <c r="AY174" s="250" t="s">
        <v>116</v>
      </c>
      <c r="AZ174" s="239"/>
      <c r="BA174" s="239"/>
      <c r="BB174" s="239"/>
      <c r="BC174" s="239"/>
      <c r="BD174" s="239"/>
      <c r="BE174" s="239"/>
      <c r="BF174" s="239"/>
      <c r="BG174" s="239"/>
      <c r="BH174" s="239"/>
      <c r="BI174" s="239"/>
      <c r="BJ174" s="239"/>
      <c r="BK174" s="239"/>
      <c r="BL174" s="239"/>
      <c r="BM174" s="239"/>
    </row>
    <row r="175" spans="1:65" s="24" customFormat="1" ht="16.5" customHeight="1">
      <c r="A175" s="18"/>
      <c r="B175" s="19"/>
      <c r="C175" s="212" t="s">
        <v>203</v>
      </c>
      <c r="D175" s="212" t="s">
        <v>118</v>
      </c>
      <c r="E175" s="213" t="s">
        <v>204</v>
      </c>
      <c r="F175" s="214" t="s">
        <v>205</v>
      </c>
      <c r="G175" s="215" t="s">
        <v>121</v>
      </c>
      <c r="H175" s="216">
        <v>219.34399999999999</v>
      </c>
      <c r="I175" s="217"/>
      <c r="J175" s="218">
        <f>ROUND(I175*H175,2)</f>
        <v>0</v>
      </c>
      <c r="K175" s="219"/>
      <c r="L175" s="23"/>
      <c r="M175" s="220"/>
      <c r="N175" s="221" t="s">
        <v>37</v>
      </c>
      <c r="O175" s="56"/>
      <c r="P175" s="222">
        <f>O175*H175</f>
        <v>0</v>
      </c>
      <c r="Q175" s="222">
        <v>6.28E-3</v>
      </c>
      <c r="R175" s="222">
        <f>Q175*H175</f>
        <v>1.3774803199999999</v>
      </c>
      <c r="S175" s="222">
        <v>0</v>
      </c>
      <c r="T175" s="223">
        <f>S175*H175</f>
        <v>0</v>
      </c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R175" s="224" t="s">
        <v>122</v>
      </c>
      <c r="AT175" s="224" t="s">
        <v>118</v>
      </c>
      <c r="AU175" s="224" t="s">
        <v>81</v>
      </c>
      <c r="AY175" s="3" t="s">
        <v>116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3" t="s">
        <v>77</v>
      </c>
      <c r="BK175" s="225">
        <f>ROUND(I175*H175,2)</f>
        <v>0</v>
      </c>
      <c r="BL175" s="3" t="s">
        <v>122</v>
      </c>
      <c r="BM175" s="224" t="s">
        <v>206</v>
      </c>
    </row>
    <row r="176" spans="1:65" ht="14.25">
      <c r="A176" s="226"/>
      <c r="B176" s="227"/>
      <c r="C176" s="228"/>
      <c r="D176" s="229" t="s">
        <v>124</v>
      </c>
      <c r="E176" s="230"/>
      <c r="F176" s="231" t="s">
        <v>207</v>
      </c>
      <c r="G176" s="228"/>
      <c r="H176" s="232">
        <v>219.34399999999999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226"/>
      <c r="V176" s="226"/>
      <c r="W176" s="226"/>
      <c r="X176" s="226"/>
      <c r="Y176" s="226"/>
      <c r="Z176" s="226"/>
      <c r="AA176" s="226"/>
      <c r="AB176" s="226"/>
      <c r="AC176" s="226"/>
      <c r="AD176" s="226"/>
      <c r="AE176" s="226"/>
      <c r="AF176" s="226"/>
      <c r="AG176" s="226"/>
      <c r="AH176" s="226"/>
      <c r="AI176" s="226"/>
      <c r="AJ176" s="226"/>
      <c r="AK176" s="226"/>
      <c r="AL176" s="226"/>
      <c r="AM176" s="226"/>
      <c r="AN176" s="226"/>
      <c r="AO176" s="226"/>
      <c r="AP176" s="226"/>
      <c r="AQ176" s="226"/>
      <c r="AR176" s="226"/>
      <c r="AS176" s="226"/>
      <c r="AT176" s="238" t="s">
        <v>124</v>
      </c>
      <c r="AU176" s="238" t="s">
        <v>81</v>
      </c>
      <c r="AV176" s="226" t="s">
        <v>81</v>
      </c>
      <c r="AW176" s="226" t="s">
        <v>28</v>
      </c>
      <c r="AX176" s="226" t="s">
        <v>77</v>
      </c>
      <c r="AY176" s="238" t="s">
        <v>116</v>
      </c>
      <c r="AZ176" s="226"/>
      <c r="BA176" s="226"/>
      <c r="BB176" s="226"/>
      <c r="BC176" s="226"/>
      <c r="BD176" s="226"/>
      <c r="BE176" s="226"/>
      <c r="BF176" s="226"/>
      <c r="BG176" s="226"/>
      <c r="BH176" s="226"/>
      <c r="BI176" s="226"/>
      <c r="BJ176" s="226"/>
      <c r="BK176" s="226"/>
      <c r="BL176" s="226"/>
      <c r="BM176" s="226"/>
    </row>
    <row r="177" spans="1:65" s="24" customFormat="1" ht="21.75" customHeight="1">
      <c r="A177" s="18"/>
      <c r="B177" s="19"/>
      <c r="C177" s="212" t="s">
        <v>208</v>
      </c>
      <c r="D177" s="212" t="s">
        <v>118</v>
      </c>
      <c r="E177" s="213" t="s">
        <v>209</v>
      </c>
      <c r="F177" s="214" t="s">
        <v>210</v>
      </c>
      <c r="G177" s="215" t="s">
        <v>121</v>
      </c>
      <c r="H177" s="216">
        <v>570.43100000000004</v>
      </c>
      <c r="I177" s="217"/>
      <c r="J177" s="218">
        <f>ROUND(I177*H177,2)</f>
        <v>0</v>
      </c>
      <c r="K177" s="219"/>
      <c r="L177" s="23"/>
      <c r="M177" s="220"/>
      <c r="N177" s="221" t="s">
        <v>37</v>
      </c>
      <c r="O177" s="56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224" t="s">
        <v>122</v>
      </c>
      <c r="AT177" s="224" t="s">
        <v>118</v>
      </c>
      <c r="AU177" s="224" t="s">
        <v>81</v>
      </c>
      <c r="AY177" s="3" t="s">
        <v>116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3" t="s">
        <v>77</v>
      </c>
      <c r="BK177" s="225">
        <f>ROUND(I177*H177,2)</f>
        <v>0</v>
      </c>
      <c r="BL177" s="3" t="s">
        <v>122</v>
      </c>
      <c r="BM177" s="224" t="s">
        <v>211</v>
      </c>
    </row>
    <row r="178" spans="1:65" s="24" customFormat="1" ht="21.75" customHeight="1">
      <c r="A178" s="18"/>
      <c r="B178" s="19"/>
      <c r="C178" s="212" t="s">
        <v>212</v>
      </c>
      <c r="D178" s="212" t="s">
        <v>118</v>
      </c>
      <c r="E178" s="213" t="s">
        <v>213</v>
      </c>
      <c r="F178" s="214" t="s">
        <v>214</v>
      </c>
      <c r="G178" s="215" t="s">
        <v>121</v>
      </c>
      <c r="H178" s="216">
        <v>219.34399999999999</v>
      </c>
      <c r="I178" s="217"/>
      <c r="J178" s="218">
        <f>ROUND(I178*H178,2)</f>
        <v>0</v>
      </c>
      <c r="K178" s="219"/>
      <c r="L178" s="23"/>
      <c r="M178" s="220"/>
      <c r="N178" s="221" t="s">
        <v>37</v>
      </c>
      <c r="O178" s="56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R178" s="224" t="s">
        <v>122</v>
      </c>
      <c r="AT178" s="224" t="s">
        <v>118</v>
      </c>
      <c r="AU178" s="224" t="s">
        <v>81</v>
      </c>
      <c r="AY178" s="3" t="s">
        <v>116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3" t="s">
        <v>77</v>
      </c>
      <c r="BK178" s="225">
        <f>ROUND(I178*H178,2)</f>
        <v>0</v>
      </c>
      <c r="BL178" s="3" t="s">
        <v>122</v>
      </c>
      <c r="BM178" s="224" t="s">
        <v>215</v>
      </c>
    </row>
    <row r="179" spans="1:65" s="24" customFormat="1" ht="16.5" customHeight="1">
      <c r="A179" s="18"/>
      <c r="B179" s="19"/>
      <c r="C179" s="212" t="s">
        <v>216</v>
      </c>
      <c r="D179" s="212" t="s">
        <v>118</v>
      </c>
      <c r="E179" s="213" t="s">
        <v>217</v>
      </c>
      <c r="F179" s="214" t="s">
        <v>218</v>
      </c>
      <c r="G179" s="215" t="s">
        <v>171</v>
      </c>
      <c r="H179" s="216">
        <v>473.101</v>
      </c>
      <c r="I179" s="217"/>
      <c r="J179" s="218">
        <f>ROUND(I179*H179,2)</f>
        <v>0</v>
      </c>
      <c r="K179" s="219"/>
      <c r="L179" s="23"/>
      <c r="M179" s="220"/>
      <c r="N179" s="221" t="s">
        <v>37</v>
      </c>
      <c r="O179" s="56"/>
      <c r="P179" s="222">
        <f>O179*H179</f>
        <v>0</v>
      </c>
      <c r="Q179" s="222">
        <v>2.7200000000000002E-3</v>
      </c>
      <c r="R179" s="222">
        <f>Q179*H179</f>
        <v>1.2868347200000001</v>
      </c>
      <c r="S179" s="222">
        <v>0</v>
      </c>
      <c r="T179" s="223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224" t="s">
        <v>122</v>
      </c>
      <c r="AT179" s="224" t="s">
        <v>118</v>
      </c>
      <c r="AU179" s="224" t="s">
        <v>81</v>
      </c>
      <c r="AY179" s="3" t="s">
        <v>116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3" t="s">
        <v>77</v>
      </c>
      <c r="BK179" s="225">
        <f>ROUND(I179*H179,2)</f>
        <v>0</v>
      </c>
      <c r="BL179" s="3" t="s">
        <v>122</v>
      </c>
      <c r="BM179" s="224" t="s">
        <v>219</v>
      </c>
    </row>
    <row r="180" spans="1:65" ht="22.5">
      <c r="A180" s="226"/>
      <c r="B180" s="227"/>
      <c r="C180" s="228"/>
      <c r="D180" s="229" t="s">
        <v>124</v>
      </c>
      <c r="E180" s="230"/>
      <c r="F180" s="231" t="s">
        <v>202</v>
      </c>
      <c r="G180" s="228"/>
      <c r="H180" s="232">
        <v>436.14100000000002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226"/>
      <c r="V180" s="226"/>
      <c r="W180" s="226"/>
      <c r="X180" s="226"/>
      <c r="Y180" s="226"/>
      <c r="Z180" s="226"/>
      <c r="AA180" s="226"/>
      <c r="AB180" s="226"/>
      <c r="AC180" s="226"/>
      <c r="AD180" s="226"/>
      <c r="AE180" s="226"/>
      <c r="AF180" s="226"/>
      <c r="AG180" s="226"/>
      <c r="AH180" s="226"/>
      <c r="AI180" s="226"/>
      <c r="AJ180" s="226"/>
      <c r="AK180" s="226"/>
      <c r="AL180" s="226"/>
      <c r="AM180" s="226"/>
      <c r="AN180" s="226"/>
      <c r="AO180" s="226"/>
      <c r="AP180" s="226"/>
      <c r="AQ180" s="226"/>
      <c r="AR180" s="226"/>
      <c r="AS180" s="226"/>
      <c r="AT180" s="238" t="s">
        <v>124</v>
      </c>
      <c r="AU180" s="238" t="s">
        <v>81</v>
      </c>
      <c r="AV180" s="226" t="s">
        <v>81</v>
      </c>
      <c r="AW180" s="226" t="s">
        <v>28</v>
      </c>
      <c r="AX180" s="226" t="s">
        <v>72</v>
      </c>
      <c r="AY180" s="238" t="s">
        <v>116</v>
      </c>
      <c r="AZ180" s="226"/>
      <c r="BA180" s="226"/>
      <c r="BB180" s="226"/>
      <c r="BC180" s="226"/>
      <c r="BD180" s="226"/>
      <c r="BE180" s="226"/>
      <c r="BF180" s="226"/>
      <c r="BG180" s="226"/>
      <c r="BH180" s="226"/>
      <c r="BI180" s="226"/>
      <c r="BJ180" s="226"/>
      <c r="BK180" s="226"/>
      <c r="BL180" s="226"/>
      <c r="BM180" s="226"/>
    </row>
    <row r="181" spans="1:65" ht="14.25">
      <c r="A181" s="226"/>
      <c r="B181" s="227"/>
      <c r="C181" s="228"/>
      <c r="D181" s="229" t="s">
        <v>124</v>
      </c>
      <c r="E181" s="230"/>
      <c r="F181" s="231" t="s">
        <v>174</v>
      </c>
      <c r="G181" s="228"/>
      <c r="H181" s="232">
        <v>94.45</v>
      </c>
      <c r="I181" s="233"/>
      <c r="J181" s="228"/>
      <c r="K181" s="228"/>
      <c r="L181" s="234"/>
      <c r="M181" s="235"/>
      <c r="N181" s="236"/>
      <c r="O181" s="236"/>
      <c r="P181" s="236"/>
      <c r="Q181" s="236"/>
      <c r="R181" s="236"/>
      <c r="S181" s="236"/>
      <c r="T181" s="237"/>
      <c r="U181" s="226"/>
      <c r="V181" s="226"/>
      <c r="W181" s="226"/>
      <c r="X181" s="226"/>
      <c r="Y181" s="226"/>
      <c r="Z181" s="226"/>
      <c r="AA181" s="226"/>
      <c r="AB181" s="226"/>
      <c r="AC181" s="226"/>
      <c r="AD181" s="226"/>
      <c r="AE181" s="226"/>
      <c r="AF181" s="226"/>
      <c r="AG181" s="226"/>
      <c r="AH181" s="226"/>
      <c r="AI181" s="226"/>
      <c r="AJ181" s="226"/>
      <c r="AK181" s="226"/>
      <c r="AL181" s="226"/>
      <c r="AM181" s="226"/>
      <c r="AN181" s="226"/>
      <c r="AO181" s="226"/>
      <c r="AP181" s="226"/>
      <c r="AQ181" s="226"/>
      <c r="AR181" s="226"/>
      <c r="AS181" s="226"/>
      <c r="AT181" s="238" t="s">
        <v>124</v>
      </c>
      <c r="AU181" s="238" t="s">
        <v>81</v>
      </c>
      <c r="AV181" s="226" t="s">
        <v>81</v>
      </c>
      <c r="AW181" s="226" t="s">
        <v>28</v>
      </c>
      <c r="AX181" s="226" t="s">
        <v>72</v>
      </c>
      <c r="AY181" s="238" t="s">
        <v>116</v>
      </c>
      <c r="AZ181" s="226"/>
      <c r="BA181" s="226"/>
      <c r="BB181" s="226"/>
      <c r="BC181" s="226"/>
      <c r="BD181" s="226"/>
      <c r="BE181" s="226"/>
      <c r="BF181" s="226"/>
      <c r="BG181" s="226"/>
      <c r="BH181" s="226"/>
      <c r="BI181" s="226"/>
      <c r="BJ181" s="226"/>
      <c r="BK181" s="226"/>
      <c r="BL181" s="226"/>
      <c r="BM181" s="226"/>
    </row>
    <row r="182" spans="1:65" ht="14.25">
      <c r="A182" s="226"/>
      <c r="B182" s="227"/>
      <c r="C182" s="228"/>
      <c r="D182" s="229" t="s">
        <v>124</v>
      </c>
      <c r="E182" s="230"/>
      <c r="F182" s="231" t="s">
        <v>175</v>
      </c>
      <c r="G182" s="228"/>
      <c r="H182" s="232">
        <v>39.840000000000003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226"/>
      <c r="V182" s="226"/>
      <c r="W182" s="226"/>
      <c r="X182" s="226"/>
      <c r="Y182" s="226"/>
      <c r="Z182" s="226"/>
      <c r="AA182" s="226"/>
      <c r="AB182" s="226"/>
      <c r="AC182" s="226"/>
      <c r="AD182" s="226"/>
      <c r="AE182" s="226"/>
      <c r="AF182" s="226"/>
      <c r="AG182" s="226"/>
      <c r="AH182" s="226"/>
      <c r="AI182" s="226"/>
      <c r="AJ182" s="226"/>
      <c r="AK182" s="226"/>
      <c r="AL182" s="226"/>
      <c r="AM182" s="226"/>
      <c r="AN182" s="226"/>
      <c r="AO182" s="226"/>
      <c r="AP182" s="226"/>
      <c r="AQ182" s="226"/>
      <c r="AR182" s="226"/>
      <c r="AS182" s="226"/>
      <c r="AT182" s="238" t="s">
        <v>124</v>
      </c>
      <c r="AU182" s="238" t="s">
        <v>81</v>
      </c>
      <c r="AV182" s="226" t="s">
        <v>81</v>
      </c>
      <c r="AW182" s="226" t="s">
        <v>28</v>
      </c>
      <c r="AX182" s="226" t="s">
        <v>72</v>
      </c>
      <c r="AY182" s="238" t="s">
        <v>116</v>
      </c>
      <c r="AZ182" s="226"/>
      <c r="BA182" s="226"/>
      <c r="BB182" s="226"/>
      <c r="BC182" s="226"/>
      <c r="BD182" s="226"/>
      <c r="BE182" s="226"/>
      <c r="BF182" s="226"/>
      <c r="BG182" s="226"/>
      <c r="BH182" s="226"/>
      <c r="BI182" s="226"/>
      <c r="BJ182" s="226"/>
      <c r="BK182" s="226"/>
      <c r="BL182" s="226"/>
      <c r="BM182" s="226"/>
    </row>
    <row r="183" spans="1:65" ht="14.25">
      <c r="A183" s="251"/>
      <c r="B183" s="252"/>
      <c r="C183" s="253"/>
      <c r="D183" s="229" t="s">
        <v>124</v>
      </c>
      <c r="E183" s="254"/>
      <c r="F183" s="255" t="s">
        <v>176</v>
      </c>
      <c r="G183" s="253"/>
      <c r="H183" s="256">
        <v>570.43100000000004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251"/>
      <c r="V183" s="251"/>
      <c r="W183" s="251"/>
      <c r="X183" s="251"/>
      <c r="Y183" s="251"/>
      <c r="Z183" s="251"/>
      <c r="AA183" s="251"/>
      <c r="AB183" s="251"/>
      <c r="AC183" s="251"/>
      <c r="AD183" s="251"/>
      <c r="AE183" s="251"/>
      <c r="AF183" s="251"/>
      <c r="AG183" s="251"/>
      <c r="AH183" s="251"/>
      <c r="AI183" s="251"/>
      <c r="AJ183" s="251"/>
      <c r="AK183" s="251"/>
      <c r="AL183" s="251"/>
      <c r="AM183" s="251"/>
      <c r="AN183" s="251"/>
      <c r="AO183" s="251"/>
      <c r="AP183" s="251"/>
      <c r="AQ183" s="251"/>
      <c r="AR183" s="251"/>
      <c r="AS183" s="251"/>
      <c r="AT183" s="262" t="s">
        <v>124</v>
      </c>
      <c r="AU183" s="262" t="s">
        <v>81</v>
      </c>
      <c r="AV183" s="251" t="s">
        <v>132</v>
      </c>
      <c r="AW183" s="251" t="s">
        <v>28</v>
      </c>
      <c r="AX183" s="251" t="s">
        <v>72</v>
      </c>
      <c r="AY183" s="262" t="s">
        <v>116</v>
      </c>
      <c r="AZ183" s="251"/>
      <c r="BA183" s="251"/>
      <c r="BB183" s="251"/>
      <c r="BC183" s="251"/>
      <c r="BD183" s="251"/>
      <c r="BE183" s="251"/>
      <c r="BF183" s="251"/>
      <c r="BG183" s="251"/>
      <c r="BH183" s="251"/>
      <c r="BI183" s="251"/>
      <c r="BJ183" s="251"/>
      <c r="BK183" s="251"/>
      <c r="BL183" s="251"/>
      <c r="BM183" s="251"/>
    </row>
    <row r="184" spans="1:65" ht="14.25">
      <c r="A184" s="226"/>
      <c r="B184" s="227"/>
      <c r="C184" s="228"/>
      <c r="D184" s="229" t="s">
        <v>124</v>
      </c>
      <c r="E184" s="230"/>
      <c r="F184" s="231" t="s">
        <v>220</v>
      </c>
      <c r="G184" s="228"/>
      <c r="H184" s="232">
        <v>392.52699999999999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226"/>
      <c r="V184" s="226"/>
      <c r="W184" s="226"/>
      <c r="X184" s="226"/>
      <c r="Y184" s="226"/>
      <c r="Z184" s="226"/>
      <c r="AA184" s="226"/>
      <c r="AB184" s="226"/>
      <c r="AC184" s="226"/>
      <c r="AD184" s="226"/>
      <c r="AE184" s="226"/>
      <c r="AF184" s="226"/>
      <c r="AG184" s="226"/>
      <c r="AH184" s="226"/>
      <c r="AI184" s="226"/>
      <c r="AJ184" s="226"/>
      <c r="AK184" s="226"/>
      <c r="AL184" s="226"/>
      <c r="AM184" s="226"/>
      <c r="AN184" s="226"/>
      <c r="AO184" s="226"/>
      <c r="AP184" s="226"/>
      <c r="AQ184" s="226"/>
      <c r="AR184" s="226"/>
      <c r="AS184" s="226"/>
      <c r="AT184" s="238" t="s">
        <v>124</v>
      </c>
      <c r="AU184" s="238" t="s">
        <v>81</v>
      </c>
      <c r="AV184" s="226" t="s">
        <v>81</v>
      </c>
      <c r="AW184" s="226" t="s">
        <v>28</v>
      </c>
      <c r="AX184" s="226" t="s">
        <v>72</v>
      </c>
      <c r="AY184" s="238" t="s">
        <v>116</v>
      </c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26"/>
    </row>
    <row r="185" spans="1:65" ht="14.25">
      <c r="A185" s="226"/>
      <c r="B185" s="227"/>
      <c r="C185" s="228"/>
      <c r="D185" s="229" t="s">
        <v>124</v>
      </c>
      <c r="E185" s="230"/>
      <c r="F185" s="231" t="s">
        <v>178</v>
      </c>
      <c r="G185" s="228"/>
      <c r="H185" s="232">
        <v>80.573999999999998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226"/>
      <c r="V185" s="226"/>
      <c r="W185" s="226"/>
      <c r="X185" s="226"/>
      <c r="Y185" s="226"/>
      <c r="Z185" s="226"/>
      <c r="AA185" s="226"/>
      <c r="AB185" s="226"/>
      <c r="AC185" s="226"/>
      <c r="AD185" s="226"/>
      <c r="AE185" s="226"/>
      <c r="AF185" s="226"/>
      <c r="AG185" s="226"/>
      <c r="AH185" s="226"/>
      <c r="AI185" s="226"/>
      <c r="AJ185" s="226"/>
      <c r="AK185" s="226"/>
      <c r="AL185" s="226"/>
      <c r="AM185" s="226"/>
      <c r="AN185" s="226"/>
      <c r="AO185" s="226"/>
      <c r="AP185" s="226"/>
      <c r="AQ185" s="226"/>
      <c r="AR185" s="226"/>
      <c r="AS185" s="226"/>
      <c r="AT185" s="238" t="s">
        <v>124</v>
      </c>
      <c r="AU185" s="238" t="s">
        <v>81</v>
      </c>
      <c r="AV185" s="226" t="s">
        <v>81</v>
      </c>
      <c r="AW185" s="226" t="s">
        <v>28</v>
      </c>
      <c r="AX185" s="226" t="s">
        <v>72</v>
      </c>
      <c r="AY185" s="238" t="s">
        <v>116</v>
      </c>
      <c r="AZ185" s="226"/>
      <c r="BA185" s="226"/>
      <c r="BB185" s="226"/>
      <c r="BC185" s="226"/>
      <c r="BD185" s="226"/>
      <c r="BE185" s="226"/>
      <c r="BF185" s="226"/>
      <c r="BG185" s="226"/>
      <c r="BH185" s="226"/>
      <c r="BI185" s="226"/>
      <c r="BJ185" s="226"/>
      <c r="BK185" s="226"/>
      <c r="BL185" s="226"/>
      <c r="BM185" s="226"/>
    </row>
    <row r="186" spans="1:65" ht="14.25">
      <c r="A186" s="251"/>
      <c r="B186" s="252"/>
      <c r="C186" s="253"/>
      <c r="D186" s="229" t="s">
        <v>124</v>
      </c>
      <c r="E186" s="254"/>
      <c r="F186" s="255" t="s">
        <v>176</v>
      </c>
      <c r="G186" s="253"/>
      <c r="H186" s="256">
        <v>473.101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251"/>
      <c r="V186" s="251"/>
      <c r="W186" s="251"/>
      <c r="X186" s="251"/>
      <c r="Y186" s="251"/>
      <c r="Z186" s="251"/>
      <c r="AA186" s="251"/>
      <c r="AB186" s="251"/>
      <c r="AC186" s="251"/>
      <c r="AD186" s="251"/>
      <c r="AE186" s="251"/>
      <c r="AF186" s="251"/>
      <c r="AG186" s="251"/>
      <c r="AH186" s="251"/>
      <c r="AI186" s="251"/>
      <c r="AJ186" s="251"/>
      <c r="AK186" s="251"/>
      <c r="AL186" s="251"/>
      <c r="AM186" s="251"/>
      <c r="AN186" s="251"/>
      <c r="AO186" s="251"/>
      <c r="AP186" s="251"/>
      <c r="AQ186" s="251"/>
      <c r="AR186" s="251"/>
      <c r="AS186" s="251"/>
      <c r="AT186" s="262" t="s">
        <v>124</v>
      </c>
      <c r="AU186" s="262" t="s">
        <v>81</v>
      </c>
      <c r="AV186" s="251" t="s">
        <v>132</v>
      </c>
      <c r="AW186" s="251" t="s">
        <v>28</v>
      </c>
      <c r="AX186" s="251" t="s">
        <v>77</v>
      </c>
      <c r="AY186" s="262" t="s">
        <v>116</v>
      </c>
      <c r="AZ186" s="251"/>
      <c r="BA186" s="251"/>
      <c r="BB186" s="251"/>
      <c r="BC186" s="251"/>
      <c r="BD186" s="251"/>
      <c r="BE186" s="251"/>
      <c r="BF186" s="251"/>
      <c r="BG186" s="251"/>
      <c r="BH186" s="251"/>
      <c r="BI186" s="251"/>
      <c r="BJ186" s="251"/>
      <c r="BK186" s="251"/>
      <c r="BL186" s="251"/>
      <c r="BM186" s="251"/>
    </row>
    <row r="187" spans="1:65" s="24" customFormat="1" ht="16.5" customHeight="1">
      <c r="A187" s="18"/>
      <c r="B187" s="19"/>
      <c r="C187" s="212" t="s">
        <v>221</v>
      </c>
      <c r="D187" s="212" t="s">
        <v>118</v>
      </c>
      <c r="E187" s="213" t="s">
        <v>222</v>
      </c>
      <c r="F187" s="214" t="s">
        <v>223</v>
      </c>
      <c r="G187" s="215" t="s">
        <v>171</v>
      </c>
      <c r="H187" s="216">
        <v>197.41</v>
      </c>
      <c r="I187" s="217"/>
      <c r="J187" s="218">
        <f>ROUND(I187*H187,2)</f>
        <v>0</v>
      </c>
      <c r="K187" s="219"/>
      <c r="L187" s="23"/>
      <c r="M187" s="220"/>
      <c r="N187" s="221" t="s">
        <v>37</v>
      </c>
      <c r="O187" s="56"/>
      <c r="P187" s="222">
        <f>O187*H187</f>
        <v>0</v>
      </c>
      <c r="Q187" s="222">
        <v>2.7499999999999998E-3</v>
      </c>
      <c r="R187" s="222">
        <f>Q187*H187</f>
        <v>0.54287750000000001</v>
      </c>
      <c r="S187" s="222">
        <v>0</v>
      </c>
      <c r="T187" s="223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224" t="s">
        <v>122</v>
      </c>
      <c r="AT187" s="224" t="s">
        <v>118</v>
      </c>
      <c r="AU187" s="224" t="s">
        <v>81</v>
      </c>
      <c r="AY187" s="3" t="s">
        <v>116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3" t="s">
        <v>77</v>
      </c>
      <c r="BK187" s="225">
        <f>ROUND(I187*H187,2)</f>
        <v>0</v>
      </c>
      <c r="BL187" s="3" t="s">
        <v>122</v>
      </c>
      <c r="BM187" s="224" t="s">
        <v>224</v>
      </c>
    </row>
    <row r="188" spans="1:65" ht="14.25">
      <c r="A188" s="226"/>
      <c r="B188" s="227"/>
      <c r="C188" s="228"/>
      <c r="D188" s="229" t="s">
        <v>124</v>
      </c>
      <c r="E188" s="230"/>
      <c r="F188" s="231" t="s">
        <v>207</v>
      </c>
      <c r="G188" s="228"/>
      <c r="H188" s="232">
        <v>219.34399999999999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226"/>
      <c r="V188" s="226"/>
      <c r="W188" s="226"/>
      <c r="X188" s="226"/>
      <c r="Y188" s="226"/>
      <c r="Z188" s="226"/>
      <c r="AA188" s="226"/>
      <c r="AB188" s="226"/>
      <c r="AC188" s="226"/>
      <c r="AD188" s="226"/>
      <c r="AE188" s="226"/>
      <c r="AF188" s="226"/>
      <c r="AG188" s="226"/>
      <c r="AH188" s="226"/>
      <c r="AI188" s="226"/>
      <c r="AJ188" s="226"/>
      <c r="AK188" s="226"/>
      <c r="AL188" s="226"/>
      <c r="AM188" s="226"/>
      <c r="AN188" s="226"/>
      <c r="AO188" s="226"/>
      <c r="AP188" s="226"/>
      <c r="AQ188" s="226"/>
      <c r="AR188" s="226"/>
      <c r="AS188" s="226"/>
      <c r="AT188" s="238" t="s">
        <v>124</v>
      </c>
      <c r="AU188" s="238" t="s">
        <v>81</v>
      </c>
      <c r="AV188" s="226" t="s">
        <v>81</v>
      </c>
      <c r="AW188" s="226" t="s">
        <v>28</v>
      </c>
      <c r="AX188" s="226" t="s">
        <v>72</v>
      </c>
      <c r="AY188" s="238" t="s">
        <v>116</v>
      </c>
      <c r="AZ188" s="226"/>
      <c r="BA188" s="226"/>
      <c r="BB188" s="226"/>
      <c r="BC188" s="226"/>
      <c r="BD188" s="226"/>
      <c r="BE188" s="226"/>
      <c r="BF188" s="226"/>
      <c r="BG188" s="226"/>
      <c r="BH188" s="226"/>
      <c r="BI188" s="226"/>
      <c r="BJ188" s="226"/>
      <c r="BK188" s="226"/>
      <c r="BL188" s="226"/>
      <c r="BM188" s="226"/>
    </row>
    <row r="189" spans="1:65" ht="14.25">
      <c r="A189" s="226"/>
      <c r="B189" s="227"/>
      <c r="C189" s="228"/>
      <c r="D189" s="229" t="s">
        <v>124</v>
      </c>
      <c r="E189" s="230"/>
      <c r="F189" s="231" t="s">
        <v>225</v>
      </c>
      <c r="G189" s="228"/>
      <c r="H189" s="232">
        <v>197.41</v>
      </c>
      <c r="I189" s="233"/>
      <c r="J189" s="228"/>
      <c r="K189" s="228"/>
      <c r="L189" s="234"/>
      <c r="M189" s="235"/>
      <c r="N189" s="236"/>
      <c r="O189" s="236"/>
      <c r="P189" s="236"/>
      <c r="Q189" s="236"/>
      <c r="R189" s="236"/>
      <c r="S189" s="236"/>
      <c r="T189" s="237"/>
      <c r="U189" s="226"/>
      <c r="V189" s="226"/>
      <c r="W189" s="226"/>
      <c r="X189" s="226"/>
      <c r="Y189" s="226"/>
      <c r="Z189" s="226"/>
      <c r="AA189" s="226"/>
      <c r="AB189" s="226"/>
      <c r="AC189" s="226"/>
      <c r="AD189" s="226"/>
      <c r="AE189" s="226"/>
      <c r="AF189" s="226"/>
      <c r="AG189" s="226"/>
      <c r="AH189" s="226"/>
      <c r="AI189" s="226"/>
      <c r="AJ189" s="226"/>
      <c r="AK189" s="226"/>
      <c r="AL189" s="226"/>
      <c r="AM189" s="226"/>
      <c r="AN189" s="226"/>
      <c r="AO189" s="226"/>
      <c r="AP189" s="226"/>
      <c r="AQ189" s="226"/>
      <c r="AR189" s="226"/>
      <c r="AS189" s="226"/>
      <c r="AT189" s="238" t="s">
        <v>124</v>
      </c>
      <c r="AU189" s="238" t="s">
        <v>81</v>
      </c>
      <c r="AV189" s="226" t="s">
        <v>81</v>
      </c>
      <c r="AW189" s="226" t="s">
        <v>28</v>
      </c>
      <c r="AX189" s="226" t="s">
        <v>77</v>
      </c>
      <c r="AY189" s="238" t="s">
        <v>116</v>
      </c>
      <c r="AZ189" s="226"/>
      <c r="BA189" s="226"/>
      <c r="BB189" s="226"/>
      <c r="BC189" s="226"/>
      <c r="BD189" s="226"/>
      <c r="BE189" s="226"/>
      <c r="BF189" s="226"/>
      <c r="BG189" s="226"/>
      <c r="BH189" s="226"/>
      <c r="BI189" s="226"/>
      <c r="BJ189" s="226"/>
      <c r="BK189" s="226"/>
      <c r="BL189" s="226"/>
      <c r="BM189" s="226"/>
    </row>
    <row r="190" spans="1:65" s="24" customFormat="1" ht="16.5" customHeight="1">
      <c r="A190" s="18"/>
      <c r="B190" s="19"/>
      <c r="C190" s="212" t="s">
        <v>6</v>
      </c>
      <c r="D190" s="212" t="s">
        <v>118</v>
      </c>
      <c r="E190" s="213" t="s">
        <v>226</v>
      </c>
      <c r="F190" s="214" t="s">
        <v>227</v>
      </c>
      <c r="G190" s="215" t="s">
        <v>171</v>
      </c>
      <c r="H190" s="216">
        <v>473.101</v>
      </c>
      <c r="I190" s="217"/>
      <c r="J190" s="218">
        <f>ROUND(I190*H190,2)</f>
        <v>0</v>
      </c>
      <c r="K190" s="219"/>
      <c r="L190" s="23"/>
      <c r="M190" s="220"/>
      <c r="N190" s="221" t="s">
        <v>37</v>
      </c>
      <c r="O190" s="56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R190" s="224" t="s">
        <v>122</v>
      </c>
      <c r="AT190" s="224" t="s">
        <v>118</v>
      </c>
      <c r="AU190" s="224" t="s">
        <v>81</v>
      </c>
      <c r="AY190" s="3" t="s">
        <v>116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3" t="s">
        <v>77</v>
      </c>
      <c r="BK190" s="225">
        <f>ROUND(I190*H190,2)</f>
        <v>0</v>
      </c>
      <c r="BL190" s="3" t="s">
        <v>122</v>
      </c>
      <c r="BM190" s="224" t="s">
        <v>228</v>
      </c>
    </row>
    <row r="191" spans="1:65" s="24" customFormat="1" ht="16.5" customHeight="1">
      <c r="A191" s="18"/>
      <c r="B191" s="19"/>
      <c r="C191" s="212" t="s">
        <v>229</v>
      </c>
      <c r="D191" s="212" t="s">
        <v>118</v>
      </c>
      <c r="E191" s="213" t="s">
        <v>230</v>
      </c>
      <c r="F191" s="214" t="s">
        <v>231</v>
      </c>
      <c r="G191" s="215" t="s">
        <v>171</v>
      </c>
      <c r="H191" s="216">
        <v>197.41</v>
      </c>
      <c r="I191" s="217"/>
      <c r="J191" s="218">
        <f>ROUND(I191*H191,2)</f>
        <v>0</v>
      </c>
      <c r="K191" s="219"/>
      <c r="L191" s="23"/>
      <c r="M191" s="220"/>
      <c r="N191" s="221" t="s">
        <v>37</v>
      </c>
      <c r="O191" s="56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R191" s="224" t="s">
        <v>122</v>
      </c>
      <c r="AT191" s="224" t="s">
        <v>118</v>
      </c>
      <c r="AU191" s="224" t="s">
        <v>81</v>
      </c>
      <c r="AY191" s="3" t="s">
        <v>116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3" t="s">
        <v>77</v>
      </c>
      <c r="BK191" s="225">
        <f>ROUND(I191*H191,2)</f>
        <v>0</v>
      </c>
      <c r="BL191" s="3" t="s">
        <v>122</v>
      </c>
      <c r="BM191" s="224" t="s">
        <v>232</v>
      </c>
    </row>
    <row r="192" spans="1:65" s="24" customFormat="1" ht="16.5" customHeight="1">
      <c r="A192" s="18"/>
      <c r="B192" s="19"/>
      <c r="C192" s="212" t="s">
        <v>233</v>
      </c>
      <c r="D192" s="212" t="s">
        <v>118</v>
      </c>
      <c r="E192" s="213" t="s">
        <v>234</v>
      </c>
      <c r="F192" s="214" t="s">
        <v>235</v>
      </c>
      <c r="G192" s="215" t="s">
        <v>171</v>
      </c>
      <c r="H192" s="216">
        <v>473.101</v>
      </c>
      <c r="I192" s="217"/>
      <c r="J192" s="218">
        <f>ROUND(I192*H192,2)</f>
        <v>0</v>
      </c>
      <c r="K192" s="219"/>
      <c r="L192" s="23"/>
      <c r="M192" s="220"/>
      <c r="N192" s="221" t="s">
        <v>37</v>
      </c>
      <c r="O192" s="56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224" t="s">
        <v>122</v>
      </c>
      <c r="AT192" s="224" t="s">
        <v>118</v>
      </c>
      <c r="AU192" s="224" t="s">
        <v>81</v>
      </c>
      <c r="AY192" s="3" t="s">
        <v>116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3" t="s">
        <v>77</v>
      </c>
      <c r="BK192" s="225">
        <f>ROUND(I192*H192,2)</f>
        <v>0</v>
      </c>
      <c r="BL192" s="3" t="s">
        <v>122</v>
      </c>
      <c r="BM192" s="224" t="s">
        <v>236</v>
      </c>
    </row>
    <row r="193" spans="1:65" s="24" customFormat="1" ht="16.5" customHeight="1">
      <c r="A193" s="18"/>
      <c r="B193" s="19"/>
      <c r="C193" s="212" t="s">
        <v>237</v>
      </c>
      <c r="D193" s="212" t="s">
        <v>118</v>
      </c>
      <c r="E193" s="213" t="s">
        <v>238</v>
      </c>
      <c r="F193" s="214" t="s">
        <v>239</v>
      </c>
      <c r="G193" s="215" t="s">
        <v>171</v>
      </c>
      <c r="H193" s="216">
        <v>197.41</v>
      </c>
      <c r="I193" s="217"/>
      <c r="J193" s="218">
        <f>ROUND(I193*H193,2)</f>
        <v>0</v>
      </c>
      <c r="K193" s="219"/>
      <c r="L193" s="23"/>
      <c r="M193" s="220"/>
      <c r="N193" s="221" t="s">
        <v>37</v>
      </c>
      <c r="O193" s="56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R193" s="224" t="s">
        <v>122</v>
      </c>
      <c r="AT193" s="224" t="s">
        <v>118</v>
      </c>
      <c r="AU193" s="224" t="s">
        <v>81</v>
      </c>
      <c r="AY193" s="3" t="s">
        <v>116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3" t="s">
        <v>77</v>
      </c>
      <c r="BK193" s="225">
        <f>ROUND(I193*H193,2)</f>
        <v>0</v>
      </c>
      <c r="BL193" s="3" t="s">
        <v>122</v>
      </c>
      <c r="BM193" s="224" t="s">
        <v>240</v>
      </c>
    </row>
    <row r="194" spans="1:65" s="24" customFormat="1" ht="21.75" customHeight="1">
      <c r="A194" s="18"/>
      <c r="B194" s="19"/>
      <c r="C194" s="212" t="s">
        <v>241</v>
      </c>
      <c r="D194" s="212" t="s">
        <v>118</v>
      </c>
      <c r="E194" s="213" t="s">
        <v>242</v>
      </c>
      <c r="F194" s="214" t="s">
        <v>243</v>
      </c>
      <c r="G194" s="215" t="s">
        <v>171</v>
      </c>
      <c r="H194" s="216">
        <v>438.57400000000001</v>
      </c>
      <c r="I194" s="217"/>
      <c r="J194" s="218">
        <f>ROUND(I194*H194,2)</f>
        <v>0</v>
      </c>
      <c r="K194" s="219"/>
      <c r="L194" s="23"/>
      <c r="M194" s="220"/>
      <c r="N194" s="221" t="s">
        <v>37</v>
      </c>
      <c r="O194" s="56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R194" s="224" t="s">
        <v>122</v>
      </c>
      <c r="AT194" s="224" t="s">
        <v>118</v>
      </c>
      <c r="AU194" s="224" t="s">
        <v>81</v>
      </c>
      <c r="AY194" s="3" t="s">
        <v>116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3" t="s">
        <v>77</v>
      </c>
      <c r="BK194" s="225">
        <f>ROUND(I194*H194,2)</f>
        <v>0</v>
      </c>
      <c r="BL194" s="3" t="s">
        <v>122</v>
      </c>
      <c r="BM194" s="224" t="s">
        <v>244</v>
      </c>
    </row>
    <row r="195" spans="1:65" ht="22.5">
      <c r="A195" s="226"/>
      <c r="B195" s="227"/>
      <c r="C195" s="228"/>
      <c r="D195" s="229" t="s">
        <v>124</v>
      </c>
      <c r="E195" s="230"/>
      <c r="F195" s="231" t="s">
        <v>245</v>
      </c>
      <c r="G195" s="228"/>
      <c r="H195" s="232">
        <v>438.57400000000001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U195" s="226"/>
      <c r="V195" s="226"/>
      <c r="W195" s="226"/>
      <c r="X195" s="226"/>
      <c r="Y195" s="226"/>
      <c r="Z195" s="226"/>
      <c r="AA195" s="226"/>
      <c r="AB195" s="226"/>
      <c r="AC195" s="226"/>
      <c r="AD195" s="226"/>
      <c r="AE195" s="226"/>
      <c r="AF195" s="226"/>
      <c r="AG195" s="226"/>
      <c r="AH195" s="226"/>
      <c r="AI195" s="226"/>
      <c r="AJ195" s="226"/>
      <c r="AK195" s="226"/>
      <c r="AL195" s="226"/>
      <c r="AM195" s="226"/>
      <c r="AN195" s="226"/>
      <c r="AO195" s="226"/>
      <c r="AP195" s="226"/>
      <c r="AQ195" s="226"/>
      <c r="AR195" s="226"/>
      <c r="AS195" s="226"/>
      <c r="AT195" s="238" t="s">
        <v>124</v>
      </c>
      <c r="AU195" s="238" t="s">
        <v>81</v>
      </c>
      <c r="AV195" s="226" t="s">
        <v>81</v>
      </c>
      <c r="AW195" s="226" t="s">
        <v>28</v>
      </c>
      <c r="AX195" s="226" t="s">
        <v>77</v>
      </c>
      <c r="AY195" s="238" t="s">
        <v>116</v>
      </c>
      <c r="AZ195" s="226"/>
      <c r="BA195" s="226"/>
      <c r="BB195" s="226"/>
      <c r="BC195" s="226"/>
      <c r="BD195" s="226"/>
      <c r="BE195" s="226"/>
      <c r="BF195" s="226"/>
      <c r="BG195" s="226"/>
      <c r="BH195" s="226"/>
      <c r="BI195" s="226"/>
      <c r="BJ195" s="226"/>
      <c r="BK195" s="226"/>
      <c r="BL195" s="226"/>
      <c r="BM195" s="226"/>
    </row>
    <row r="196" spans="1:65" s="24" customFormat="1" ht="21.75" customHeight="1">
      <c r="A196" s="18"/>
      <c r="B196" s="19"/>
      <c r="C196" s="212" t="s">
        <v>246</v>
      </c>
      <c r="D196" s="212" t="s">
        <v>118</v>
      </c>
      <c r="E196" s="213" t="s">
        <v>247</v>
      </c>
      <c r="F196" s="214" t="s">
        <v>248</v>
      </c>
      <c r="G196" s="215" t="s">
        <v>171</v>
      </c>
      <c r="H196" s="216">
        <v>52.802</v>
      </c>
      <c r="I196" s="217"/>
      <c r="J196" s="218">
        <f>ROUND(I196*H196,2)</f>
        <v>0</v>
      </c>
      <c r="K196" s="219"/>
      <c r="L196" s="23"/>
      <c r="M196" s="220"/>
      <c r="N196" s="221" t="s">
        <v>37</v>
      </c>
      <c r="O196" s="56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R196" s="224" t="s">
        <v>122</v>
      </c>
      <c r="AT196" s="224" t="s">
        <v>118</v>
      </c>
      <c r="AU196" s="224" t="s">
        <v>81</v>
      </c>
      <c r="AY196" s="3" t="s">
        <v>116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3" t="s">
        <v>77</v>
      </c>
      <c r="BK196" s="225">
        <f>ROUND(I196*H196,2)</f>
        <v>0</v>
      </c>
      <c r="BL196" s="3" t="s">
        <v>122</v>
      </c>
      <c r="BM196" s="224" t="s">
        <v>249</v>
      </c>
    </row>
    <row r="197" spans="1:65" ht="14.25">
      <c r="A197" s="226"/>
      <c r="B197" s="227"/>
      <c r="C197" s="228"/>
      <c r="D197" s="229" t="s">
        <v>124</v>
      </c>
      <c r="E197" s="230"/>
      <c r="F197" s="231" t="s">
        <v>250</v>
      </c>
      <c r="G197" s="228"/>
      <c r="H197" s="232">
        <v>52.802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226"/>
      <c r="V197" s="226"/>
      <c r="W197" s="226"/>
      <c r="X197" s="226"/>
      <c r="Y197" s="226"/>
      <c r="Z197" s="226"/>
      <c r="AA197" s="226"/>
      <c r="AB197" s="226"/>
      <c r="AC197" s="226"/>
      <c r="AD197" s="226"/>
      <c r="AE197" s="226"/>
      <c r="AF197" s="226"/>
      <c r="AG197" s="226"/>
      <c r="AH197" s="226"/>
      <c r="AI197" s="226"/>
      <c r="AJ197" s="226"/>
      <c r="AK197" s="226"/>
      <c r="AL197" s="226"/>
      <c r="AM197" s="226"/>
      <c r="AN197" s="226"/>
      <c r="AO197" s="226"/>
      <c r="AP197" s="226"/>
      <c r="AQ197" s="226"/>
      <c r="AR197" s="226"/>
      <c r="AS197" s="226"/>
      <c r="AT197" s="238" t="s">
        <v>124</v>
      </c>
      <c r="AU197" s="238" t="s">
        <v>81</v>
      </c>
      <c r="AV197" s="226" t="s">
        <v>81</v>
      </c>
      <c r="AW197" s="226" t="s">
        <v>28</v>
      </c>
      <c r="AX197" s="226" t="s">
        <v>77</v>
      </c>
      <c r="AY197" s="238" t="s">
        <v>116</v>
      </c>
      <c r="AZ197" s="226"/>
      <c r="BA197" s="226"/>
      <c r="BB197" s="226"/>
      <c r="BC197" s="226"/>
      <c r="BD197" s="226"/>
      <c r="BE197" s="226"/>
      <c r="BF197" s="226"/>
      <c r="BG197" s="226"/>
      <c r="BH197" s="226"/>
      <c r="BI197" s="226"/>
      <c r="BJ197" s="226"/>
      <c r="BK197" s="226"/>
      <c r="BL197" s="226"/>
      <c r="BM197" s="226"/>
    </row>
    <row r="198" spans="1:65" s="24" customFormat="1" ht="33" customHeight="1">
      <c r="A198" s="18"/>
      <c r="B198" s="19"/>
      <c r="C198" s="212" t="s">
        <v>251</v>
      </c>
      <c r="D198" s="212" t="s">
        <v>118</v>
      </c>
      <c r="E198" s="213" t="s">
        <v>252</v>
      </c>
      <c r="F198" s="214" t="s">
        <v>253</v>
      </c>
      <c r="G198" s="215" t="s">
        <v>171</v>
      </c>
      <c r="H198" s="216">
        <v>528.02</v>
      </c>
      <c r="I198" s="217"/>
      <c r="J198" s="218">
        <f>ROUND(I198*H198,2)</f>
        <v>0</v>
      </c>
      <c r="K198" s="219"/>
      <c r="L198" s="23"/>
      <c r="M198" s="220"/>
      <c r="N198" s="221" t="s">
        <v>37</v>
      </c>
      <c r="O198" s="56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224" t="s">
        <v>122</v>
      </c>
      <c r="AT198" s="224" t="s">
        <v>118</v>
      </c>
      <c r="AU198" s="224" t="s">
        <v>81</v>
      </c>
      <c r="AY198" s="3" t="s">
        <v>116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3" t="s">
        <v>77</v>
      </c>
      <c r="BK198" s="225">
        <f>ROUND(I198*H198,2)</f>
        <v>0</v>
      </c>
      <c r="BL198" s="3" t="s">
        <v>122</v>
      </c>
      <c r="BM198" s="224" t="s">
        <v>254</v>
      </c>
    </row>
    <row r="199" spans="1:65" ht="14.25">
      <c r="A199" s="226"/>
      <c r="B199" s="227"/>
      <c r="C199" s="228"/>
      <c r="D199" s="229" t="s">
        <v>124</v>
      </c>
      <c r="E199" s="230"/>
      <c r="F199" s="231" t="s">
        <v>255</v>
      </c>
      <c r="G199" s="228"/>
      <c r="H199" s="232">
        <v>528.02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226"/>
      <c r="V199" s="226"/>
      <c r="W199" s="226"/>
      <c r="X199" s="226"/>
      <c r="Y199" s="226"/>
      <c r="Z199" s="226"/>
      <c r="AA199" s="226"/>
      <c r="AB199" s="226"/>
      <c r="AC199" s="226"/>
      <c r="AD199" s="226"/>
      <c r="AE199" s="226"/>
      <c r="AF199" s="226"/>
      <c r="AG199" s="226"/>
      <c r="AH199" s="226"/>
      <c r="AI199" s="226"/>
      <c r="AJ199" s="226"/>
      <c r="AK199" s="226"/>
      <c r="AL199" s="226"/>
      <c r="AM199" s="226"/>
      <c r="AN199" s="226"/>
      <c r="AO199" s="226"/>
      <c r="AP199" s="226"/>
      <c r="AQ199" s="226"/>
      <c r="AR199" s="226"/>
      <c r="AS199" s="226"/>
      <c r="AT199" s="238" t="s">
        <v>124</v>
      </c>
      <c r="AU199" s="238" t="s">
        <v>81</v>
      </c>
      <c r="AV199" s="226" t="s">
        <v>81</v>
      </c>
      <c r="AW199" s="226" t="s">
        <v>28</v>
      </c>
      <c r="AX199" s="226" t="s">
        <v>77</v>
      </c>
      <c r="AY199" s="238" t="s">
        <v>116</v>
      </c>
      <c r="AZ199" s="226"/>
      <c r="BA199" s="226"/>
      <c r="BB199" s="226"/>
      <c r="BC199" s="226"/>
      <c r="BD199" s="226"/>
      <c r="BE199" s="226"/>
      <c r="BF199" s="226"/>
      <c r="BG199" s="226"/>
      <c r="BH199" s="226"/>
      <c r="BI199" s="226"/>
      <c r="BJ199" s="226"/>
      <c r="BK199" s="226"/>
      <c r="BL199" s="226"/>
      <c r="BM199" s="226"/>
    </row>
    <row r="200" spans="1:65" s="24" customFormat="1" ht="21.75" customHeight="1">
      <c r="A200" s="18"/>
      <c r="B200" s="19"/>
      <c r="C200" s="212" t="s">
        <v>256</v>
      </c>
      <c r="D200" s="212" t="s">
        <v>118</v>
      </c>
      <c r="E200" s="213" t="s">
        <v>257</v>
      </c>
      <c r="F200" s="214" t="s">
        <v>258</v>
      </c>
      <c r="G200" s="215" t="s">
        <v>171</v>
      </c>
      <c r="H200" s="216">
        <v>272.089</v>
      </c>
      <c r="I200" s="217"/>
      <c r="J200" s="218">
        <f>ROUND(I200*H200,2)</f>
        <v>0</v>
      </c>
      <c r="K200" s="219"/>
      <c r="L200" s="23"/>
      <c r="M200" s="220"/>
      <c r="N200" s="221" t="s">
        <v>37</v>
      </c>
      <c r="O200" s="56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R200" s="224" t="s">
        <v>122</v>
      </c>
      <c r="AT200" s="224" t="s">
        <v>118</v>
      </c>
      <c r="AU200" s="224" t="s">
        <v>81</v>
      </c>
      <c r="AY200" s="3" t="s">
        <v>116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3" t="s">
        <v>77</v>
      </c>
      <c r="BK200" s="225">
        <f>ROUND(I200*H200,2)</f>
        <v>0</v>
      </c>
      <c r="BL200" s="3" t="s">
        <v>122</v>
      </c>
      <c r="BM200" s="224" t="s">
        <v>259</v>
      </c>
    </row>
    <row r="201" spans="1:65" ht="14.25">
      <c r="A201" s="226"/>
      <c r="B201" s="227"/>
      <c r="C201" s="228"/>
      <c r="D201" s="229" t="s">
        <v>124</v>
      </c>
      <c r="E201" s="230"/>
      <c r="F201" s="231" t="s">
        <v>260</v>
      </c>
      <c r="G201" s="228"/>
      <c r="H201" s="232">
        <v>272.089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226"/>
      <c r="V201" s="226"/>
      <c r="W201" s="226"/>
      <c r="X201" s="226"/>
      <c r="Y201" s="226"/>
      <c r="Z201" s="226"/>
      <c r="AA201" s="226"/>
      <c r="AB201" s="226"/>
      <c r="AC201" s="226"/>
      <c r="AD201" s="226"/>
      <c r="AE201" s="226"/>
      <c r="AF201" s="226"/>
      <c r="AG201" s="226"/>
      <c r="AH201" s="226"/>
      <c r="AI201" s="226"/>
      <c r="AJ201" s="226"/>
      <c r="AK201" s="226"/>
      <c r="AL201" s="226"/>
      <c r="AM201" s="226"/>
      <c r="AN201" s="226"/>
      <c r="AO201" s="226"/>
      <c r="AP201" s="226"/>
      <c r="AQ201" s="226"/>
      <c r="AR201" s="226"/>
      <c r="AS201" s="226"/>
      <c r="AT201" s="238" t="s">
        <v>124</v>
      </c>
      <c r="AU201" s="238" t="s">
        <v>81</v>
      </c>
      <c r="AV201" s="226" t="s">
        <v>81</v>
      </c>
      <c r="AW201" s="226" t="s">
        <v>28</v>
      </c>
      <c r="AX201" s="226" t="s">
        <v>77</v>
      </c>
      <c r="AY201" s="238" t="s">
        <v>116</v>
      </c>
      <c r="AZ201" s="226"/>
      <c r="BA201" s="226"/>
      <c r="BB201" s="226"/>
      <c r="BC201" s="226"/>
      <c r="BD201" s="226"/>
      <c r="BE201" s="226"/>
      <c r="BF201" s="226"/>
      <c r="BG201" s="226"/>
      <c r="BH201" s="226"/>
      <c r="BI201" s="226"/>
      <c r="BJ201" s="226"/>
      <c r="BK201" s="226"/>
      <c r="BL201" s="226"/>
      <c r="BM201" s="226"/>
    </row>
    <row r="202" spans="1:65" s="24" customFormat="1" ht="33" customHeight="1">
      <c r="A202" s="18"/>
      <c r="B202" s="19"/>
      <c r="C202" s="212" t="s">
        <v>261</v>
      </c>
      <c r="D202" s="212" t="s">
        <v>118</v>
      </c>
      <c r="E202" s="213" t="s">
        <v>262</v>
      </c>
      <c r="F202" s="214" t="s">
        <v>263</v>
      </c>
      <c r="G202" s="215" t="s">
        <v>171</v>
      </c>
      <c r="H202" s="216">
        <v>2720.89</v>
      </c>
      <c r="I202" s="217"/>
      <c r="J202" s="218">
        <f>ROUND(I202*H202,2)</f>
        <v>0</v>
      </c>
      <c r="K202" s="219"/>
      <c r="L202" s="23"/>
      <c r="M202" s="220"/>
      <c r="N202" s="221" t="s">
        <v>37</v>
      </c>
      <c r="O202" s="56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R202" s="224" t="s">
        <v>122</v>
      </c>
      <c r="AT202" s="224" t="s">
        <v>118</v>
      </c>
      <c r="AU202" s="224" t="s">
        <v>81</v>
      </c>
      <c r="AY202" s="3" t="s">
        <v>116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3" t="s">
        <v>77</v>
      </c>
      <c r="BK202" s="225">
        <f>ROUND(I202*H202,2)</f>
        <v>0</v>
      </c>
      <c r="BL202" s="3" t="s">
        <v>122</v>
      </c>
      <c r="BM202" s="224" t="s">
        <v>264</v>
      </c>
    </row>
    <row r="203" spans="1:65" ht="14.25">
      <c r="A203" s="226"/>
      <c r="B203" s="227"/>
      <c r="C203" s="228"/>
      <c r="D203" s="229" t="s">
        <v>124</v>
      </c>
      <c r="E203" s="230"/>
      <c r="F203" s="231" t="s">
        <v>265</v>
      </c>
      <c r="G203" s="228"/>
      <c r="H203" s="232">
        <v>2720.89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226"/>
      <c r="V203" s="226"/>
      <c r="W203" s="226"/>
      <c r="X203" s="226"/>
      <c r="Y203" s="226"/>
      <c r="Z203" s="226"/>
      <c r="AA203" s="226"/>
      <c r="AB203" s="226"/>
      <c r="AC203" s="226"/>
      <c r="AD203" s="226"/>
      <c r="AE203" s="226"/>
      <c r="AF203" s="226"/>
      <c r="AG203" s="226"/>
      <c r="AH203" s="226"/>
      <c r="AI203" s="226"/>
      <c r="AJ203" s="226"/>
      <c r="AK203" s="226"/>
      <c r="AL203" s="226"/>
      <c r="AM203" s="226"/>
      <c r="AN203" s="226"/>
      <c r="AO203" s="226"/>
      <c r="AP203" s="226"/>
      <c r="AQ203" s="226"/>
      <c r="AR203" s="226"/>
      <c r="AS203" s="226"/>
      <c r="AT203" s="238" t="s">
        <v>124</v>
      </c>
      <c r="AU203" s="238" t="s">
        <v>81</v>
      </c>
      <c r="AV203" s="226" t="s">
        <v>81</v>
      </c>
      <c r="AW203" s="226" t="s">
        <v>28</v>
      </c>
      <c r="AX203" s="226" t="s">
        <v>77</v>
      </c>
      <c r="AY203" s="238" t="s">
        <v>116</v>
      </c>
      <c r="AZ203" s="226"/>
      <c r="BA203" s="226"/>
      <c r="BB203" s="226"/>
      <c r="BC203" s="226"/>
      <c r="BD203" s="226"/>
      <c r="BE203" s="226"/>
      <c r="BF203" s="226"/>
      <c r="BG203" s="226"/>
      <c r="BH203" s="226"/>
      <c r="BI203" s="226"/>
      <c r="BJ203" s="226"/>
      <c r="BK203" s="226"/>
      <c r="BL203" s="226"/>
      <c r="BM203" s="226"/>
    </row>
    <row r="204" spans="1:65" s="24" customFormat="1" ht="21.75" customHeight="1">
      <c r="A204" s="18"/>
      <c r="B204" s="19"/>
      <c r="C204" s="212" t="s">
        <v>266</v>
      </c>
      <c r="D204" s="212" t="s">
        <v>118</v>
      </c>
      <c r="E204" s="213" t="s">
        <v>267</v>
      </c>
      <c r="F204" s="214" t="s">
        <v>268</v>
      </c>
      <c r="G204" s="215" t="s">
        <v>171</v>
      </c>
      <c r="H204" s="216">
        <v>219.28700000000001</v>
      </c>
      <c r="I204" s="217"/>
      <c r="J204" s="218">
        <f>ROUND(I204*H204,2)</f>
        <v>0</v>
      </c>
      <c r="K204" s="219"/>
      <c r="L204" s="23"/>
      <c r="M204" s="220"/>
      <c r="N204" s="221" t="s">
        <v>37</v>
      </c>
      <c r="O204" s="56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R204" s="224" t="s">
        <v>122</v>
      </c>
      <c r="AT204" s="224" t="s">
        <v>118</v>
      </c>
      <c r="AU204" s="224" t="s">
        <v>81</v>
      </c>
      <c r="AY204" s="3" t="s">
        <v>116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3" t="s">
        <v>77</v>
      </c>
      <c r="BK204" s="225">
        <f>ROUND(I204*H204,2)</f>
        <v>0</v>
      </c>
      <c r="BL204" s="3" t="s">
        <v>122</v>
      </c>
      <c r="BM204" s="224" t="s">
        <v>269</v>
      </c>
    </row>
    <row r="205" spans="1:65" ht="14.25">
      <c r="A205" s="226"/>
      <c r="B205" s="227"/>
      <c r="C205" s="228"/>
      <c r="D205" s="229" t="s">
        <v>124</v>
      </c>
      <c r="E205" s="230"/>
      <c r="F205" s="231" t="s">
        <v>270</v>
      </c>
      <c r="G205" s="228"/>
      <c r="H205" s="232">
        <v>219.28700000000001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226"/>
      <c r="V205" s="226"/>
      <c r="W205" s="226"/>
      <c r="X205" s="226"/>
      <c r="Y205" s="226"/>
      <c r="Z205" s="226"/>
      <c r="AA205" s="226"/>
      <c r="AB205" s="226"/>
      <c r="AC205" s="226"/>
      <c r="AD205" s="226"/>
      <c r="AE205" s="226"/>
      <c r="AF205" s="226"/>
      <c r="AG205" s="226"/>
      <c r="AH205" s="226"/>
      <c r="AI205" s="226"/>
      <c r="AJ205" s="226"/>
      <c r="AK205" s="226"/>
      <c r="AL205" s="226"/>
      <c r="AM205" s="226"/>
      <c r="AN205" s="226"/>
      <c r="AO205" s="226"/>
      <c r="AP205" s="226"/>
      <c r="AQ205" s="226"/>
      <c r="AR205" s="226"/>
      <c r="AS205" s="226"/>
      <c r="AT205" s="238" t="s">
        <v>124</v>
      </c>
      <c r="AU205" s="238" t="s">
        <v>81</v>
      </c>
      <c r="AV205" s="226" t="s">
        <v>81</v>
      </c>
      <c r="AW205" s="226" t="s">
        <v>28</v>
      </c>
      <c r="AX205" s="226" t="s">
        <v>77</v>
      </c>
      <c r="AY205" s="238" t="s">
        <v>116</v>
      </c>
      <c r="AZ205" s="226"/>
      <c r="BA205" s="226"/>
      <c r="BB205" s="226"/>
      <c r="BC205" s="226"/>
      <c r="BD205" s="226"/>
      <c r="BE205" s="226"/>
      <c r="BF205" s="226"/>
      <c r="BG205" s="226"/>
      <c r="BH205" s="226"/>
      <c r="BI205" s="226"/>
      <c r="BJ205" s="226"/>
      <c r="BK205" s="226"/>
      <c r="BL205" s="226"/>
      <c r="BM205" s="226"/>
    </row>
    <row r="206" spans="1:65" s="24" customFormat="1" ht="21.75" customHeight="1">
      <c r="A206" s="18"/>
      <c r="B206" s="19"/>
      <c r="C206" s="212" t="s">
        <v>271</v>
      </c>
      <c r="D206" s="212" t="s">
        <v>118</v>
      </c>
      <c r="E206" s="213" t="s">
        <v>272</v>
      </c>
      <c r="F206" s="214" t="s">
        <v>273</v>
      </c>
      <c r="G206" s="215" t="s">
        <v>274</v>
      </c>
      <c r="H206" s="216">
        <v>519.82600000000002</v>
      </c>
      <c r="I206" s="217"/>
      <c r="J206" s="218">
        <f>ROUND(I206*H206,2)</f>
        <v>0</v>
      </c>
      <c r="K206" s="219"/>
      <c r="L206" s="23"/>
      <c r="M206" s="220"/>
      <c r="N206" s="221" t="s">
        <v>37</v>
      </c>
      <c r="O206" s="56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R206" s="224" t="s">
        <v>122</v>
      </c>
      <c r="AT206" s="224" t="s">
        <v>118</v>
      </c>
      <c r="AU206" s="224" t="s">
        <v>81</v>
      </c>
      <c r="AY206" s="3" t="s">
        <v>116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3" t="s">
        <v>77</v>
      </c>
      <c r="BK206" s="225">
        <f>ROUND(I206*H206,2)</f>
        <v>0</v>
      </c>
      <c r="BL206" s="3" t="s">
        <v>122</v>
      </c>
      <c r="BM206" s="224" t="s">
        <v>275</v>
      </c>
    </row>
    <row r="207" spans="1:65" ht="14.25">
      <c r="A207" s="226"/>
      <c r="B207" s="227"/>
      <c r="C207" s="228"/>
      <c r="D207" s="229" t="s">
        <v>124</v>
      </c>
      <c r="E207" s="230"/>
      <c r="F207" s="231" t="s">
        <v>276</v>
      </c>
      <c r="G207" s="228"/>
      <c r="H207" s="232">
        <v>519.82600000000002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226"/>
      <c r="V207" s="226"/>
      <c r="W207" s="226"/>
      <c r="X207" s="226"/>
      <c r="Y207" s="226"/>
      <c r="Z207" s="226"/>
      <c r="AA207" s="226"/>
      <c r="AB207" s="226"/>
      <c r="AC207" s="226"/>
      <c r="AD207" s="226"/>
      <c r="AE207" s="226"/>
      <c r="AF207" s="226"/>
      <c r="AG207" s="226"/>
      <c r="AH207" s="226"/>
      <c r="AI207" s="226"/>
      <c r="AJ207" s="226"/>
      <c r="AK207" s="226"/>
      <c r="AL207" s="226"/>
      <c r="AM207" s="226"/>
      <c r="AN207" s="226"/>
      <c r="AO207" s="226"/>
      <c r="AP207" s="226"/>
      <c r="AQ207" s="226"/>
      <c r="AR207" s="226"/>
      <c r="AS207" s="226"/>
      <c r="AT207" s="238" t="s">
        <v>124</v>
      </c>
      <c r="AU207" s="238" t="s">
        <v>81</v>
      </c>
      <c r="AV207" s="226" t="s">
        <v>81</v>
      </c>
      <c r="AW207" s="226" t="s">
        <v>28</v>
      </c>
      <c r="AX207" s="226" t="s">
        <v>77</v>
      </c>
      <c r="AY207" s="238" t="s">
        <v>116</v>
      </c>
      <c r="AZ207" s="226"/>
      <c r="BA207" s="226"/>
      <c r="BB207" s="226"/>
      <c r="BC207" s="226"/>
      <c r="BD207" s="226"/>
      <c r="BE207" s="226"/>
      <c r="BF207" s="226"/>
      <c r="BG207" s="226"/>
      <c r="BH207" s="226"/>
      <c r="BI207" s="226"/>
      <c r="BJ207" s="226"/>
      <c r="BK207" s="226"/>
      <c r="BL207" s="226"/>
      <c r="BM207" s="226"/>
    </row>
    <row r="208" spans="1:65" s="24" customFormat="1" ht="16.5" customHeight="1">
      <c r="A208" s="18"/>
      <c r="B208" s="19"/>
      <c r="C208" s="212" t="s">
        <v>277</v>
      </c>
      <c r="D208" s="212" t="s">
        <v>118</v>
      </c>
      <c r="E208" s="213" t="s">
        <v>278</v>
      </c>
      <c r="F208" s="214" t="s">
        <v>279</v>
      </c>
      <c r="G208" s="215" t="s">
        <v>171</v>
      </c>
      <c r="H208" s="216">
        <v>324.89100000000002</v>
      </c>
      <c r="I208" s="217"/>
      <c r="J208" s="218">
        <f>ROUND(I208*H208,2)</f>
        <v>0</v>
      </c>
      <c r="K208" s="219"/>
      <c r="L208" s="23"/>
      <c r="M208" s="220"/>
      <c r="N208" s="221" t="s">
        <v>37</v>
      </c>
      <c r="O208" s="56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R208" s="224" t="s">
        <v>122</v>
      </c>
      <c r="AT208" s="224" t="s">
        <v>118</v>
      </c>
      <c r="AU208" s="224" t="s">
        <v>81</v>
      </c>
      <c r="AY208" s="3" t="s">
        <v>116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3" t="s">
        <v>77</v>
      </c>
      <c r="BK208" s="225">
        <f>ROUND(I208*H208,2)</f>
        <v>0</v>
      </c>
      <c r="BL208" s="3" t="s">
        <v>122</v>
      </c>
      <c r="BM208" s="224" t="s">
        <v>280</v>
      </c>
    </row>
    <row r="209" spans="1:65" ht="14.25">
      <c r="A209" s="226"/>
      <c r="B209" s="227"/>
      <c r="C209" s="228"/>
      <c r="D209" s="229" t="s">
        <v>124</v>
      </c>
      <c r="E209" s="230"/>
      <c r="F209" s="231" t="s">
        <v>281</v>
      </c>
      <c r="G209" s="228"/>
      <c r="H209" s="232">
        <v>324.89100000000002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226"/>
      <c r="V209" s="226"/>
      <c r="W209" s="226"/>
      <c r="X209" s="226"/>
      <c r="Y209" s="226"/>
      <c r="Z209" s="226"/>
      <c r="AA209" s="226"/>
      <c r="AB209" s="226"/>
      <c r="AC209" s="226"/>
      <c r="AD209" s="226"/>
      <c r="AE209" s="226"/>
      <c r="AF209" s="226"/>
      <c r="AG209" s="226"/>
      <c r="AH209" s="226"/>
      <c r="AI209" s="226"/>
      <c r="AJ209" s="226"/>
      <c r="AK209" s="226"/>
      <c r="AL209" s="226"/>
      <c r="AM209" s="226"/>
      <c r="AN209" s="226"/>
      <c r="AO209" s="226"/>
      <c r="AP209" s="226"/>
      <c r="AQ209" s="226"/>
      <c r="AR209" s="226"/>
      <c r="AS209" s="226"/>
      <c r="AT209" s="238" t="s">
        <v>124</v>
      </c>
      <c r="AU209" s="238" t="s">
        <v>81</v>
      </c>
      <c r="AV209" s="226" t="s">
        <v>81</v>
      </c>
      <c r="AW209" s="226" t="s">
        <v>28</v>
      </c>
      <c r="AX209" s="226" t="s">
        <v>77</v>
      </c>
      <c r="AY209" s="238" t="s">
        <v>116</v>
      </c>
      <c r="AZ209" s="226"/>
      <c r="BA209" s="226"/>
      <c r="BB209" s="226"/>
      <c r="BC209" s="226"/>
      <c r="BD209" s="226"/>
      <c r="BE209" s="226"/>
      <c r="BF209" s="226"/>
      <c r="BG209" s="226"/>
      <c r="BH209" s="226"/>
      <c r="BI209" s="226"/>
      <c r="BJ209" s="226"/>
      <c r="BK209" s="226"/>
      <c r="BL209" s="226"/>
      <c r="BM209" s="226"/>
    </row>
    <row r="210" spans="1:65" s="24" customFormat="1" ht="21.75" customHeight="1">
      <c r="A210" s="18"/>
      <c r="B210" s="19"/>
      <c r="C210" s="212" t="s">
        <v>282</v>
      </c>
      <c r="D210" s="212" t="s">
        <v>118</v>
      </c>
      <c r="E210" s="213" t="s">
        <v>283</v>
      </c>
      <c r="F210" s="214" t="s">
        <v>284</v>
      </c>
      <c r="G210" s="215" t="s">
        <v>171</v>
      </c>
      <c r="H210" s="216">
        <v>362.13900000000001</v>
      </c>
      <c r="I210" s="217"/>
      <c r="J210" s="218">
        <f>ROUND(I210*H210,2)</f>
        <v>0</v>
      </c>
      <c r="K210" s="219"/>
      <c r="L210" s="23"/>
      <c r="M210" s="220"/>
      <c r="N210" s="221" t="s">
        <v>37</v>
      </c>
      <c r="O210" s="56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R210" s="224" t="s">
        <v>122</v>
      </c>
      <c r="AT210" s="224" t="s">
        <v>118</v>
      </c>
      <c r="AU210" s="224" t="s">
        <v>81</v>
      </c>
      <c r="AY210" s="3" t="s">
        <v>116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3" t="s">
        <v>77</v>
      </c>
      <c r="BK210" s="225">
        <f>ROUND(I210*H210,2)</f>
        <v>0</v>
      </c>
      <c r="BL210" s="3" t="s">
        <v>122</v>
      </c>
      <c r="BM210" s="224" t="s">
        <v>285</v>
      </c>
    </row>
    <row r="211" spans="1:65" ht="14.25">
      <c r="A211" s="226"/>
      <c r="B211" s="227"/>
      <c r="C211" s="228"/>
      <c r="D211" s="229" t="s">
        <v>124</v>
      </c>
      <c r="E211" s="230"/>
      <c r="F211" s="231" t="s">
        <v>286</v>
      </c>
      <c r="G211" s="228"/>
      <c r="H211" s="232">
        <v>544.178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226"/>
      <c r="V211" s="226"/>
      <c r="W211" s="226"/>
      <c r="X211" s="226"/>
      <c r="Y211" s="226"/>
      <c r="Z211" s="226"/>
      <c r="AA211" s="226"/>
      <c r="AB211" s="226"/>
      <c r="AC211" s="226"/>
      <c r="AD211" s="226"/>
      <c r="AE211" s="226"/>
      <c r="AF211" s="226"/>
      <c r="AG211" s="226"/>
      <c r="AH211" s="226"/>
      <c r="AI211" s="226"/>
      <c r="AJ211" s="226"/>
      <c r="AK211" s="226"/>
      <c r="AL211" s="226"/>
      <c r="AM211" s="226"/>
      <c r="AN211" s="226"/>
      <c r="AO211" s="226"/>
      <c r="AP211" s="226"/>
      <c r="AQ211" s="226"/>
      <c r="AR211" s="226"/>
      <c r="AS211" s="226"/>
      <c r="AT211" s="238" t="s">
        <v>124</v>
      </c>
      <c r="AU211" s="238" t="s">
        <v>81</v>
      </c>
      <c r="AV211" s="226" t="s">
        <v>81</v>
      </c>
      <c r="AW211" s="226" t="s">
        <v>28</v>
      </c>
      <c r="AX211" s="226" t="s">
        <v>72</v>
      </c>
      <c r="AY211" s="238" t="s">
        <v>116</v>
      </c>
      <c r="AZ211" s="226"/>
      <c r="BA211" s="226"/>
      <c r="BB211" s="226"/>
      <c r="BC211" s="226"/>
      <c r="BD211" s="226"/>
      <c r="BE211" s="226"/>
      <c r="BF211" s="226"/>
      <c r="BG211" s="226"/>
      <c r="BH211" s="226"/>
      <c r="BI211" s="226"/>
      <c r="BJ211" s="226"/>
      <c r="BK211" s="226"/>
      <c r="BL211" s="226"/>
      <c r="BM211" s="226"/>
    </row>
    <row r="212" spans="1:65" ht="14.25">
      <c r="A212" s="226"/>
      <c r="B212" s="227"/>
      <c r="C212" s="228"/>
      <c r="D212" s="229" t="s">
        <v>124</v>
      </c>
      <c r="E212" s="230"/>
      <c r="F212" s="231" t="s">
        <v>287</v>
      </c>
      <c r="G212" s="228"/>
      <c r="H212" s="232">
        <v>-135.274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226"/>
      <c r="V212" s="226"/>
      <c r="W212" s="226"/>
      <c r="X212" s="226"/>
      <c r="Y212" s="226"/>
      <c r="Z212" s="226"/>
      <c r="AA212" s="226"/>
      <c r="AB212" s="226"/>
      <c r="AC212" s="226"/>
      <c r="AD212" s="226"/>
      <c r="AE212" s="226"/>
      <c r="AF212" s="226"/>
      <c r="AG212" s="226"/>
      <c r="AH212" s="226"/>
      <c r="AI212" s="226"/>
      <c r="AJ212" s="226"/>
      <c r="AK212" s="226"/>
      <c r="AL212" s="226"/>
      <c r="AM212" s="226"/>
      <c r="AN212" s="226"/>
      <c r="AO212" s="226"/>
      <c r="AP212" s="226"/>
      <c r="AQ212" s="226"/>
      <c r="AR212" s="226"/>
      <c r="AS212" s="226"/>
      <c r="AT212" s="238" t="s">
        <v>124</v>
      </c>
      <c r="AU212" s="238" t="s">
        <v>81</v>
      </c>
      <c r="AV212" s="226" t="s">
        <v>81</v>
      </c>
      <c r="AW212" s="226" t="s">
        <v>28</v>
      </c>
      <c r="AX212" s="226" t="s">
        <v>72</v>
      </c>
      <c r="AY212" s="238" t="s">
        <v>116</v>
      </c>
      <c r="AZ212" s="226"/>
      <c r="BA212" s="226"/>
      <c r="BB212" s="226"/>
      <c r="BC212" s="226"/>
      <c r="BD212" s="226"/>
      <c r="BE212" s="226"/>
      <c r="BF212" s="226"/>
      <c r="BG212" s="226"/>
      <c r="BH212" s="226"/>
      <c r="BI212" s="226"/>
      <c r="BJ212" s="226"/>
      <c r="BK212" s="226"/>
      <c r="BL212" s="226"/>
      <c r="BM212" s="226"/>
    </row>
    <row r="213" spans="1:65" ht="14.25">
      <c r="A213" s="226"/>
      <c r="B213" s="227"/>
      <c r="C213" s="228"/>
      <c r="D213" s="229" t="s">
        <v>124</v>
      </c>
      <c r="E213" s="230"/>
      <c r="F213" s="231" t="s">
        <v>288</v>
      </c>
      <c r="G213" s="228"/>
      <c r="H213" s="232">
        <v>-18.096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226"/>
      <c r="V213" s="226"/>
      <c r="W213" s="226"/>
      <c r="X213" s="226"/>
      <c r="Y213" s="226"/>
      <c r="Z213" s="226"/>
      <c r="AA213" s="226"/>
      <c r="AB213" s="226"/>
      <c r="AC213" s="226"/>
      <c r="AD213" s="226"/>
      <c r="AE213" s="226"/>
      <c r="AF213" s="226"/>
      <c r="AG213" s="226"/>
      <c r="AH213" s="226"/>
      <c r="AI213" s="226"/>
      <c r="AJ213" s="226"/>
      <c r="AK213" s="226"/>
      <c r="AL213" s="226"/>
      <c r="AM213" s="226"/>
      <c r="AN213" s="226"/>
      <c r="AO213" s="226"/>
      <c r="AP213" s="226"/>
      <c r="AQ213" s="226"/>
      <c r="AR213" s="226"/>
      <c r="AS213" s="226"/>
      <c r="AT213" s="238" t="s">
        <v>124</v>
      </c>
      <c r="AU213" s="238" t="s">
        <v>81</v>
      </c>
      <c r="AV213" s="226" t="s">
        <v>81</v>
      </c>
      <c r="AW213" s="226" t="s">
        <v>28</v>
      </c>
      <c r="AX213" s="226" t="s">
        <v>72</v>
      </c>
      <c r="AY213" s="238" t="s">
        <v>116</v>
      </c>
      <c r="AZ213" s="226"/>
      <c r="BA213" s="226"/>
      <c r="BB213" s="226"/>
      <c r="BC213" s="226"/>
      <c r="BD213" s="226"/>
      <c r="BE213" s="226"/>
      <c r="BF213" s="226"/>
      <c r="BG213" s="226"/>
      <c r="BH213" s="226"/>
      <c r="BI213" s="226"/>
      <c r="BJ213" s="226"/>
      <c r="BK213" s="226"/>
      <c r="BL213" s="226"/>
      <c r="BM213" s="226"/>
    </row>
    <row r="214" spans="1:65" ht="14.25">
      <c r="A214" s="226"/>
      <c r="B214" s="227"/>
      <c r="C214" s="228"/>
      <c r="D214" s="229" t="s">
        <v>124</v>
      </c>
      <c r="E214" s="230"/>
      <c r="F214" s="231" t="s">
        <v>289</v>
      </c>
      <c r="G214" s="228"/>
      <c r="H214" s="232">
        <v>-5.94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226"/>
      <c r="V214" s="226"/>
      <c r="W214" s="226"/>
      <c r="X214" s="226"/>
      <c r="Y214" s="226"/>
      <c r="Z214" s="226"/>
      <c r="AA214" s="226"/>
      <c r="AB214" s="226"/>
      <c r="AC214" s="226"/>
      <c r="AD214" s="226"/>
      <c r="AE214" s="226"/>
      <c r="AF214" s="226"/>
      <c r="AG214" s="226"/>
      <c r="AH214" s="226"/>
      <c r="AI214" s="226"/>
      <c r="AJ214" s="226"/>
      <c r="AK214" s="226"/>
      <c r="AL214" s="226"/>
      <c r="AM214" s="226"/>
      <c r="AN214" s="226"/>
      <c r="AO214" s="226"/>
      <c r="AP214" s="226"/>
      <c r="AQ214" s="226"/>
      <c r="AR214" s="226"/>
      <c r="AS214" s="226"/>
      <c r="AT214" s="238" t="s">
        <v>124</v>
      </c>
      <c r="AU214" s="238" t="s">
        <v>81</v>
      </c>
      <c r="AV214" s="226" t="s">
        <v>81</v>
      </c>
      <c r="AW214" s="226" t="s">
        <v>28</v>
      </c>
      <c r="AX214" s="226" t="s">
        <v>72</v>
      </c>
      <c r="AY214" s="238" t="s">
        <v>116</v>
      </c>
      <c r="AZ214" s="226"/>
      <c r="BA214" s="226"/>
      <c r="BB214" s="226"/>
      <c r="BC214" s="226"/>
      <c r="BD214" s="226"/>
      <c r="BE214" s="226"/>
      <c r="BF214" s="226"/>
      <c r="BG214" s="226"/>
      <c r="BH214" s="226"/>
      <c r="BI214" s="226"/>
      <c r="BJ214" s="226"/>
      <c r="BK214" s="226"/>
      <c r="BL214" s="226"/>
      <c r="BM214" s="226"/>
    </row>
    <row r="215" spans="1:65" ht="14.25">
      <c r="A215" s="226"/>
      <c r="B215" s="227"/>
      <c r="C215" s="228"/>
      <c r="D215" s="229" t="s">
        <v>124</v>
      </c>
      <c r="E215" s="230"/>
      <c r="F215" s="231" t="s">
        <v>290</v>
      </c>
      <c r="G215" s="228"/>
      <c r="H215" s="232">
        <v>-21.963999999999999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226"/>
      <c r="V215" s="226"/>
      <c r="W215" s="226"/>
      <c r="X215" s="226"/>
      <c r="Y215" s="226"/>
      <c r="Z215" s="226"/>
      <c r="AA215" s="226"/>
      <c r="AB215" s="226"/>
      <c r="AC215" s="226"/>
      <c r="AD215" s="226"/>
      <c r="AE215" s="226"/>
      <c r="AF215" s="226"/>
      <c r="AG215" s="226"/>
      <c r="AH215" s="226"/>
      <c r="AI215" s="226"/>
      <c r="AJ215" s="226"/>
      <c r="AK215" s="226"/>
      <c r="AL215" s="226"/>
      <c r="AM215" s="226"/>
      <c r="AN215" s="226"/>
      <c r="AO215" s="226"/>
      <c r="AP215" s="226"/>
      <c r="AQ215" s="226"/>
      <c r="AR215" s="226"/>
      <c r="AS215" s="226"/>
      <c r="AT215" s="238" t="s">
        <v>124</v>
      </c>
      <c r="AU215" s="238" t="s">
        <v>81</v>
      </c>
      <c r="AV215" s="226" t="s">
        <v>81</v>
      </c>
      <c r="AW215" s="226" t="s">
        <v>28</v>
      </c>
      <c r="AX215" s="226" t="s">
        <v>72</v>
      </c>
      <c r="AY215" s="238" t="s">
        <v>116</v>
      </c>
      <c r="AZ215" s="226"/>
      <c r="BA215" s="226"/>
      <c r="BB215" s="226"/>
      <c r="BC215" s="226"/>
      <c r="BD215" s="226"/>
      <c r="BE215" s="226"/>
      <c r="BF215" s="226"/>
      <c r="BG215" s="226"/>
      <c r="BH215" s="226"/>
      <c r="BI215" s="226"/>
      <c r="BJ215" s="226"/>
      <c r="BK215" s="226"/>
      <c r="BL215" s="226"/>
      <c r="BM215" s="226"/>
    </row>
    <row r="216" spans="1:65" ht="14.25">
      <c r="A216" s="226"/>
      <c r="B216" s="227"/>
      <c r="C216" s="228"/>
      <c r="D216" s="229" t="s">
        <v>124</v>
      </c>
      <c r="E216" s="230"/>
      <c r="F216" s="231" t="s">
        <v>291</v>
      </c>
      <c r="G216" s="228"/>
      <c r="H216" s="232">
        <v>-0.76500000000000001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226"/>
      <c r="V216" s="226"/>
      <c r="W216" s="226"/>
      <c r="X216" s="226"/>
      <c r="Y216" s="226"/>
      <c r="Z216" s="226"/>
      <c r="AA216" s="226"/>
      <c r="AB216" s="226"/>
      <c r="AC216" s="226"/>
      <c r="AD216" s="226"/>
      <c r="AE216" s="226"/>
      <c r="AF216" s="226"/>
      <c r="AG216" s="226"/>
      <c r="AH216" s="226"/>
      <c r="AI216" s="226"/>
      <c r="AJ216" s="226"/>
      <c r="AK216" s="226"/>
      <c r="AL216" s="226"/>
      <c r="AM216" s="226"/>
      <c r="AN216" s="226"/>
      <c r="AO216" s="226"/>
      <c r="AP216" s="226"/>
      <c r="AQ216" s="226"/>
      <c r="AR216" s="226"/>
      <c r="AS216" s="226"/>
      <c r="AT216" s="238" t="s">
        <v>124</v>
      </c>
      <c r="AU216" s="238" t="s">
        <v>81</v>
      </c>
      <c r="AV216" s="226" t="s">
        <v>81</v>
      </c>
      <c r="AW216" s="226" t="s">
        <v>28</v>
      </c>
      <c r="AX216" s="226" t="s">
        <v>72</v>
      </c>
      <c r="AY216" s="238" t="s">
        <v>116</v>
      </c>
      <c r="AZ216" s="226"/>
      <c r="BA216" s="226"/>
      <c r="BB216" s="226"/>
      <c r="BC216" s="226"/>
      <c r="BD216" s="226"/>
      <c r="BE216" s="226"/>
      <c r="BF216" s="226"/>
      <c r="BG216" s="226"/>
      <c r="BH216" s="226"/>
      <c r="BI216" s="226"/>
      <c r="BJ216" s="226"/>
      <c r="BK216" s="226"/>
      <c r="BL216" s="226"/>
      <c r="BM216" s="226"/>
    </row>
    <row r="217" spans="1:65" ht="14.25">
      <c r="A217" s="239"/>
      <c r="B217" s="240"/>
      <c r="C217" s="241"/>
      <c r="D217" s="229" t="s">
        <v>124</v>
      </c>
      <c r="E217" s="242"/>
      <c r="F217" s="243" t="s">
        <v>127</v>
      </c>
      <c r="G217" s="241"/>
      <c r="H217" s="244">
        <v>362.13900000000001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239"/>
      <c r="V217" s="239"/>
      <c r="W217" s="239"/>
      <c r="X217" s="239"/>
      <c r="Y217" s="239"/>
      <c r="Z217" s="239"/>
      <c r="AA217" s="239"/>
      <c r="AB217" s="239"/>
      <c r="AC217" s="239"/>
      <c r="AD217" s="239"/>
      <c r="AE217" s="239"/>
      <c r="AF217" s="239"/>
      <c r="AG217" s="239"/>
      <c r="AH217" s="239"/>
      <c r="AI217" s="239"/>
      <c r="AJ217" s="239"/>
      <c r="AK217" s="239"/>
      <c r="AL217" s="239"/>
      <c r="AM217" s="239"/>
      <c r="AN217" s="239"/>
      <c r="AO217" s="239"/>
      <c r="AP217" s="239"/>
      <c r="AQ217" s="239"/>
      <c r="AR217" s="239"/>
      <c r="AS217" s="239"/>
      <c r="AT217" s="250" t="s">
        <v>124</v>
      </c>
      <c r="AU217" s="250" t="s">
        <v>81</v>
      </c>
      <c r="AV217" s="239" t="s">
        <v>122</v>
      </c>
      <c r="AW217" s="239" t="s">
        <v>28</v>
      </c>
      <c r="AX217" s="239" t="s">
        <v>77</v>
      </c>
      <c r="AY217" s="250" t="s">
        <v>116</v>
      </c>
      <c r="AZ217" s="239"/>
      <c r="BA217" s="239"/>
      <c r="BB217" s="239"/>
      <c r="BC217" s="239"/>
      <c r="BD217" s="239"/>
      <c r="BE217" s="239"/>
      <c r="BF217" s="239"/>
      <c r="BG217" s="239"/>
      <c r="BH217" s="239"/>
      <c r="BI217" s="239"/>
      <c r="BJ217" s="239"/>
      <c r="BK217" s="239"/>
      <c r="BL217" s="239"/>
      <c r="BM217" s="239"/>
    </row>
    <row r="218" spans="1:65" s="24" customFormat="1" ht="16.5" customHeight="1">
      <c r="A218" s="18"/>
      <c r="B218" s="19"/>
      <c r="C218" s="263" t="s">
        <v>292</v>
      </c>
      <c r="D218" s="263" t="s">
        <v>293</v>
      </c>
      <c r="E218" s="264" t="s">
        <v>294</v>
      </c>
      <c r="F218" s="265" t="s">
        <v>295</v>
      </c>
      <c r="G218" s="266" t="s">
        <v>274</v>
      </c>
      <c r="H218" s="267">
        <v>399.125</v>
      </c>
      <c r="I218" s="268"/>
      <c r="J218" s="269">
        <f>ROUND(I218*H218,2)</f>
        <v>0</v>
      </c>
      <c r="K218" s="270"/>
      <c r="L218" s="271"/>
      <c r="M218" s="272"/>
      <c r="N218" s="273" t="s">
        <v>37</v>
      </c>
      <c r="O218" s="56"/>
      <c r="P218" s="222">
        <f>O218*H218</f>
        <v>0</v>
      </c>
      <c r="Q218" s="222">
        <v>1</v>
      </c>
      <c r="R218" s="222">
        <f>Q218*H218</f>
        <v>399.125</v>
      </c>
      <c r="S218" s="222">
        <v>0</v>
      </c>
      <c r="T218" s="223">
        <f>S218*H218</f>
        <v>0</v>
      </c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R218" s="224" t="s">
        <v>155</v>
      </c>
      <c r="AT218" s="224" t="s">
        <v>293</v>
      </c>
      <c r="AU218" s="224" t="s">
        <v>81</v>
      </c>
      <c r="AY218" s="3" t="s">
        <v>116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3" t="s">
        <v>77</v>
      </c>
      <c r="BK218" s="225">
        <f>ROUND(I218*H218,2)</f>
        <v>0</v>
      </c>
      <c r="BL218" s="3" t="s">
        <v>122</v>
      </c>
      <c r="BM218" s="224" t="s">
        <v>296</v>
      </c>
    </row>
    <row r="219" spans="1:65" ht="14.25">
      <c r="A219" s="274"/>
      <c r="B219" s="275"/>
      <c r="C219" s="276"/>
      <c r="D219" s="229" t="s">
        <v>124</v>
      </c>
      <c r="E219" s="277"/>
      <c r="F219" s="278" t="s">
        <v>297</v>
      </c>
      <c r="G219" s="276"/>
      <c r="H219" s="277"/>
      <c r="I219" s="279"/>
      <c r="J219" s="276"/>
      <c r="K219" s="276"/>
      <c r="L219" s="280"/>
      <c r="M219" s="281"/>
      <c r="N219" s="282"/>
      <c r="O219" s="282"/>
      <c r="P219" s="282"/>
      <c r="Q219" s="282"/>
      <c r="R219" s="282"/>
      <c r="S219" s="282"/>
      <c r="T219" s="283"/>
      <c r="U219" s="274"/>
      <c r="V219" s="274"/>
      <c r="W219" s="274"/>
      <c r="X219" s="274"/>
      <c r="Y219" s="274"/>
      <c r="Z219" s="274"/>
      <c r="AA219" s="274"/>
      <c r="AB219" s="274"/>
      <c r="AC219" s="274"/>
      <c r="AD219" s="274"/>
      <c r="AE219" s="274"/>
      <c r="AF219" s="274"/>
      <c r="AG219" s="274"/>
      <c r="AH219" s="274"/>
      <c r="AI219" s="274"/>
      <c r="AJ219" s="274"/>
      <c r="AK219" s="274"/>
      <c r="AL219" s="274"/>
      <c r="AM219" s="274"/>
      <c r="AN219" s="274"/>
      <c r="AO219" s="274"/>
      <c r="AP219" s="274"/>
      <c r="AQ219" s="274"/>
      <c r="AR219" s="274"/>
      <c r="AS219" s="274"/>
      <c r="AT219" s="284" t="s">
        <v>124</v>
      </c>
      <c r="AU219" s="284" t="s">
        <v>81</v>
      </c>
      <c r="AV219" s="274" t="s">
        <v>77</v>
      </c>
      <c r="AW219" s="274" t="s">
        <v>28</v>
      </c>
      <c r="AX219" s="274" t="s">
        <v>72</v>
      </c>
      <c r="AY219" s="284" t="s">
        <v>116</v>
      </c>
      <c r="AZ219" s="274"/>
      <c r="BA219" s="274"/>
      <c r="BB219" s="274"/>
      <c r="BC219" s="274"/>
      <c r="BD219" s="274"/>
      <c r="BE219" s="274"/>
      <c r="BF219" s="274"/>
      <c r="BG219" s="274"/>
      <c r="BH219" s="274"/>
      <c r="BI219" s="274"/>
      <c r="BJ219" s="274"/>
      <c r="BK219" s="274"/>
      <c r="BL219" s="274"/>
      <c r="BM219" s="274"/>
    </row>
    <row r="220" spans="1:65" ht="14.25">
      <c r="A220" s="226"/>
      <c r="B220" s="227"/>
      <c r="C220" s="228"/>
      <c r="D220" s="229" t="s">
        <v>124</v>
      </c>
      <c r="E220" s="230"/>
      <c r="F220" s="231" t="s">
        <v>298</v>
      </c>
      <c r="G220" s="228"/>
      <c r="H220" s="232">
        <v>89.69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226"/>
      <c r="V220" s="226"/>
      <c r="W220" s="226"/>
      <c r="X220" s="226"/>
      <c r="Y220" s="226"/>
      <c r="Z220" s="226"/>
      <c r="AA220" s="226"/>
      <c r="AB220" s="226"/>
      <c r="AC220" s="226"/>
      <c r="AD220" s="226"/>
      <c r="AE220" s="226"/>
      <c r="AF220" s="226"/>
      <c r="AG220" s="226"/>
      <c r="AH220" s="226"/>
      <c r="AI220" s="226"/>
      <c r="AJ220" s="226"/>
      <c r="AK220" s="226"/>
      <c r="AL220" s="226"/>
      <c r="AM220" s="226"/>
      <c r="AN220" s="226"/>
      <c r="AO220" s="226"/>
      <c r="AP220" s="226"/>
      <c r="AQ220" s="226"/>
      <c r="AR220" s="226"/>
      <c r="AS220" s="226"/>
      <c r="AT220" s="238" t="s">
        <v>124</v>
      </c>
      <c r="AU220" s="238" t="s">
        <v>81</v>
      </c>
      <c r="AV220" s="226" t="s">
        <v>81</v>
      </c>
      <c r="AW220" s="226" t="s">
        <v>28</v>
      </c>
      <c r="AX220" s="226" t="s">
        <v>72</v>
      </c>
      <c r="AY220" s="238" t="s">
        <v>116</v>
      </c>
      <c r="AZ220" s="226"/>
      <c r="BA220" s="226"/>
      <c r="BB220" s="226"/>
      <c r="BC220" s="226"/>
      <c r="BD220" s="226"/>
      <c r="BE220" s="226"/>
      <c r="BF220" s="226"/>
      <c r="BG220" s="226"/>
      <c r="BH220" s="226"/>
      <c r="BI220" s="226"/>
      <c r="BJ220" s="226"/>
      <c r="BK220" s="226"/>
      <c r="BL220" s="226"/>
      <c r="BM220" s="226"/>
    </row>
    <row r="221" spans="1:65" ht="14.25">
      <c r="A221" s="226"/>
      <c r="B221" s="227"/>
      <c r="C221" s="228"/>
      <c r="D221" s="229" t="s">
        <v>124</v>
      </c>
      <c r="E221" s="230"/>
      <c r="F221" s="231" t="s">
        <v>299</v>
      </c>
      <c r="G221" s="228"/>
      <c r="H221" s="232">
        <v>36.450000000000003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226"/>
      <c r="V221" s="226"/>
      <c r="W221" s="226"/>
      <c r="X221" s="226"/>
      <c r="Y221" s="226"/>
      <c r="Z221" s="226"/>
      <c r="AA221" s="226"/>
      <c r="AB221" s="226"/>
      <c r="AC221" s="226"/>
      <c r="AD221" s="226"/>
      <c r="AE221" s="226"/>
      <c r="AF221" s="226"/>
      <c r="AG221" s="226"/>
      <c r="AH221" s="226"/>
      <c r="AI221" s="226"/>
      <c r="AJ221" s="226"/>
      <c r="AK221" s="226"/>
      <c r="AL221" s="226"/>
      <c r="AM221" s="226"/>
      <c r="AN221" s="226"/>
      <c r="AO221" s="226"/>
      <c r="AP221" s="226"/>
      <c r="AQ221" s="226"/>
      <c r="AR221" s="226"/>
      <c r="AS221" s="226"/>
      <c r="AT221" s="238" t="s">
        <v>124</v>
      </c>
      <c r="AU221" s="238" t="s">
        <v>81</v>
      </c>
      <c r="AV221" s="226" t="s">
        <v>81</v>
      </c>
      <c r="AW221" s="226" t="s">
        <v>28</v>
      </c>
      <c r="AX221" s="226" t="s">
        <v>72</v>
      </c>
      <c r="AY221" s="238" t="s">
        <v>116</v>
      </c>
      <c r="AZ221" s="226"/>
      <c r="BA221" s="226"/>
      <c r="BB221" s="226"/>
      <c r="BC221" s="226"/>
      <c r="BD221" s="226"/>
      <c r="BE221" s="226"/>
      <c r="BF221" s="226"/>
      <c r="BG221" s="226"/>
      <c r="BH221" s="226"/>
      <c r="BI221" s="226"/>
      <c r="BJ221" s="226"/>
      <c r="BK221" s="226"/>
      <c r="BL221" s="226"/>
      <c r="BM221" s="226"/>
    </row>
    <row r="222" spans="1:65" ht="14.25">
      <c r="A222" s="226"/>
      <c r="B222" s="227"/>
      <c r="C222" s="228"/>
      <c r="D222" s="229" t="s">
        <v>124</v>
      </c>
      <c r="E222" s="230"/>
      <c r="F222" s="231" t="s">
        <v>300</v>
      </c>
      <c r="G222" s="228"/>
      <c r="H222" s="232">
        <v>3.4609999999999999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226"/>
      <c r="V222" s="226"/>
      <c r="W222" s="226"/>
      <c r="X222" s="226"/>
      <c r="Y222" s="226"/>
      <c r="Z222" s="226"/>
      <c r="AA222" s="226"/>
      <c r="AB222" s="226"/>
      <c r="AC222" s="226"/>
      <c r="AD222" s="226"/>
      <c r="AE222" s="226"/>
      <c r="AF222" s="226"/>
      <c r="AG222" s="226"/>
      <c r="AH222" s="226"/>
      <c r="AI222" s="226"/>
      <c r="AJ222" s="226"/>
      <c r="AK222" s="226"/>
      <c r="AL222" s="226"/>
      <c r="AM222" s="226"/>
      <c r="AN222" s="226"/>
      <c r="AO222" s="226"/>
      <c r="AP222" s="226"/>
      <c r="AQ222" s="226"/>
      <c r="AR222" s="226"/>
      <c r="AS222" s="226"/>
      <c r="AT222" s="238" t="s">
        <v>124</v>
      </c>
      <c r="AU222" s="238" t="s">
        <v>81</v>
      </c>
      <c r="AV222" s="226" t="s">
        <v>81</v>
      </c>
      <c r="AW222" s="226" t="s">
        <v>28</v>
      </c>
      <c r="AX222" s="226" t="s">
        <v>72</v>
      </c>
      <c r="AY222" s="238" t="s">
        <v>116</v>
      </c>
      <c r="AZ222" s="226"/>
      <c r="BA222" s="226"/>
      <c r="BB222" s="226"/>
      <c r="BC222" s="226"/>
      <c r="BD222" s="226"/>
      <c r="BE222" s="226"/>
      <c r="BF222" s="226"/>
      <c r="BG222" s="226"/>
      <c r="BH222" s="226"/>
      <c r="BI222" s="226"/>
      <c r="BJ222" s="226"/>
      <c r="BK222" s="226"/>
      <c r="BL222" s="226"/>
      <c r="BM222" s="226"/>
    </row>
    <row r="223" spans="1:65" ht="14.25">
      <c r="A223" s="226"/>
      <c r="B223" s="227"/>
      <c r="C223" s="228"/>
      <c r="D223" s="229" t="s">
        <v>124</v>
      </c>
      <c r="E223" s="230"/>
      <c r="F223" s="231" t="s">
        <v>301</v>
      </c>
      <c r="G223" s="228"/>
      <c r="H223" s="232">
        <v>104.634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226"/>
      <c r="V223" s="226"/>
      <c r="W223" s="226"/>
      <c r="X223" s="226"/>
      <c r="Y223" s="226"/>
      <c r="Z223" s="226"/>
      <c r="AA223" s="226"/>
      <c r="AB223" s="226"/>
      <c r="AC223" s="226"/>
      <c r="AD223" s="226"/>
      <c r="AE223" s="226"/>
      <c r="AF223" s="226"/>
      <c r="AG223" s="226"/>
      <c r="AH223" s="226"/>
      <c r="AI223" s="226"/>
      <c r="AJ223" s="226"/>
      <c r="AK223" s="226"/>
      <c r="AL223" s="226"/>
      <c r="AM223" s="226"/>
      <c r="AN223" s="226"/>
      <c r="AO223" s="226"/>
      <c r="AP223" s="226"/>
      <c r="AQ223" s="226"/>
      <c r="AR223" s="226"/>
      <c r="AS223" s="226"/>
      <c r="AT223" s="238" t="s">
        <v>124</v>
      </c>
      <c r="AU223" s="238" t="s">
        <v>81</v>
      </c>
      <c r="AV223" s="226" t="s">
        <v>81</v>
      </c>
      <c r="AW223" s="226" t="s">
        <v>28</v>
      </c>
      <c r="AX223" s="226" t="s">
        <v>72</v>
      </c>
      <c r="AY223" s="238" t="s">
        <v>116</v>
      </c>
      <c r="AZ223" s="226"/>
      <c r="BA223" s="226"/>
      <c r="BB223" s="226"/>
      <c r="BC223" s="226"/>
      <c r="BD223" s="226"/>
      <c r="BE223" s="226"/>
      <c r="BF223" s="226"/>
      <c r="BG223" s="226"/>
      <c r="BH223" s="226"/>
      <c r="BI223" s="226"/>
      <c r="BJ223" s="226"/>
      <c r="BK223" s="226"/>
      <c r="BL223" s="226"/>
      <c r="BM223" s="226"/>
    </row>
    <row r="224" spans="1:65" ht="14.25">
      <c r="A224" s="226"/>
      <c r="B224" s="227"/>
      <c r="C224" s="228"/>
      <c r="D224" s="229" t="s">
        <v>124</v>
      </c>
      <c r="E224" s="230"/>
      <c r="F224" s="231" t="s">
        <v>302</v>
      </c>
      <c r="G224" s="228"/>
      <c r="H224" s="232">
        <v>257.505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226"/>
      <c r="V224" s="226"/>
      <c r="W224" s="226"/>
      <c r="X224" s="226"/>
      <c r="Y224" s="226"/>
      <c r="Z224" s="226"/>
      <c r="AA224" s="226"/>
      <c r="AB224" s="226"/>
      <c r="AC224" s="226"/>
      <c r="AD224" s="226"/>
      <c r="AE224" s="226"/>
      <c r="AF224" s="226"/>
      <c r="AG224" s="226"/>
      <c r="AH224" s="226"/>
      <c r="AI224" s="226"/>
      <c r="AJ224" s="226"/>
      <c r="AK224" s="226"/>
      <c r="AL224" s="226"/>
      <c r="AM224" s="226"/>
      <c r="AN224" s="226"/>
      <c r="AO224" s="226"/>
      <c r="AP224" s="226"/>
      <c r="AQ224" s="226"/>
      <c r="AR224" s="226"/>
      <c r="AS224" s="226"/>
      <c r="AT224" s="238" t="s">
        <v>124</v>
      </c>
      <c r="AU224" s="238" t="s">
        <v>81</v>
      </c>
      <c r="AV224" s="226" t="s">
        <v>81</v>
      </c>
      <c r="AW224" s="226" t="s">
        <v>28</v>
      </c>
      <c r="AX224" s="226" t="s">
        <v>72</v>
      </c>
      <c r="AY224" s="238" t="s">
        <v>116</v>
      </c>
      <c r="AZ224" s="226"/>
      <c r="BA224" s="226"/>
      <c r="BB224" s="226"/>
      <c r="BC224" s="226"/>
      <c r="BD224" s="226"/>
      <c r="BE224" s="226"/>
      <c r="BF224" s="226"/>
      <c r="BG224" s="226"/>
      <c r="BH224" s="226"/>
      <c r="BI224" s="226"/>
      <c r="BJ224" s="226"/>
      <c r="BK224" s="226"/>
      <c r="BL224" s="226"/>
      <c r="BM224" s="226"/>
    </row>
    <row r="225" spans="1:65" ht="14.25">
      <c r="A225" s="226"/>
      <c r="B225" s="227"/>
      <c r="C225" s="228"/>
      <c r="D225" s="229" t="s">
        <v>124</v>
      </c>
      <c r="E225" s="230"/>
      <c r="F225" s="231" t="s">
        <v>303</v>
      </c>
      <c r="G225" s="228"/>
      <c r="H225" s="232">
        <v>399.125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226"/>
      <c r="V225" s="226"/>
      <c r="W225" s="226"/>
      <c r="X225" s="226"/>
      <c r="Y225" s="226"/>
      <c r="Z225" s="226"/>
      <c r="AA225" s="226"/>
      <c r="AB225" s="226"/>
      <c r="AC225" s="226"/>
      <c r="AD225" s="226"/>
      <c r="AE225" s="226"/>
      <c r="AF225" s="226"/>
      <c r="AG225" s="226"/>
      <c r="AH225" s="226"/>
      <c r="AI225" s="226"/>
      <c r="AJ225" s="226"/>
      <c r="AK225" s="226"/>
      <c r="AL225" s="226"/>
      <c r="AM225" s="226"/>
      <c r="AN225" s="226"/>
      <c r="AO225" s="226"/>
      <c r="AP225" s="226"/>
      <c r="AQ225" s="226"/>
      <c r="AR225" s="226"/>
      <c r="AS225" s="226"/>
      <c r="AT225" s="238" t="s">
        <v>124</v>
      </c>
      <c r="AU225" s="238" t="s">
        <v>81</v>
      </c>
      <c r="AV225" s="226" t="s">
        <v>81</v>
      </c>
      <c r="AW225" s="226" t="s">
        <v>28</v>
      </c>
      <c r="AX225" s="226" t="s">
        <v>77</v>
      </c>
      <c r="AY225" s="238" t="s">
        <v>116</v>
      </c>
      <c r="AZ225" s="226"/>
      <c r="BA225" s="226"/>
      <c r="BB225" s="226"/>
      <c r="BC225" s="226"/>
      <c r="BD225" s="226"/>
      <c r="BE225" s="226"/>
      <c r="BF225" s="226"/>
      <c r="BG225" s="226"/>
      <c r="BH225" s="226"/>
      <c r="BI225" s="226"/>
      <c r="BJ225" s="226"/>
      <c r="BK225" s="226"/>
      <c r="BL225" s="226"/>
      <c r="BM225" s="226"/>
    </row>
    <row r="226" spans="1:65" s="24" customFormat="1" ht="21.75" customHeight="1">
      <c r="A226" s="18"/>
      <c r="B226" s="19"/>
      <c r="C226" s="212" t="s">
        <v>304</v>
      </c>
      <c r="D226" s="212" t="s">
        <v>118</v>
      </c>
      <c r="E226" s="213" t="s">
        <v>305</v>
      </c>
      <c r="F226" s="214" t="s">
        <v>306</v>
      </c>
      <c r="G226" s="215" t="s">
        <v>171</v>
      </c>
      <c r="H226" s="216">
        <v>114.65300000000001</v>
      </c>
      <c r="I226" s="217"/>
      <c r="J226" s="218">
        <f>ROUND(I226*H226,2)</f>
        <v>0</v>
      </c>
      <c r="K226" s="219"/>
      <c r="L226" s="23"/>
      <c r="M226" s="220"/>
      <c r="N226" s="221" t="s">
        <v>37</v>
      </c>
      <c r="O226" s="56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R226" s="224" t="s">
        <v>122</v>
      </c>
      <c r="AT226" s="224" t="s">
        <v>118</v>
      </c>
      <c r="AU226" s="224" t="s">
        <v>81</v>
      </c>
      <c r="AY226" s="3" t="s">
        <v>116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3" t="s">
        <v>77</v>
      </c>
      <c r="BK226" s="225">
        <f>ROUND(I226*H226,2)</f>
        <v>0</v>
      </c>
      <c r="BL226" s="3" t="s">
        <v>122</v>
      </c>
      <c r="BM226" s="224" t="s">
        <v>307</v>
      </c>
    </row>
    <row r="227" spans="1:65" s="24" customFormat="1" ht="21.75" customHeight="1">
      <c r="A227" s="18"/>
      <c r="B227" s="19"/>
      <c r="C227" s="212" t="s">
        <v>308</v>
      </c>
      <c r="D227" s="212" t="s">
        <v>118</v>
      </c>
      <c r="E227" s="213" t="s">
        <v>309</v>
      </c>
      <c r="F227" s="214" t="s">
        <v>310</v>
      </c>
      <c r="G227" s="215" t="s">
        <v>171</v>
      </c>
      <c r="H227" s="216">
        <v>114.65300000000001</v>
      </c>
      <c r="I227" s="217"/>
      <c r="J227" s="218">
        <f>ROUND(I227*H227,2)</f>
        <v>0</v>
      </c>
      <c r="K227" s="219"/>
      <c r="L227" s="23"/>
      <c r="M227" s="220"/>
      <c r="N227" s="221" t="s">
        <v>37</v>
      </c>
      <c r="O227" s="56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R227" s="224" t="s">
        <v>122</v>
      </c>
      <c r="AT227" s="224" t="s">
        <v>118</v>
      </c>
      <c r="AU227" s="224" t="s">
        <v>81</v>
      </c>
      <c r="AY227" s="3" t="s">
        <v>116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3" t="s">
        <v>77</v>
      </c>
      <c r="BK227" s="225">
        <f>ROUND(I227*H227,2)</f>
        <v>0</v>
      </c>
      <c r="BL227" s="3" t="s">
        <v>122</v>
      </c>
      <c r="BM227" s="224" t="s">
        <v>311</v>
      </c>
    </row>
    <row r="228" spans="1:65" ht="14.25">
      <c r="A228" s="226"/>
      <c r="B228" s="227"/>
      <c r="C228" s="228"/>
      <c r="D228" s="229" t="s">
        <v>124</v>
      </c>
      <c r="E228" s="230"/>
      <c r="F228" s="231" t="s">
        <v>312</v>
      </c>
      <c r="G228" s="228"/>
      <c r="H228" s="232">
        <v>113.843</v>
      </c>
      <c r="I228" s="233"/>
      <c r="J228" s="228"/>
      <c r="K228" s="228"/>
      <c r="L228" s="234"/>
      <c r="M228" s="235"/>
      <c r="N228" s="236"/>
      <c r="O228" s="236"/>
      <c r="P228" s="236"/>
      <c r="Q228" s="236"/>
      <c r="R228" s="236"/>
      <c r="S228" s="236"/>
      <c r="T228" s="237"/>
      <c r="U228" s="226"/>
      <c r="V228" s="226"/>
      <c r="W228" s="226"/>
      <c r="X228" s="226"/>
      <c r="Y228" s="226"/>
      <c r="Z228" s="226"/>
      <c r="AA228" s="226"/>
      <c r="AB228" s="226"/>
      <c r="AC228" s="226"/>
      <c r="AD228" s="226"/>
      <c r="AE228" s="226"/>
      <c r="AF228" s="226"/>
      <c r="AG228" s="226"/>
      <c r="AH228" s="226"/>
      <c r="AI228" s="226"/>
      <c r="AJ228" s="226"/>
      <c r="AK228" s="226"/>
      <c r="AL228" s="226"/>
      <c r="AM228" s="226"/>
      <c r="AN228" s="226"/>
      <c r="AO228" s="226"/>
      <c r="AP228" s="226"/>
      <c r="AQ228" s="226"/>
      <c r="AR228" s="226"/>
      <c r="AS228" s="226"/>
      <c r="AT228" s="238" t="s">
        <v>124</v>
      </c>
      <c r="AU228" s="238" t="s">
        <v>81</v>
      </c>
      <c r="AV228" s="226" t="s">
        <v>81</v>
      </c>
      <c r="AW228" s="226" t="s">
        <v>28</v>
      </c>
      <c r="AX228" s="226" t="s">
        <v>72</v>
      </c>
      <c r="AY228" s="238" t="s">
        <v>116</v>
      </c>
      <c r="AZ228" s="226"/>
      <c r="BA228" s="226"/>
      <c r="BB228" s="226"/>
      <c r="BC228" s="226"/>
      <c r="BD228" s="226"/>
      <c r="BE228" s="226"/>
      <c r="BF228" s="226"/>
      <c r="BG228" s="226"/>
      <c r="BH228" s="226"/>
      <c r="BI228" s="226"/>
      <c r="BJ228" s="226"/>
      <c r="BK228" s="226"/>
      <c r="BL228" s="226"/>
      <c r="BM228" s="226"/>
    </row>
    <row r="229" spans="1:65" ht="14.25">
      <c r="A229" s="226"/>
      <c r="B229" s="227"/>
      <c r="C229" s="228"/>
      <c r="D229" s="229" t="s">
        <v>124</v>
      </c>
      <c r="E229" s="230"/>
      <c r="F229" s="231" t="s">
        <v>313</v>
      </c>
      <c r="G229" s="228"/>
      <c r="H229" s="232">
        <v>14.651999999999999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226"/>
      <c r="V229" s="226"/>
      <c r="W229" s="226"/>
      <c r="X229" s="226"/>
      <c r="Y229" s="226"/>
      <c r="Z229" s="226"/>
      <c r="AA229" s="226"/>
      <c r="AB229" s="226"/>
      <c r="AC229" s="226"/>
      <c r="AD229" s="226"/>
      <c r="AE229" s="226"/>
      <c r="AF229" s="226"/>
      <c r="AG229" s="226"/>
      <c r="AH229" s="226"/>
      <c r="AI229" s="226"/>
      <c r="AJ229" s="226"/>
      <c r="AK229" s="226"/>
      <c r="AL229" s="226"/>
      <c r="AM229" s="226"/>
      <c r="AN229" s="226"/>
      <c r="AO229" s="226"/>
      <c r="AP229" s="226"/>
      <c r="AQ229" s="226"/>
      <c r="AR229" s="226"/>
      <c r="AS229" s="226"/>
      <c r="AT229" s="238" t="s">
        <v>124</v>
      </c>
      <c r="AU229" s="238" t="s">
        <v>81</v>
      </c>
      <c r="AV229" s="226" t="s">
        <v>81</v>
      </c>
      <c r="AW229" s="226" t="s">
        <v>28</v>
      </c>
      <c r="AX229" s="226" t="s">
        <v>72</v>
      </c>
      <c r="AY229" s="238" t="s">
        <v>116</v>
      </c>
      <c r="AZ229" s="226"/>
      <c r="BA229" s="226"/>
      <c r="BB229" s="226"/>
      <c r="BC229" s="226"/>
      <c r="BD229" s="226"/>
      <c r="BE229" s="226"/>
      <c r="BF229" s="226"/>
      <c r="BG229" s="226"/>
      <c r="BH229" s="226"/>
      <c r="BI229" s="226"/>
      <c r="BJ229" s="226"/>
      <c r="BK229" s="226"/>
      <c r="BL229" s="226"/>
      <c r="BM229" s="226"/>
    </row>
    <row r="230" spans="1:65" ht="14.25">
      <c r="A230" s="226"/>
      <c r="B230" s="227"/>
      <c r="C230" s="228"/>
      <c r="D230" s="229" t="s">
        <v>124</v>
      </c>
      <c r="E230" s="230"/>
      <c r="F230" s="231" t="s">
        <v>314</v>
      </c>
      <c r="G230" s="228"/>
      <c r="H230" s="232">
        <v>4.8600000000000003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226"/>
      <c r="V230" s="226"/>
      <c r="W230" s="226"/>
      <c r="X230" s="226"/>
      <c r="Y230" s="226"/>
      <c r="Z230" s="226"/>
      <c r="AA230" s="226"/>
      <c r="AB230" s="226"/>
      <c r="AC230" s="226"/>
      <c r="AD230" s="226"/>
      <c r="AE230" s="226"/>
      <c r="AF230" s="226"/>
      <c r="AG230" s="226"/>
      <c r="AH230" s="226"/>
      <c r="AI230" s="226"/>
      <c r="AJ230" s="226"/>
      <c r="AK230" s="226"/>
      <c r="AL230" s="226"/>
      <c r="AM230" s="226"/>
      <c r="AN230" s="226"/>
      <c r="AO230" s="226"/>
      <c r="AP230" s="226"/>
      <c r="AQ230" s="226"/>
      <c r="AR230" s="226"/>
      <c r="AS230" s="226"/>
      <c r="AT230" s="238" t="s">
        <v>124</v>
      </c>
      <c r="AU230" s="238" t="s">
        <v>81</v>
      </c>
      <c r="AV230" s="226" t="s">
        <v>81</v>
      </c>
      <c r="AW230" s="226" t="s">
        <v>28</v>
      </c>
      <c r="AX230" s="226" t="s">
        <v>72</v>
      </c>
      <c r="AY230" s="238" t="s">
        <v>116</v>
      </c>
      <c r="AZ230" s="226"/>
      <c r="BA230" s="226"/>
      <c r="BB230" s="226"/>
      <c r="BC230" s="226"/>
      <c r="BD230" s="226"/>
      <c r="BE230" s="226"/>
      <c r="BF230" s="226"/>
      <c r="BG230" s="226"/>
      <c r="BH230" s="226"/>
      <c r="BI230" s="226"/>
      <c r="BJ230" s="226"/>
      <c r="BK230" s="226"/>
      <c r="BL230" s="226"/>
      <c r="BM230" s="226"/>
    </row>
    <row r="231" spans="1:65" ht="14.25">
      <c r="A231" s="226"/>
      <c r="B231" s="227"/>
      <c r="C231" s="228"/>
      <c r="D231" s="229" t="s">
        <v>124</v>
      </c>
      <c r="E231" s="230"/>
      <c r="F231" s="231" t="s">
        <v>315</v>
      </c>
      <c r="G231" s="228"/>
      <c r="H231" s="232">
        <v>-17.454000000000001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226"/>
      <c r="V231" s="226"/>
      <c r="W231" s="226"/>
      <c r="X231" s="226"/>
      <c r="Y231" s="226"/>
      <c r="Z231" s="226"/>
      <c r="AA231" s="226"/>
      <c r="AB231" s="226"/>
      <c r="AC231" s="226"/>
      <c r="AD231" s="226"/>
      <c r="AE231" s="226"/>
      <c r="AF231" s="226"/>
      <c r="AG231" s="226"/>
      <c r="AH231" s="226"/>
      <c r="AI231" s="226"/>
      <c r="AJ231" s="226"/>
      <c r="AK231" s="226"/>
      <c r="AL231" s="226"/>
      <c r="AM231" s="226"/>
      <c r="AN231" s="226"/>
      <c r="AO231" s="226"/>
      <c r="AP231" s="226"/>
      <c r="AQ231" s="226"/>
      <c r="AR231" s="226"/>
      <c r="AS231" s="226"/>
      <c r="AT231" s="238" t="s">
        <v>124</v>
      </c>
      <c r="AU231" s="238" t="s">
        <v>81</v>
      </c>
      <c r="AV231" s="226" t="s">
        <v>81</v>
      </c>
      <c r="AW231" s="226" t="s">
        <v>28</v>
      </c>
      <c r="AX231" s="226" t="s">
        <v>72</v>
      </c>
      <c r="AY231" s="238" t="s">
        <v>116</v>
      </c>
      <c r="AZ231" s="226"/>
      <c r="BA231" s="226"/>
      <c r="BB231" s="226"/>
      <c r="BC231" s="226"/>
      <c r="BD231" s="226"/>
      <c r="BE231" s="226"/>
      <c r="BF231" s="226"/>
      <c r="BG231" s="226"/>
      <c r="BH231" s="226"/>
      <c r="BI231" s="226"/>
      <c r="BJ231" s="226"/>
      <c r="BK231" s="226"/>
      <c r="BL231" s="226"/>
      <c r="BM231" s="226"/>
    </row>
    <row r="232" spans="1:65" ht="14.25">
      <c r="A232" s="226"/>
      <c r="B232" s="227"/>
      <c r="C232" s="228"/>
      <c r="D232" s="229" t="s">
        <v>124</v>
      </c>
      <c r="E232" s="230"/>
      <c r="F232" s="231" t="s">
        <v>316</v>
      </c>
      <c r="G232" s="228"/>
      <c r="H232" s="232">
        <v>-1.089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226"/>
      <c r="V232" s="226"/>
      <c r="W232" s="226"/>
      <c r="X232" s="226"/>
      <c r="Y232" s="226"/>
      <c r="Z232" s="226"/>
      <c r="AA232" s="226"/>
      <c r="AB232" s="226"/>
      <c r="AC232" s="226"/>
      <c r="AD232" s="226"/>
      <c r="AE232" s="226"/>
      <c r="AF232" s="226"/>
      <c r="AG232" s="226"/>
      <c r="AH232" s="226"/>
      <c r="AI232" s="226"/>
      <c r="AJ232" s="226"/>
      <c r="AK232" s="226"/>
      <c r="AL232" s="226"/>
      <c r="AM232" s="226"/>
      <c r="AN232" s="226"/>
      <c r="AO232" s="226"/>
      <c r="AP232" s="226"/>
      <c r="AQ232" s="226"/>
      <c r="AR232" s="226"/>
      <c r="AS232" s="226"/>
      <c r="AT232" s="238" t="s">
        <v>124</v>
      </c>
      <c r="AU232" s="238" t="s">
        <v>81</v>
      </c>
      <c r="AV232" s="226" t="s">
        <v>81</v>
      </c>
      <c r="AW232" s="226" t="s">
        <v>28</v>
      </c>
      <c r="AX232" s="226" t="s">
        <v>72</v>
      </c>
      <c r="AY232" s="238" t="s">
        <v>116</v>
      </c>
      <c r="AZ232" s="226"/>
      <c r="BA232" s="226"/>
      <c r="BB232" s="226"/>
      <c r="BC232" s="226"/>
      <c r="BD232" s="226"/>
      <c r="BE232" s="226"/>
      <c r="BF232" s="226"/>
      <c r="BG232" s="226"/>
      <c r="BH232" s="226"/>
      <c r="BI232" s="226"/>
      <c r="BJ232" s="226"/>
      <c r="BK232" s="226"/>
      <c r="BL232" s="226"/>
      <c r="BM232" s="226"/>
    </row>
    <row r="233" spans="1:65" ht="14.25">
      <c r="A233" s="226"/>
      <c r="B233" s="227"/>
      <c r="C233" s="228"/>
      <c r="D233" s="229" t="s">
        <v>124</v>
      </c>
      <c r="E233" s="230"/>
      <c r="F233" s="231" t="s">
        <v>317</v>
      </c>
      <c r="G233" s="228"/>
      <c r="H233" s="232">
        <v>-0.159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226"/>
      <c r="V233" s="226"/>
      <c r="W233" s="226"/>
      <c r="X233" s="226"/>
      <c r="Y233" s="226"/>
      <c r="Z233" s="226"/>
      <c r="AA233" s="226"/>
      <c r="AB233" s="226"/>
      <c r="AC233" s="226"/>
      <c r="AD233" s="226"/>
      <c r="AE233" s="226"/>
      <c r="AF233" s="226"/>
      <c r="AG233" s="226"/>
      <c r="AH233" s="226"/>
      <c r="AI233" s="226"/>
      <c r="AJ233" s="226"/>
      <c r="AK233" s="226"/>
      <c r="AL233" s="226"/>
      <c r="AM233" s="226"/>
      <c r="AN233" s="226"/>
      <c r="AO233" s="226"/>
      <c r="AP233" s="226"/>
      <c r="AQ233" s="226"/>
      <c r="AR233" s="226"/>
      <c r="AS233" s="226"/>
      <c r="AT233" s="238" t="s">
        <v>124</v>
      </c>
      <c r="AU233" s="238" t="s">
        <v>81</v>
      </c>
      <c r="AV233" s="226" t="s">
        <v>81</v>
      </c>
      <c r="AW233" s="226" t="s">
        <v>28</v>
      </c>
      <c r="AX233" s="226" t="s">
        <v>72</v>
      </c>
      <c r="AY233" s="238" t="s">
        <v>116</v>
      </c>
      <c r="AZ233" s="226"/>
      <c r="BA233" s="226"/>
      <c r="BB233" s="226"/>
      <c r="BC233" s="226"/>
      <c r="BD233" s="226"/>
      <c r="BE233" s="226"/>
      <c r="BF233" s="226"/>
      <c r="BG233" s="226"/>
      <c r="BH233" s="226"/>
      <c r="BI233" s="226"/>
      <c r="BJ233" s="226"/>
      <c r="BK233" s="226"/>
      <c r="BL233" s="226"/>
      <c r="BM233" s="226"/>
    </row>
    <row r="234" spans="1:65" ht="14.25">
      <c r="A234" s="239"/>
      <c r="B234" s="240"/>
      <c r="C234" s="241"/>
      <c r="D234" s="229" t="s">
        <v>124</v>
      </c>
      <c r="E234" s="242"/>
      <c r="F234" s="243" t="s">
        <v>127</v>
      </c>
      <c r="G234" s="241"/>
      <c r="H234" s="244">
        <v>114.65300000000001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239"/>
      <c r="V234" s="239"/>
      <c r="W234" s="239"/>
      <c r="X234" s="239"/>
      <c r="Y234" s="239"/>
      <c r="Z234" s="239"/>
      <c r="AA234" s="239"/>
      <c r="AB234" s="239"/>
      <c r="AC234" s="239"/>
      <c r="AD234" s="239"/>
      <c r="AE234" s="239"/>
      <c r="AF234" s="239"/>
      <c r="AG234" s="239"/>
      <c r="AH234" s="239"/>
      <c r="AI234" s="239"/>
      <c r="AJ234" s="239"/>
      <c r="AK234" s="239"/>
      <c r="AL234" s="239"/>
      <c r="AM234" s="239"/>
      <c r="AN234" s="239"/>
      <c r="AO234" s="239"/>
      <c r="AP234" s="239"/>
      <c r="AQ234" s="239"/>
      <c r="AR234" s="239"/>
      <c r="AS234" s="239"/>
      <c r="AT234" s="250" t="s">
        <v>124</v>
      </c>
      <c r="AU234" s="250" t="s">
        <v>81</v>
      </c>
      <c r="AV234" s="239" t="s">
        <v>122</v>
      </c>
      <c r="AW234" s="239" t="s">
        <v>28</v>
      </c>
      <c r="AX234" s="239" t="s">
        <v>77</v>
      </c>
      <c r="AY234" s="250" t="s">
        <v>116</v>
      </c>
      <c r="AZ234" s="239"/>
      <c r="BA234" s="239"/>
      <c r="BB234" s="239"/>
      <c r="BC234" s="239"/>
      <c r="BD234" s="239"/>
      <c r="BE234" s="239"/>
      <c r="BF234" s="239"/>
      <c r="BG234" s="239"/>
      <c r="BH234" s="239"/>
      <c r="BI234" s="239"/>
      <c r="BJ234" s="239"/>
      <c r="BK234" s="239"/>
      <c r="BL234" s="239"/>
      <c r="BM234" s="239"/>
    </row>
    <row r="235" spans="1:65" s="24" customFormat="1" ht="16.5" customHeight="1">
      <c r="A235" s="18"/>
      <c r="B235" s="19"/>
      <c r="C235" s="212" t="s">
        <v>318</v>
      </c>
      <c r="D235" s="212" t="s">
        <v>118</v>
      </c>
      <c r="E235" s="213" t="s">
        <v>319</v>
      </c>
      <c r="F235" s="214" t="s">
        <v>320</v>
      </c>
      <c r="G235" s="215" t="s">
        <v>121</v>
      </c>
      <c r="H235" s="216">
        <v>40.432000000000002</v>
      </c>
      <c r="I235" s="217"/>
      <c r="J235" s="218">
        <f>ROUND(I235*H235,2)</f>
        <v>0</v>
      </c>
      <c r="K235" s="219"/>
      <c r="L235" s="23"/>
      <c r="M235" s="220"/>
      <c r="N235" s="221" t="s">
        <v>37</v>
      </c>
      <c r="O235" s="56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R235" s="224" t="s">
        <v>122</v>
      </c>
      <c r="AT235" s="224" t="s">
        <v>118</v>
      </c>
      <c r="AU235" s="224" t="s">
        <v>81</v>
      </c>
      <c r="AY235" s="3" t="s">
        <v>116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3" t="s">
        <v>77</v>
      </c>
      <c r="BK235" s="225">
        <f>ROUND(I235*H235,2)</f>
        <v>0</v>
      </c>
      <c r="BL235" s="3" t="s">
        <v>122</v>
      </c>
      <c r="BM235" s="224" t="s">
        <v>321</v>
      </c>
    </row>
    <row r="236" spans="1:65" ht="14.25">
      <c r="A236" s="226"/>
      <c r="B236" s="227"/>
      <c r="C236" s="228"/>
      <c r="D236" s="229" t="s">
        <v>124</v>
      </c>
      <c r="E236" s="230"/>
      <c r="F236" s="231" t="s">
        <v>125</v>
      </c>
      <c r="G236" s="228"/>
      <c r="H236" s="232">
        <v>36.112000000000002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226"/>
      <c r="V236" s="226"/>
      <c r="W236" s="226"/>
      <c r="X236" s="226"/>
      <c r="Y236" s="226"/>
      <c r="Z236" s="226"/>
      <c r="AA236" s="226"/>
      <c r="AB236" s="226"/>
      <c r="AC236" s="226"/>
      <c r="AD236" s="226"/>
      <c r="AE236" s="226"/>
      <c r="AF236" s="226"/>
      <c r="AG236" s="226"/>
      <c r="AH236" s="226"/>
      <c r="AI236" s="226"/>
      <c r="AJ236" s="226"/>
      <c r="AK236" s="226"/>
      <c r="AL236" s="226"/>
      <c r="AM236" s="226"/>
      <c r="AN236" s="226"/>
      <c r="AO236" s="226"/>
      <c r="AP236" s="226"/>
      <c r="AQ236" s="226"/>
      <c r="AR236" s="226"/>
      <c r="AS236" s="226"/>
      <c r="AT236" s="238" t="s">
        <v>124</v>
      </c>
      <c r="AU236" s="238" t="s">
        <v>81</v>
      </c>
      <c r="AV236" s="226" t="s">
        <v>81</v>
      </c>
      <c r="AW236" s="226" t="s">
        <v>28</v>
      </c>
      <c r="AX236" s="226" t="s">
        <v>72</v>
      </c>
      <c r="AY236" s="238" t="s">
        <v>116</v>
      </c>
      <c r="AZ236" s="226"/>
      <c r="BA236" s="226"/>
      <c r="BB236" s="226"/>
      <c r="BC236" s="226"/>
      <c r="BD236" s="226"/>
      <c r="BE236" s="226"/>
      <c r="BF236" s="226"/>
      <c r="BG236" s="226"/>
      <c r="BH236" s="226"/>
      <c r="BI236" s="226"/>
      <c r="BJ236" s="226"/>
      <c r="BK236" s="226"/>
      <c r="BL236" s="226"/>
      <c r="BM236" s="226"/>
    </row>
    <row r="237" spans="1:65" ht="14.25">
      <c r="A237" s="226"/>
      <c r="B237" s="227"/>
      <c r="C237" s="228"/>
      <c r="D237" s="229" t="s">
        <v>124</v>
      </c>
      <c r="E237" s="230"/>
      <c r="F237" s="231" t="s">
        <v>322</v>
      </c>
      <c r="G237" s="228"/>
      <c r="H237" s="232">
        <v>4.32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226"/>
      <c r="V237" s="226"/>
      <c r="W237" s="226"/>
      <c r="X237" s="226"/>
      <c r="Y237" s="226"/>
      <c r="Z237" s="226"/>
      <c r="AA237" s="226"/>
      <c r="AB237" s="226"/>
      <c r="AC237" s="226"/>
      <c r="AD237" s="226"/>
      <c r="AE237" s="226"/>
      <c r="AF237" s="226"/>
      <c r="AG237" s="226"/>
      <c r="AH237" s="226"/>
      <c r="AI237" s="226"/>
      <c r="AJ237" s="226"/>
      <c r="AK237" s="226"/>
      <c r="AL237" s="226"/>
      <c r="AM237" s="226"/>
      <c r="AN237" s="226"/>
      <c r="AO237" s="226"/>
      <c r="AP237" s="226"/>
      <c r="AQ237" s="226"/>
      <c r="AR237" s="226"/>
      <c r="AS237" s="226"/>
      <c r="AT237" s="238" t="s">
        <v>124</v>
      </c>
      <c r="AU237" s="238" t="s">
        <v>81</v>
      </c>
      <c r="AV237" s="226" t="s">
        <v>81</v>
      </c>
      <c r="AW237" s="226" t="s">
        <v>28</v>
      </c>
      <c r="AX237" s="226" t="s">
        <v>72</v>
      </c>
      <c r="AY237" s="238" t="s">
        <v>116</v>
      </c>
      <c r="AZ237" s="226"/>
      <c r="BA237" s="226"/>
      <c r="BB237" s="226"/>
      <c r="BC237" s="226"/>
      <c r="BD237" s="226"/>
      <c r="BE237" s="226"/>
      <c r="BF237" s="226"/>
      <c r="BG237" s="226"/>
      <c r="BH237" s="226"/>
      <c r="BI237" s="226"/>
      <c r="BJ237" s="226"/>
      <c r="BK237" s="226"/>
      <c r="BL237" s="226"/>
      <c r="BM237" s="226"/>
    </row>
    <row r="238" spans="1:65" ht="14.25">
      <c r="A238" s="239"/>
      <c r="B238" s="240"/>
      <c r="C238" s="241"/>
      <c r="D238" s="229" t="s">
        <v>124</v>
      </c>
      <c r="E238" s="242"/>
      <c r="F238" s="243" t="s">
        <v>127</v>
      </c>
      <c r="G238" s="241"/>
      <c r="H238" s="244">
        <v>40.432000000000002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239"/>
      <c r="V238" s="239"/>
      <c r="W238" s="239"/>
      <c r="X238" s="239"/>
      <c r="Y238" s="239"/>
      <c r="Z238" s="239"/>
      <c r="AA238" s="239"/>
      <c r="AB238" s="239"/>
      <c r="AC238" s="239"/>
      <c r="AD238" s="239"/>
      <c r="AE238" s="239"/>
      <c r="AF238" s="239"/>
      <c r="AG238" s="239"/>
      <c r="AH238" s="239"/>
      <c r="AI238" s="239"/>
      <c r="AJ238" s="239"/>
      <c r="AK238" s="239"/>
      <c r="AL238" s="239"/>
      <c r="AM238" s="239"/>
      <c r="AN238" s="239"/>
      <c r="AO238" s="239"/>
      <c r="AP238" s="239"/>
      <c r="AQ238" s="239"/>
      <c r="AR238" s="239"/>
      <c r="AS238" s="239"/>
      <c r="AT238" s="250" t="s">
        <v>124</v>
      </c>
      <c r="AU238" s="250" t="s">
        <v>81</v>
      </c>
      <c r="AV238" s="239" t="s">
        <v>122</v>
      </c>
      <c r="AW238" s="239" t="s">
        <v>28</v>
      </c>
      <c r="AX238" s="239" t="s">
        <v>77</v>
      </c>
      <c r="AY238" s="250" t="s">
        <v>116</v>
      </c>
      <c r="AZ238" s="239"/>
      <c r="BA238" s="239"/>
      <c r="BB238" s="239"/>
      <c r="BC238" s="239"/>
      <c r="BD238" s="239"/>
      <c r="BE238" s="239"/>
      <c r="BF238" s="239"/>
      <c r="BG238" s="239"/>
      <c r="BH238" s="239"/>
      <c r="BI238" s="239"/>
      <c r="BJ238" s="239"/>
      <c r="BK238" s="239"/>
      <c r="BL238" s="239"/>
      <c r="BM238" s="239"/>
    </row>
    <row r="239" spans="1:65" s="24" customFormat="1" ht="16.5" customHeight="1">
      <c r="A239" s="18"/>
      <c r="B239" s="19"/>
      <c r="C239" s="263" t="s">
        <v>323</v>
      </c>
      <c r="D239" s="263" t="s">
        <v>293</v>
      </c>
      <c r="E239" s="264" t="s">
        <v>324</v>
      </c>
      <c r="F239" s="265" t="s">
        <v>325</v>
      </c>
      <c r="G239" s="266" t="s">
        <v>326</v>
      </c>
      <c r="H239" s="267">
        <v>1.31</v>
      </c>
      <c r="I239" s="268"/>
      <c r="J239" s="269">
        <f>ROUND(I239*H239,2)</f>
        <v>0</v>
      </c>
      <c r="K239" s="270"/>
      <c r="L239" s="271"/>
      <c r="M239" s="272"/>
      <c r="N239" s="273" t="s">
        <v>37</v>
      </c>
      <c r="O239" s="56"/>
      <c r="P239" s="222">
        <f>O239*H239</f>
        <v>0</v>
      </c>
      <c r="Q239" s="222">
        <v>1E-3</v>
      </c>
      <c r="R239" s="222">
        <f>Q239*H239</f>
        <v>1.3100000000000002E-3</v>
      </c>
      <c r="S239" s="222">
        <v>0</v>
      </c>
      <c r="T239" s="223">
        <f>S239*H239</f>
        <v>0</v>
      </c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R239" s="224" t="s">
        <v>155</v>
      </c>
      <c r="AT239" s="224" t="s">
        <v>293</v>
      </c>
      <c r="AU239" s="224" t="s">
        <v>81</v>
      </c>
      <c r="AY239" s="3" t="s">
        <v>116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3" t="s">
        <v>77</v>
      </c>
      <c r="BK239" s="225">
        <f>ROUND(I239*H239,2)</f>
        <v>0</v>
      </c>
      <c r="BL239" s="3" t="s">
        <v>122</v>
      </c>
      <c r="BM239" s="224" t="s">
        <v>327</v>
      </c>
    </row>
    <row r="240" spans="1:65" ht="14.25">
      <c r="A240" s="226"/>
      <c r="B240" s="227"/>
      <c r="C240" s="228"/>
      <c r="D240" s="229" t="s">
        <v>124</v>
      </c>
      <c r="E240" s="230"/>
      <c r="F240" s="231" t="s">
        <v>328</v>
      </c>
      <c r="G240" s="228"/>
      <c r="H240" s="232">
        <v>1.31</v>
      </c>
      <c r="I240" s="233"/>
      <c r="J240" s="228"/>
      <c r="K240" s="228"/>
      <c r="L240" s="234"/>
      <c r="M240" s="235"/>
      <c r="N240" s="236"/>
      <c r="O240" s="236"/>
      <c r="P240" s="236"/>
      <c r="Q240" s="236"/>
      <c r="R240" s="236"/>
      <c r="S240" s="236"/>
      <c r="T240" s="237"/>
      <c r="U240" s="226"/>
      <c r="V240" s="226"/>
      <c r="W240" s="226"/>
      <c r="X240" s="226"/>
      <c r="Y240" s="226"/>
      <c r="Z240" s="226"/>
      <c r="AA240" s="226"/>
      <c r="AB240" s="226"/>
      <c r="AC240" s="226"/>
      <c r="AD240" s="226"/>
      <c r="AE240" s="226"/>
      <c r="AF240" s="226"/>
      <c r="AG240" s="226"/>
      <c r="AH240" s="226"/>
      <c r="AI240" s="226"/>
      <c r="AJ240" s="226"/>
      <c r="AK240" s="226"/>
      <c r="AL240" s="226"/>
      <c r="AM240" s="226"/>
      <c r="AN240" s="226"/>
      <c r="AO240" s="226"/>
      <c r="AP240" s="226"/>
      <c r="AQ240" s="226"/>
      <c r="AR240" s="226"/>
      <c r="AS240" s="226"/>
      <c r="AT240" s="238" t="s">
        <v>124</v>
      </c>
      <c r="AU240" s="238" t="s">
        <v>81</v>
      </c>
      <c r="AV240" s="226" t="s">
        <v>81</v>
      </c>
      <c r="AW240" s="226" t="s">
        <v>28</v>
      </c>
      <c r="AX240" s="226" t="s">
        <v>77</v>
      </c>
      <c r="AY240" s="238" t="s">
        <v>116</v>
      </c>
      <c r="AZ240" s="226"/>
      <c r="BA240" s="226"/>
      <c r="BB240" s="226"/>
      <c r="BC240" s="226"/>
      <c r="BD240" s="226"/>
      <c r="BE240" s="226"/>
      <c r="BF240" s="226"/>
      <c r="BG240" s="226"/>
      <c r="BH240" s="226"/>
      <c r="BI240" s="226"/>
      <c r="BJ240" s="226"/>
      <c r="BK240" s="226"/>
      <c r="BL240" s="226"/>
      <c r="BM240" s="226"/>
    </row>
    <row r="241" spans="1:65" s="24" customFormat="1" ht="21.75" customHeight="1">
      <c r="A241" s="18"/>
      <c r="B241" s="19"/>
      <c r="C241" s="212" t="s">
        <v>329</v>
      </c>
      <c r="D241" s="212" t="s">
        <v>118</v>
      </c>
      <c r="E241" s="213" t="s">
        <v>330</v>
      </c>
      <c r="F241" s="214" t="s">
        <v>331</v>
      </c>
      <c r="G241" s="215" t="s">
        <v>121</v>
      </c>
      <c r="H241" s="216">
        <v>40.432000000000002</v>
      </c>
      <c r="I241" s="217"/>
      <c r="J241" s="218">
        <f>ROUND(I241*H241,2)</f>
        <v>0</v>
      </c>
      <c r="K241" s="219"/>
      <c r="L241" s="23"/>
      <c r="M241" s="220"/>
      <c r="N241" s="221" t="s">
        <v>37</v>
      </c>
      <c r="O241" s="56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R241" s="224" t="s">
        <v>122</v>
      </c>
      <c r="AT241" s="224" t="s">
        <v>118</v>
      </c>
      <c r="AU241" s="224" t="s">
        <v>81</v>
      </c>
      <c r="AY241" s="3" t="s">
        <v>116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3" t="s">
        <v>77</v>
      </c>
      <c r="BK241" s="225">
        <f>ROUND(I241*H241,2)</f>
        <v>0</v>
      </c>
      <c r="BL241" s="3" t="s">
        <v>122</v>
      </c>
      <c r="BM241" s="224" t="s">
        <v>332</v>
      </c>
    </row>
    <row r="242" spans="1:65" s="24" customFormat="1" ht="21.75" customHeight="1">
      <c r="A242" s="18"/>
      <c r="B242" s="19"/>
      <c r="C242" s="212" t="s">
        <v>333</v>
      </c>
      <c r="D242" s="212" t="s">
        <v>118</v>
      </c>
      <c r="E242" s="213" t="s">
        <v>334</v>
      </c>
      <c r="F242" s="214" t="s">
        <v>335</v>
      </c>
      <c r="G242" s="215" t="s">
        <v>336</v>
      </c>
      <c r="H242" s="216">
        <v>5</v>
      </c>
      <c r="I242" s="217"/>
      <c r="J242" s="218">
        <f>ROUND(I242*H242,2)</f>
        <v>0</v>
      </c>
      <c r="K242" s="219"/>
      <c r="L242" s="23"/>
      <c r="M242" s="220"/>
      <c r="N242" s="221" t="s">
        <v>37</v>
      </c>
      <c r="O242" s="56"/>
      <c r="P242" s="222">
        <f>O242*H242</f>
        <v>0</v>
      </c>
      <c r="Q242" s="222">
        <v>4.4839999999999998E-2</v>
      </c>
      <c r="R242" s="222">
        <f>Q242*H242</f>
        <v>0.22419999999999998</v>
      </c>
      <c r="S242" s="222">
        <v>0</v>
      </c>
      <c r="T242" s="223">
        <f>S242*H242</f>
        <v>0</v>
      </c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R242" s="224" t="s">
        <v>122</v>
      </c>
      <c r="AT242" s="224" t="s">
        <v>118</v>
      </c>
      <c r="AU242" s="224" t="s">
        <v>81</v>
      </c>
      <c r="AY242" s="3" t="s">
        <v>116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3" t="s">
        <v>77</v>
      </c>
      <c r="BK242" s="225">
        <f>ROUND(I242*H242,2)</f>
        <v>0</v>
      </c>
      <c r="BL242" s="3" t="s">
        <v>122</v>
      </c>
      <c r="BM242" s="224" t="s">
        <v>337</v>
      </c>
    </row>
    <row r="243" spans="1:65" ht="22.7" customHeight="1">
      <c r="A243" s="195"/>
      <c r="B243" s="196"/>
      <c r="C243" s="197"/>
      <c r="D243" s="198" t="s">
        <v>71</v>
      </c>
      <c r="E243" s="210" t="s">
        <v>132</v>
      </c>
      <c r="F243" s="210" t="s">
        <v>338</v>
      </c>
      <c r="G243" s="197"/>
      <c r="H243" s="197"/>
      <c r="I243" s="200"/>
      <c r="J243" s="211">
        <f>BK243</f>
        <v>0</v>
      </c>
      <c r="K243" s="197"/>
      <c r="L243" s="202"/>
      <c r="M243" s="203"/>
      <c r="N243" s="204"/>
      <c r="O243" s="204"/>
      <c r="P243" s="205">
        <f>SUM(P244:P247)</f>
        <v>0</v>
      </c>
      <c r="Q243" s="204"/>
      <c r="R243" s="205">
        <f>SUM(R244:R247)</f>
        <v>0</v>
      </c>
      <c r="S243" s="204"/>
      <c r="T243" s="206">
        <f>SUM(T244:T247)</f>
        <v>0</v>
      </c>
      <c r="U243" s="195"/>
      <c r="V243" s="195"/>
      <c r="W243" s="195"/>
      <c r="X243" s="195"/>
      <c r="Y243" s="195"/>
      <c r="Z243" s="195"/>
      <c r="AA243" s="195"/>
      <c r="AB243" s="195"/>
      <c r="AC243" s="195"/>
      <c r="AD243" s="195"/>
      <c r="AE243" s="195"/>
      <c r="AF243" s="195"/>
      <c r="AG243" s="195"/>
      <c r="AH243" s="195"/>
      <c r="AI243" s="195"/>
      <c r="AJ243" s="195"/>
      <c r="AK243" s="195"/>
      <c r="AL243" s="195"/>
      <c r="AM243" s="195"/>
      <c r="AN243" s="195"/>
      <c r="AO243" s="195"/>
      <c r="AP243" s="195"/>
      <c r="AQ243" s="195"/>
      <c r="AR243" s="207" t="s">
        <v>77</v>
      </c>
      <c r="AS243" s="195"/>
      <c r="AT243" s="208" t="s">
        <v>71</v>
      </c>
      <c r="AU243" s="208" t="s">
        <v>77</v>
      </c>
      <c r="AV243" s="195"/>
      <c r="AW243" s="195"/>
      <c r="AX243" s="195"/>
      <c r="AY243" s="207" t="s">
        <v>116</v>
      </c>
      <c r="AZ243" s="195"/>
      <c r="BA243" s="195"/>
      <c r="BB243" s="195"/>
      <c r="BC243" s="195"/>
      <c r="BD243" s="195"/>
      <c r="BE243" s="195"/>
      <c r="BF243" s="195"/>
      <c r="BG243" s="195"/>
      <c r="BH243" s="195"/>
      <c r="BI243" s="195"/>
      <c r="BJ243" s="195"/>
      <c r="BK243" s="209">
        <f>SUM(BK244:BK247)</f>
        <v>0</v>
      </c>
      <c r="BL243" s="195"/>
      <c r="BM243" s="195"/>
    </row>
    <row r="244" spans="1:65" s="24" customFormat="1" ht="16.5" customHeight="1">
      <c r="A244" s="18"/>
      <c r="B244" s="19"/>
      <c r="C244" s="212" t="s">
        <v>339</v>
      </c>
      <c r="D244" s="212" t="s">
        <v>118</v>
      </c>
      <c r="E244" s="213" t="s">
        <v>340</v>
      </c>
      <c r="F244" s="214" t="s">
        <v>341</v>
      </c>
      <c r="G244" s="215" t="s">
        <v>142</v>
      </c>
      <c r="H244" s="216">
        <v>126.2</v>
      </c>
      <c r="I244" s="217"/>
      <c r="J244" s="218">
        <f>ROUND(I244*H244,2)</f>
        <v>0</v>
      </c>
      <c r="K244" s="219"/>
      <c r="L244" s="23"/>
      <c r="M244" s="220"/>
      <c r="N244" s="221" t="s">
        <v>37</v>
      </c>
      <c r="O244" s="56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R244" s="224" t="s">
        <v>122</v>
      </c>
      <c r="AT244" s="224" t="s">
        <v>118</v>
      </c>
      <c r="AU244" s="224" t="s">
        <v>81</v>
      </c>
      <c r="AY244" s="3" t="s">
        <v>116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3" t="s">
        <v>77</v>
      </c>
      <c r="BK244" s="225">
        <f>ROUND(I244*H244,2)</f>
        <v>0</v>
      </c>
      <c r="BL244" s="3" t="s">
        <v>122</v>
      </c>
      <c r="BM244" s="224" t="s">
        <v>342</v>
      </c>
    </row>
    <row r="245" spans="1:65" ht="14.25">
      <c r="A245" s="226"/>
      <c r="B245" s="227"/>
      <c r="C245" s="228"/>
      <c r="D245" s="229" t="s">
        <v>124</v>
      </c>
      <c r="E245" s="230"/>
      <c r="F245" s="231" t="s">
        <v>343</v>
      </c>
      <c r="G245" s="228"/>
      <c r="H245" s="232">
        <v>126.2</v>
      </c>
      <c r="I245" s="233"/>
      <c r="J245" s="228"/>
      <c r="K245" s="228"/>
      <c r="L245" s="234"/>
      <c r="M245" s="235"/>
      <c r="N245" s="236"/>
      <c r="O245" s="236"/>
      <c r="P245" s="236"/>
      <c r="Q245" s="236"/>
      <c r="R245" s="236"/>
      <c r="S245" s="236"/>
      <c r="T245" s="237"/>
      <c r="U245" s="226"/>
      <c r="V245" s="226"/>
      <c r="W245" s="226"/>
      <c r="X245" s="226"/>
      <c r="Y245" s="226"/>
      <c r="Z245" s="226"/>
      <c r="AA245" s="226"/>
      <c r="AB245" s="226"/>
      <c r="AC245" s="226"/>
      <c r="AD245" s="226"/>
      <c r="AE245" s="226"/>
      <c r="AF245" s="226"/>
      <c r="AG245" s="226"/>
      <c r="AH245" s="226"/>
      <c r="AI245" s="226"/>
      <c r="AJ245" s="226"/>
      <c r="AK245" s="226"/>
      <c r="AL245" s="226"/>
      <c r="AM245" s="226"/>
      <c r="AN245" s="226"/>
      <c r="AO245" s="226"/>
      <c r="AP245" s="226"/>
      <c r="AQ245" s="226"/>
      <c r="AR245" s="226"/>
      <c r="AS245" s="226"/>
      <c r="AT245" s="238" t="s">
        <v>124</v>
      </c>
      <c r="AU245" s="238" t="s">
        <v>81</v>
      </c>
      <c r="AV245" s="226" t="s">
        <v>81</v>
      </c>
      <c r="AW245" s="226" t="s">
        <v>28</v>
      </c>
      <c r="AX245" s="226" t="s">
        <v>77</v>
      </c>
      <c r="AY245" s="238" t="s">
        <v>116</v>
      </c>
      <c r="AZ245" s="226"/>
      <c r="BA245" s="226"/>
      <c r="BB245" s="226"/>
      <c r="BC245" s="226"/>
      <c r="BD245" s="226"/>
      <c r="BE245" s="226"/>
      <c r="BF245" s="226"/>
      <c r="BG245" s="226"/>
      <c r="BH245" s="226"/>
      <c r="BI245" s="226"/>
      <c r="BJ245" s="226"/>
      <c r="BK245" s="226"/>
      <c r="BL245" s="226"/>
      <c r="BM245" s="226"/>
    </row>
    <row r="246" spans="1:65" s="24" customFormat="1" ht="16.5" customHeight="1">
      <c r="A246" s="18"/>
      <c r="B246" s="19"/>
      <c r="C246" s="212" t="s">
        <v>344</v>
      </c>
      <c r="D246" s="212" t="s">
        <v>118</v>
      </c>
      <c r="E246" s="213" t="s">
        <v>345</v>
      </c>
      <c r="F246" s="214" t="s">
        <v>346</v>
      </c>
      <c r="G246" s="215" t="s">
        <v>142</v>
      </c>
      <c r="H246" s="216">
        <v>126.2</v>
      </c>
      <c r="I246" s="217"/>
      <c r="J246" s="218">
        <f>ROUND(I246*H246,2)</f>
        <v>0</v>
      </c>
      <c r="K246" s="219"/>
      <c r="L246" s="23"/>
      <c r="M246" s="220"/>
      <c r="N246" s="221" t="s">
        <v>37</v>
      </c>
      <c r="O246" s="56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R246" s="224" t="s">
        <v>122</v>
      </c>
      <c r="AT246" s="224" t="s">
        <v>118</v>
      </c>
      <c r="AU246" s="224" t="s">
        <v>81</v>
      </c>
      <c r="AY246" s="3" t="s">
        <v>116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3" t="s">
        <v>77</v>
      </c>
      <c r="BK246" s="225">
        <f>ROUND(I246*H246,2)</f>
        <v>0</v>
      </c>
      <c r="BL246" s="3" t="s">
        <v>122</v>
      </c>
      <c r="BM246" s="224" t="s">
        <v>347</v>
      </c>
    </row>
    <row r="247" spans="1:65" ht="14.25">
      <c r="A247" s="226"/>
      <c r="B247" s="227"/>
      <c r="C247" s="228"/>
      <c r="D247" s="229" t="s">
        <v>124</v>
      </c>
      <c r="E247" s="230"/>
      <c r="F247" s="231" t="s">
        <v>348</v>
      </c>
      <c r="G247" s="228"/>
      <c r="H247" s="232">
        <v>126.2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226"/>
      <c r="V247" s="226"/>
      <c r="W247" s="226"/>
      <c r="X247" s="226"/>
      <c r="Y247" s="226"/>
      <c r="Z247" s="226"/>
      <c r="AA247" s="226"/>
      <c r="AB247" s="226"/>
      <c r="AC247" s="226"/>
      <c r="AD247" s="226"/>
      <c r="AE247" s="226"/>
      <c r="AF247" s="226"/>
      <c r="AG247" s="226"/>
      <c r="AH247" s="226"/>
      <c r="AI247" s="226"/>
      <c r="AJ247" s="226"/>
      <c r="AK247" s="226"/>
      <c r="AL247" s="226"/>
      <c r="AM247" s="226"/>
      <c r="AN247" s="226"/>
      <c r="AO247" s="226"/>
      <c r="AP247" s="226"/>
      <c r="AQ247" s="226"/>
      <c r="AR247" s="226"/>
      <c r="AS247" s="226"/>
      <c r="AT247" s="238" t="s">
        <v>124</v>
      </c>
      <c r="AU247" s="238" t="s">
        <v>81</v>
      </c>
      <c r="AV247" s="226" t="s">
        <v>81</v>
      </c>
      <c r="AW247" s="226" t="s">
        <v>28</v>
      </c>
      <c r="AX247" s="226" t="s">
        <v>77</v>
      </c>
      <c r="AY247" s="238" t="s">
        <v>116</v>
      </c>
      <c r="AZ247" s="226"/>
      <c r="BA247" s="226"/>
      <c r="BB247" s="226"/>
      <c r="BC247" s="226"/>
      <c r="BD247" s="226"/>
      <c r="BE247" s="226"/>
      <c r="BF247" s="226"/>
      <c r="BG247" s="226"/>
      <c r="BH247" s="226"/>
      <c r="BI247" s="226"/>
      <c r="BJ247" s="226"/>
      <c r="BK247" s="226"/>
      <c r="BL247" s="226"/>
      <c r="BM247" s="226"/>
    </row>
    <row r="248" spans="1:65" ht="22.7" customHeight="1">
      <c r="A248" s="195"/>
      <c r="B248" s="196"/>
      <c r="C248" s="197"/>
      <c r="D248" s="198" t="s">
        <v>71</v>
      </c>
      <c r="E248" s="210" t="s">
        <v>122</v>
      </c>
      <c r="F248" s="210" t="s">
        <v>349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SUM(P249:P253)</f>
        <v>0</v>
      </c>
      <c r="Q248" s="204"/>
      <c r="R248" s="205">
        <f>SUM(R249:R253)</f>
        <v>33.984699980000002</v>
      </c>
      <c r="S248" s="204"/>
      <c r="T248" s="206">
        <f>SUM(T249:T253)</f>
        <v>0</v>
      </c>
      <c r="U248" s="195"/>
      <c r="V248" s="195"/>
      <c r="W248" s="195"/>
      <c r="X248" s="195"/>
      <c r="Y248" s="195"/>
      <c r="Z248" s="195"/>
      <c r="AA248" s="195"/>
      <c r="AB248" s="195"/>
      <c r="AC248" s="195"/>
      <c r="AD248" s="195"/>
      <c r="AE248" s="195"/>
      <c r="AF248" s="195"/>
      <c r="AG248" s="195"/>
      <c r="AH248" s="195"/>
      <c r="AI248" s="195"/>
      <c r="AJ248" s="195"/>
      <c r="AK248" s="195"/>
      <c r="AL248" s="195"/>
      <c r="AM248" s="195"/>
      <c r="AN248" s="195"/>
      <c r="AO248" s="195"/>
      <c r="AP248" s="195"/>
      <c r="AQ248" s="195"/>
      <c r="AR248" s="207" t="s">
        <v>77</v>
      </c>
      <c r="AS248" s="195"/>
      <c r="AT248" s="208" t="s">
        <v>71</v>
      </c>
      <c r="AU248" s="208" t="s">
        <v>77</v>
      </c>
      <c r="AV248" s="195"/>
      <c r="AW248" s="195"/>
      <c r="AX248" s="195"/>
      <c r="AY248" s="207" t="s">
        <v>116</v>
      </c>
      <c r="AZ248" s="195"/>
      <c r="BA248" s="195"/>
      <c r="BB248" s="195"/>
      <c r="BC248" s="195"/>
      <c r="BD248" s="195"/>
      <c r="BE248" s="195"/>
      <c r="BF248" s="195"/>
      <c r="BG248" s="195"/>
      <c r="BH248" s="195"/>
      <c r="BI248" s="195"/>
      <c r="BJ248" s="195"/>
      <c r="BK248" s="209">
        <f>SUM(BK249:BK253)</f>
        <v>0</v>
      </c>
      <c r="BL248" s="195"/>
      <c r="BM248" s="195"/>
    </row>
    <row r="249" spans="1:65" s="24" customFormat="1" ht="16.5" customHeight="1">
      <c r="A249" s="18"/>
      <c r="B249" s="19"/>
      <c r="C249" s="212" t="s">
        <v>350</v>
      </c>
      <c r="D249" s="212" t="s">
        <v>118</v>
      </c>
      <c r="E249" s="213" t="s">
        <v>351</v>
      </c>
      <c r="F249" s="214" t="s">
        <v>352</v>
      </c>
      <c r="G249" s="215" t="s">
        <v>171</v>
      </c>
      <c r="H249" s="216">
        <v>17.974</v>
      </c>
      <c r="I249" s="217"/>
      <c r="J249" s="218">
        <f>ROUND(I249*H249,2)</f>
        <v>0</v>
      </c>
      <c r="K249" s="219"/>
      <c r="L249" s="23"/>
      <c r="M249" s="220"/>
      <c r="N249" s="221" t="s">
        <v>37</v>
      </c>
      <c r="O249" s="56"/>
      <c r="P249" s="222">
        <f>O249*H249</f>
        <v>0</v>
      </c>
      <c r="Q249" s="222">
        <v>1.8907700000000001</v>
      </c>
      <c r="R249" s="222">
        <f>Q249*H249</f>
        <v>33.984699980000002</v>
      </c>
      <c r="S249" s="222">
        <v>0</v>
      </c>
      <c r="T249" s="223">
        <f>S249*H249</f>
        <v>0</v>
      </c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R249" s="224" t="s">
        <v>122</v>
      </c>
      <c r="AT249" s="224" t="s">
        <v>118</v>
      </c>
      <c r="AU249" s="224" t="s">
        <v>81</v>
      </c>
      <c r="AY249" s="3" t="s">
        <v>116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3" t="s">
        <v>77</v>
      </c>
      <c r="BK249" s="225">
        <f>ROUND(I249*H249,2)</f>
        <v>0</v>
      </c>
      <c r="BL249" s="3" t="s">
        <v>122</v>
      </c>
      <c r="BM249" s="224" t="s">
        <v>353</v>
      </c>
    </row>
    <row r="250" spans="1:65" ht="14.25">
      <c r="A250" s="226"/>
      <c r="B250" s="227"/>
      <c r="C250" s="228"/>
      <c r="D250" s="229" t="s">
        <v>124</v>
      </c>
      <c r="E250" s="230"/>
      <c r="F250" s="231" t="s">
        <v>354</v>
      </c>
      <c r="G250" s="228"/>
      <c r="H250" s="232">
        <v>14.23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226"/>
      <c r="V250" s="226"/>
      <c r="W250" s="226"/>
      <c r="X250" s="226"/>
      <c r="Y250" s="226"/>
      <c r="Z250" s="226"/>
      <c r="AA250" s="226"/>
      <c r="AB250" s="226"/>
      <c r="AC250" s="226"/>
      <c r="AD250" s="226"/>
      <c r="AE250" s="226"/>
      <c r="AF250" s="226"/>
      <c r="AG250" s="226"/>
      <c r="AH250" s="226"/>
      <c r="AI250" s="226"/>
      <c r="AJ250" s="226"/>
      <c r="AK250" s="226"/>
      <c r="AL250" s="226"/>
      <c r="AM250" s="226"/>
      <c r="AN250" s="226"/>
      <c r="AO250" s="226"/>
      <c r="AP250" s="226"/>
      <c r="AQ250" s="226"/>
      <c r="AR250" s="226"/>
      <c r="AS250" s="226"/>
      <c r="AT250" s="238" t="s">
        <v>124</v>
      </c>
      <c r="AU250" s="238" t="s">
        <v>81</v>
      </c>
      <c r="AV250" s="226" t="s">
        <v>81</v>
      </c>
      <c r="AW250" s="226" t="s">
        <v>28</v>
      </c>
      <c r="AX250" s="226" t="s">
        <v>72</v>
      </c>
      <c r="AY250" s="238" t="s">
        <v>116</v>
      </c>
      <c r="AZ250" s="226"/>
      <c r="BA250" s="226"/>
      <c r="BB250" s="226"/>
      <c r="BC250" s="226"/>
      <c r="BD250" s="226"/>
      <c r="BE250" s="226"/>
      <c r="BF250" s="226"/>
      <c r="BG250" s="226"/>
      <c r="BH250" s="226"/>
      <c r="BI250" s="226"/>
      <c r="BJ250" s="226"/>
      <c r="BK250" s="226"/>
      <c r="BL250" s="226"/>
      <c r="BM250" s="226"/>
    </row>
    <row r="251" spans="1:65" ht="14.25">
      <c r="A251" s="226"/>
      <c r="B251" s="227"/>
      <c r="C251" s="228"/>
      <c r="D251" s="229" t="s">
        <v>124</v>
      </c>
      <c r="E251" s="230"/>
      <c r="F251" s="231" t="s">
        <v>355</v>
      </c>
      <c r="G251" s="228"/>
      <c r="H251" s="232">
        <v>2.6640000000000001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226"/>
      <c r="V251" s="226"/>
      <c r="W251" s="226"/>
      <c r="X251" s="226"/>
      <c r="Y251" s="226"/>
      <c r="Z251" s="226"/>
      <c r="AA251" s="226"/>
      <c r="AB251" s="226"/>
      <c r="AC251" s="226"/>
      <c r="AD251" s="226"/>
      <c r="AE251" s="226"/>
      <c r="AF251" s="226"/>
      <c r="AG251" s="226"/>
      <c r="AH251" s="226"/>
      <c r="AI251" s="226"/>
      <c r="AJ251" s="226"/>
      <c r="AK251" s="226"/>
      <c r="AL251" s="226"/>
      <c r="AM251" s="226"/>
      <c r="AN251" s="226"/>
      <c r="AO251" s="226"/>
      <c r="AP251" s="226"/>
      <c r="AQ251" s="226"/>
      <c r="AR251" s="226"/>
      <c r="AS251" s="226"/>
      <c r="AT251" s="238" t="s">
        <v>124</v>
      </c>
      <c r="AU251" s="238" t="s">
        <v>81</v>
      </c>
      <c r="AV251" s="226" t="s">
        <v>81</v>
      </c>
      <c r="AW251" s="226" t="s">
        <v>28</v>
      </c>
      <c r="AX251" s="226" t="s">
        <v>72</v>
      </c>
      <c r="AY251" s="238" t="s">
        <v>116</v>
      </c>
      <c r="AZ251" s="226"/>
      <c r="BA251" s="226"/>
      <c r="BB251" s="226"/>
      <c r="BC251" s="226"/>
      <c r="BD251" s="226"/>
      <c r="BE251" s="226"/>
      <c r="BF251" s="226"/>
      <c r="BG251" s="226"/>
      <c r="BH251" s="226"/>
      <c r="BI251" s="226"/>
      <c r="BJ251" s="226"/>
      <c r="BK251" s="226"/>
      <c r="BL251" s="226"/>
      <c r="BM251" s="226"/>
    </row>
    <row r="252" spans="1:65" ht="14.25">
      <c r="A252" s="226"/>
      <c r="B252" s="227"/>
      <c r="C252" s="228"/>
      <c r="D252" s="229" t="s">
        <v>124</v>
      </c>
      <c r="E252" s="230"/>
      <c r="F252" s="231" t="s">
        <v>356</v>
      </c>
      <c r="G252" s="228"/>
      <c r="H252" s="232">
        <v>1.08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U252" s="226"/>
      <c r="V252" s="226"/>
      <c r="W252" s="226"/>
      <c r="X252" s="226"/>
      <c r="Y252" s="226"/>
      <c r="Z252" s="226"/>
      <c r="AA252" s="226"/>
      <c r="AB252" s="226"/>
      <c r="AC252" s="226"/>
      <c r="AD252" s="226"/>
      <c r="AE252" s="226"/>
      <c r="AF252" s="226"/>
      <c r="AG252" s="226"/>
      <c r="AH252" s="226"/>
      <c r="AI252" s="226"/>
      <c r="AJ252" s="226"/>
      <c r="AK252" s="226"/>
      <c r="AL252" s="226"/>
      <c r="AM252" s="226"/>
      <c r="AN252" s="226"/>
      <c r="AO252" s="226"/>
      <c r="AP252" s="226"/>
      <c r="AQ252" s="226"/>
      <c r="AR252" s="226"/>
      <c r="AS252" s="226"/>
      <c r="AT252" s="238" t="s">
        <v>124</v>
      </c>
      <c r="AU252" s="238" t="s">
        <v>81</v>
      </c>
      <c r="AV252" s="226" t="s">
        <v>81</v>
      </c>
      <c r="AW252" s="226" t="s">
        <v>28</v>
      </c>
      <c r="AX252" s="226" t="s">
        <v>72</v>
      </c>
      <c r="AY252" s="238" t="s">
        <v>116</v>
      </c>
      <c r="AZ252" s="226"/>
      <c r="BA252" s="226"/>
      <c r="BB252" s="226"/>
      <c r="BC252" s="226"/>
      <c r="BD252" s="226"/>
      <c r="BE252" s="226"/>
      <c r="BF252" s="226"/>
      <c r="BG252" s="226"/>
      <c r="BH252" s="226"/>
      <c r="BI252" s="226"/>
      <c r="BJ252" s="226"/>
      <c r="BK252" s="226"/>
      <c r="BL252" s="226"/>
      <c r="BM252" s="226"/>
    </row>
    <row r="253" spans="1:65" ht="14.25">
      <c r="A253" s="239"/>
      <c r="B253" s="240"/>
      <c r="C253" s="241"/>
      <c r="D253" s="229" t="s">
        <v>124</v>
      </c>
      <c r="E253" s="242"/>
      <c r="F253" s="243" t="s">
        <v>127</v>
      </c>
      <c r="G253" s="241"/>
      <c r="H253" s="244">
        <v>17.974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239"/>
      <c r="V253" s="239"/>
      <c r="W253" s="239"/>
      <c r="X253" s="239"/>
      <c r="Y253" s="239"/>
      <c r="Z253" s="239"/>
      <c r="AA253" s="239"/>
      <c r="AB253" s="239"/>
      <c r="AC253" s="239"/>
      <c r="AD253" s="239"/>
      <c r="AE253" s="239"/>
      <c r="AF253" s="239"/>
      <c r="AG253" s="239"/>
      <c r="AH253" s="239"/>
      <c r="AI253" s="239"/>
      <c r="AJ253" s="239"/>
      <c r="AK253" s="239"/>
      <c r="AL253" s="239"/>
      <c r="AM253" s="239"/>
      <c r="AN253" s="239"/>
      <c r="AO253" s="239"/>
      <c r="AP253" s="239"/>
      <c r="AQ253" s="239"/>
      <c r="AR253" s="239"/>
      <c r="AS253" s="239"/>
      <c r="AT253" s="250" t="s">
        <v>124</v>
      </c>
      <c r="AU253" s="250" t="s">
        <v>81</v>
      </c>
      <c r="AV253" s="239" t="s">
        <v>122</v>
      </c>
      <c r="AW253" s="239" t="s">
        <v>28</v>
      </c>
      <c r="AX253" s="239" t="s">
        <v>77</v>
      </c>
      <c r="AY253" s="250" t="s">
        <v>116</v>
      </c>
      <c r="AZ253" s="239"/>
      <c r="BA253" s="239"/>
      <c r="BB253" s="239"/>
      <c r="BC253" s="239"/>
      <c r="BD253" s="239"/>
      <c r="BE253" s="239"/>
      <c r="BF253" s="239"/>
      <c r="BG253" s="239"/>
      <c r="BH253" s="239"/>
      <c r="BI253" s="239"/>
      <c r="BJ253" s="239"/>
      <c r="BK253" s="239"/>
      <c r="BL253" s="239"/>
      <c r="BM253" s="239"/>
    </row>
    <row r="254" spans="1:65" ht="22.7" customHeight="1">
      <c r="A254" s="195"/>
      <c r="B254" s="196"/>
      <c r="C254" s="197"/>
      <c r="D254" s="198" t="s">
        <v>71</v>
      </c>
      <c r="E254" s="210" t="s">
        <v>155</v>
      </c>
      <c r="F254" s="210" t="s">
        <v>357</v>
      </c>
      <c r="G254" s="197"/>
      <c r="H254" s="197"/>
      <c r="I254" s="200"/>
      <c r="J254" s="211">
        <f>BK254</f>
        <v>0</v>
      </c>
      <c r="K254" s="197"/>
      <c r="L254" s="202"/>
      <c r="M254" s="203"/>
      <c r="N254" s="204"/>
      <c r="O254" s="204"/>
      <c r="P254" s="205">
        <f>SUM(P255:P308)</f>
        <v>0</v>
      </c>
      <c r="Q254" s="204"/>
      <c r="R254" s="205">
        <f>SUM(R255:R308)</f>
        <v>54.12271681</v>
      </c>
      <c r="S254" s="204"/>
      <c r="T254" s="206">
        <f>SUM(T255:T308)</f>
        <v>0</v>
      </c>
      <c r="U254" s="195"/>
      <c r="V254" s="195"/>
      <c r="W254" s="195"/>
      <c r="X254" s="195"/>
      <c r="Y254" s="195"/>
      <c r="Z254" s="195"/>
      <c r="AA254" s="195"/>
      <c r="AB254" s="195"/>
      <c r="AC254" s="195"/>
      <c r="AD254" s="195"/>
      <c r="AE254" s="195"/>
      <c r="AF254" s="195"/>
      <c r="AG254" s="195"/>
      <c r="AH254" s="195"/>
      <c r="AI254" s="195"/>
      <c r="AJ254" s="195"/>
      <c r="AK254" s="195"/>
      <c r="AL254" s="195"/>
      <c r="AM254" s="195"/>
      <c r="AN254" s="195"/>
      <c r="AO254" s="195"/>
      <c r="AP254" s="195"/>
      <c r="AQ254" s="195"/>
      <c r="AR254" s="207" t="s">
        <v>77</v>
      </c>
      <c r="AS254" s="195"/>
      <c r="AT254" s="208" t="s">
        <v>71</v>
      </c>
      <c r="AU254" s="208" t="s">
        <v>77</v>
      </c>
      <c r="AV254" s="195"/>
      <c r="AW254" s="195"/>
      <c r="AX254" s="195"/>
      <c r="AY254" s="207" t="s">
        <v>116</v>
      </c>
      <c r="AZ254" s="195"/>
      <c r="BA254" s="195"/>
      <c r="BB254" s="195"/>
      <c r="BC254" s="195"/>
      <c r="BD254" s="195"/>
      <c r="BE254" s="195"/>
      <c r="BF254" s="195"/>
      <c r="BG254" s="195"/>
      <c r="BH254" s="195"/>
      <c r="BI254" s="195"/>
      <c r="BJ254" s="195"/>
      <c r="BK254" s="209">
        <f>SUM(BK255:BK308)</f>
        <v>0</v>
      </c>
      <c r="BL254" s="195"/>
      <c r="BM254" s="195"/>
    </row>
    <row r="255" spans="1:65" s="24" customFormat="1" ht="16.5" customHeight="1">
      <c r="A255" s="18"/>
      <c r="B255" s="19"/>
      <c r="C255" s="212" t="s">
        <v>358</v>
      </c>
      <c r="D255" s="212" t="s">
        <v>118</v>
      </c>
      <c r="E255" s="213" t="s">
        <v>359</v>
      </c>
      <c r="F255" s="214" t="s">
        <v>360</v>
      </c>
      <c r="G255" s="215" t="s">
        <v>336</v>
      </c>
      <c r="H255" s="216">
        <v>1</v>
      </c>
      <c r="I255" s="217"/>
      <c r="J255" s="218">
        <f>ROUND(I255*H255,2)</f>
        <v>0</v>
      </c>
      <c r="K255" s="219"/>
      <c r="L255" s="23"/>
      <c r="M255" s="220"/>
      <c r="N255" s="221" t="s">
        <v>37</v>
      </c>
      <c r="O255" s="56"/>
      <c r="P255" s="222">
        <f>O255*H255</f>
        <v>0</v>
      </c>
      <c r="Q255" s="222">
        <v>0.19206999999999999</v>
      </c>
      <c r="R255" s="222">
        <f>Q255*H255</f>
        <v>0.19206999999999999</v>
      </c>
      <c r="S255" s="222">
        <v>0</v>
      </c>
      <c r="T255" s="223">
        <f>S255*H255</f>
        <v>0</v>
      </c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R255" s="224" t="s">
        <v>122</v>
      </c>
      <c r="AT255" s="224" t="s">
        <v>118</v>
      </c>
      <c r="AU255" s="224" t="s">
        <v>81</v>
      </c>
      <c r="AY255" s="3" t="s">
        <v>116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3" t="s">
        <v>77</v>
      </c>
      <c r="BK255" s="225">
        <f>ROUND(I255*H255,2)</f>
        <v>0</v>
      </c>
      <c r="BL255" s="3" t="s">
        <v>122</v>
      </c>
      <c r="BM255" s="224" t="s">
        <v>361</v>
      </c>
    </row>
    <row r="256" spans="1:65" s="24" customFormat="1" ht="16.5" customHeight="1">
      <c r="A256" s="18"/>
      <c r="B256" s="19"/>
      <c r="C256" s="212" t="s">
        <v>362</v>
      </c>
      <c r="D256" s="212" t="s">
        <v>118</v>
      </c>
      <c r="E256" s="213" t="s">
        <v>363</v>
      </c>
      <c r="F256" s="214" t="s">
        <v>364</v>
      </c>
      <c r="G256" s="215" t="s">
        <v>336</v>
      </c>
      <c r="H256" s="216">
        <v>1</v>
      </c>
      <c r="I256" s="217"/>
      <c r="J256" s="218">
        <f>ROUND(I256*H256,2)</f>
        <v>0</v>
      </c>
      <c r="K256" s="219"/>
      <c r="L256" s="23"/>
      <c r="M256" s="220"/>
      <c r="N256" s="221" t="s">
        <v>37</v>
      </c>
      <c r="O256" s="56"/>
      <c r="P256" s="222">
        <f>O256*H256</f>
        <v>0</v>
      </c>
      <c r="Q256" s="222">
        <v>0.2661</v>
      </c>
      <c r="R256" s="222">
        <f>Q256*H256</f>
        <v>0.2661</v>
      </c>
      <c r="S256" s="222">
        <v>0</v>
      </c>
      <c r="T256" s="223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224" t="s">
        <v>122</v>
      </c>
      <c r="AT256" s="224" t="s">
        <v>118</v>
      </c>
      <c r="AU256" s="224" t="s">
        <v>81</v>
      </c>
      <c r="AY256" s="3" t="s">
        <v>116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3" t="s">
        <v>77</v>
      </c>
      <c r="BK256" s="225">
        <f>ROUND(I256*H256,2)</f>
        <v>0</v>
      </c>
      <c r="BL256" s="3" t="s">
        <v>122</v>
      </c>
      <c r="BM256" s="224" t="s">
        <v>365</v>
      </c>
    </row>
    <row r="257" spans="1:65" s="24" customFormat="1" ht="16.5" customHeight="1">
      <c r="A257" s="18"/>
      <c r="B257" s="19"/>
      <c r="C257" s="212" t="s">
        <v>366</v>
      </c>
      <c r="D257" s="212" t="s">
        <v>118</v>
      </c>
      <c r="E257" s="213" t="s">
        <v>367</v>
      </c>
      <c r="F257" s="214" t="s">
        <v>368</v>
      </c>
      <c r="G257" s="215" t="s">
        <v>336</v>
      </c>
      <c r="H257" s="216">
        <v>1</v>
      </c>
      <c r="I257" s="217"/>
      <c r="J257" s="218">
        <f>ROUND(I257*H257,2)</f>
        <v>0</v>
      </c>
      <c r="K257" s="219"/>
      <c r="L257" s="23"/>
      <c r="M257" s="220"/>
      <c r="N257" s="221" t="s">
        <v>37</v>
      </c>
      <c r="O257" s="56"/>
      <c r="P257" s="222">
        <f>O257*H257</f>
        <v>0</v>
      </c>
      <c r="Q257" s="222">
        <v>0.41761999999999999</v>
      </c>
      <c r="R257" s="222">
        <f>Q257*H257</f>
        <v>0.41761999999999999</v>
      </c>
      <c r="S257" s="222">
        <v>0</v>
      </c>
      <c r="T257" s="223">
        <f>S257*H257</f>
        <v>0</v>
      </c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R257" s="224" t="s">
        <v>122</v>
      </c>
      <c r="AT257" s="224" t="s">
        <v>118</v>
      </c>
      <c r="AU257" s="224" t="s">
        <v>81</v>
      </c>
      <c r="AY257" s="3" t="s">
        <v>116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3" t="s">
        <v>77</v>
      </c>
      <c r="BK257" s="225">
        <f>ROUND(I257*H257,2)</f>
        <v>0</v>
      </c>
      <c r="BL257" s="3" t="s">
        <v>122</v>
      </c>
      <c r="BM257" s="224" t="s">
        <v>369</v>
      </c>
    </row>
    <row r="258" spans="1:65" s="24" customFormat="1" ht="21.75" customHeight="1">
      <c r="A258" s="18"/>
      <c r="B258" s="19"/>
      <c r="C258" s="212" t="s">
        <v>370</v>
      </c>
      <c r="D258" s="212" t="s">
        <v>118</v>
      </c>
      <c r="E258" s="213" t="s">
        <v>371</v>
      </c>
      <c r="F258" s="214" t="s">
        <v>372</v>
      </c>
      <c r="G258" s="215" t="s">
        <v>142</v>
      </c>
      <c r="H258" s="216">
        <v>9</v>
      </c>
      <c r="I258" s="217"/>
      <c r="J258" s="218">
        <f>ROUND(I258*H258,2)</f>
        <v>0</v>
      </c>
      <c r="K258" s="219"/>
      <c r="L258" s="23"/>
      <c r="M258" s="220"/>
      <c r="N258" s="221" t="s">
        <v>37</v>
      </c>
      <c r="O258" s="56"/>
      <c r="P258" s="222">
        <f>O258*H258</f>
        <v>0</v>
      </c>
      <c r="Q258" s="222">
        <v>1.0000000000000001E-5</v>
      </c>
      <c r="R258" s="222">
        <f>Q258*H258</f>
        <v>9.0000000000000006E-5</v>
      </c>
      <c r="S258" s="222">
        <v>0</v>
      </c>
      <c r="T258" s="223">
        <f>S258*H258</f>
        <v>0</v>
      </c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R258" s="224" t="s">
        <v>122</v>
      </c>
      <c r="AT258" s="224" t="s">
        <v>118</v>
      </c>
      <c r="AU258" s="224" t="s">
        <v>81</v>
      </c>
      <c r="AY258" s="3" t="s">
        <v>116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3" t="s">
        <v>77</v>
      </c>
      <c r="BK258" s="225">
        <f>ROUND(I258*H258,2)</f>
        <v>0</v>
      </c>
      <c r="BL258" s="3" t="s">
        <v>122</v>
      </c>
      <c r="BM258" s="224" t="s">
        <v>373</v>
      </c>
    </row>
    <row r="259" spans="1:65" s="24" customFormat="1" ht="21.75" customHeight="1">
      <c r="A259" s="18"/>
      <c r="B259" s="19"/>
      <c r="C259" s="263" t="s">
        <v>374</v>
      </c>
      <c r="D259" s="263" t="s">
        <v>293</v>
      </c>
      <c r="E259" s="264" t="s">
        <v>375</v>
      </c>
      <c r="F259" s="265" t="s">
        <v>376</v>
      </c>
      <c r="G259" s="266" t="s">
        <v>142</v>
      </c>
      <c r="H259" s="267">
        <v>9.8369999999999997</v>
      </c>
      <c r="I259" s="268"/>
      <c r="J259" s="269">
        <f>ROUND(I259*H259,2)</f>
        <v>0</v>
      </c>
      <c r="K259" s="270"/>
      <c r="L259" s="271"/>
      <c r="M259" s="272"/>
      <c r="N259" s="273" t="s">
        <v>37</v>
      </c>
      <c r="O259" s="56"/>
      <c r="P259" s="222">
        <f>O259*H259</f>
        <v>0</v>
      </c>
      <c r="Q259" s="222">
        <v>9.7000000000000005E-4</v>
      </c>
      <c r="R259" s="222">
        <f>Q259*H259</f>
        <v>9.5418900000000008E-3</v>
      </c>
      <c r="S259" s="222">
        <v>0</v>
      </c>
      <c r="T259" s="223">
        <f>S259*H259</f>
        <v>0</v>
      </c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R259" s="224" t="s">
        <v>155</v>
      </c>
      <c r="AT259" s="224" t="s">
        <v>293</v>
      </c>
      <c r="AU259" s="224" t="s">
        <v>81</v>
      </c>
      <c r="AY259" s="3" t="s">
        <v>116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3" t="s">
        <v>77</v>
      </c>
      <c r="BK259" s="225">
        <f>ROUND(I259*H259,2)</f>
        <v>0</v>
      </c>
      <c r="BL259" s="3" t="s">
        <v>122</v>
      </c>
      <c r="BM259" s="224" t="s">
        <v>377</v>
      </c>
    </row>
    <row r="260" spans="1:65" ht="14.25">
      <c r="A260" s="226"/>
      <c r="B260" s="227"/>
      <c r="C260" s="228"/>
      <c r="D260" s="229" t="s">
        <v>124</v>
      </c>
      <c r="E260" s="230"/>
      <c r="F260" s="231" t="s">
        <v>378</v>
      </c>
      <c r="G260" s="228"/>
      <c r="H260" s="232">
        <v>9.8369999999999997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226"/>
      <c r="V260" s="226"/>
      <c r="W260" s="226"/>
      <c r="X260" s="226"/>
      <c r="Y260" s="226"/>
      <c r="Z260" s="226"/>
      <c r="AA260" s="226"/>
      <c r="AB260" s="226"/>
      <c r="AC260" s="226"/>
      <c r="AD260" s="226"/>
      <c r="AE260" s="226"/>
      <c r="AF260" s="226"/>
      <c r="AG260" s="226"/>
      <c r="AH260" s="226"/>
      <c r="AI260" s="226"/>
      <c r="AJ260" s="226"/>
      <c r="AK260" s="226"/>
      <c r="AL260" s="226"/>
      <c r="AM260" s="226"/>
      <c r="AN260" s="226"/>
      <c r="AO260" s="226"/>
      <c r="AP260" s="226"/>
      <c r="AQ260" s="226"/>
      <c r="AR260" s="226"/>
      <c r="AS260" s="226"/>
      <c r="AT260" s="238" t="s">
        <v>124</v>
      </c>
      <c r="AU260" s="238" t="s">
        <v>81</v>
      </c>
      <c r="AV260" s="226" t="s">
        <v>81</v>
      </c>
      <c r="AW260" s="226" t="s">
        <v>28</v>
      </c>
      <c r="AX260" s="226" t="s">
        <v>77</v>
      </c>
      <c r="AY260" s="238" t="s">
        <v>116</v>
      </c>
      <c r="AZ260" s="226"/>
      <c r="BA260" s="226"/>
      <c r="BB260" s="226"/>
      <c r="BC260" s="226"/>
      <c r="BD260" s="226"/>
      <c r="BE260" s="226"/>
      <c r="BF260" s="226"/>
      <c r="BG260" s="226"/>
      <c r="BH260" s="226"/>
      <c r="BI260" s="226"/>
      <c r="BJ260" s="226"/>
      <c r="BK260" s="226"/>
      <c r="BL260" s="226"/>
      <c r="BM260" s="226"/>
    </row>
    <row r="261" spans="1:65" s="24" customFormat="1" ht="21.75" customHeight="1">
      <c r="A261" s="18"/>
      <c r="B261" s="19"/>
      <c r="C261" s="212" t="s">
        <v>379</v>
      </c>
      <c r="D261" s="212" t="s">
        <v>118</v>
      </c>
      <c r="E261" s="213" t="s">
        <v>380</v>
      </c>
      <c r="F261" s="214" t="s">
        <v>381</v>
      </c>
      <c r="G261" s="215" t="s">
        <v>142</v>
      </c>
      <c r="H261" s="216">
        <v>23.2</v>
      </c>
      <c r="I261" s="217"/>
      <c r="J261" s="218">
        <f>ROUND(I261*H261,2)</f>
        <v>0</v>
      </c>
      <c r="K261" s="219"/>
      <c r="L261" s="23"/>
      <c r="M261" s="220"/>
      <c r="N261" s="221" t="s">
        <v>37</v>
      </c>
      <c r="O261" s="56"/>
      <c r="P261" s="222">
        <f>O261*H261</f>
        <v>0</v>
      </c>
      <c r="Q261" s="222">
        <v>2.0000000000000002E-5</v>
      </c>
      <c r="R261" s="222">
        <f>Q261*H261</f>
        <v>4.64E-4</v>
      </c>
      <c r="S261" s="222">
        <v>0</v>
      </c>
      <c r="T261" s="223">
        <f>S261*H261</f>
        <v>0</v>
      </c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R261" s="224" t="s">
        <v>122</v>
      </c>
      <c r="AT261" s="224" t="s">
        <v>118</v>
      </c>
      <c r="AU261" s="224" t="s">
        <v>81</v>
      </c>
      <c r="AY261" s="3" t="s">
        <v>116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3" t="s">
        <v>77</v>
      </c>
      <c r="BK261" s="225">
        <f>ROUND(I261*H261,2)</f>
        <v>0</v>
      </c>
      <c r="BL261" s="3" t="s">
        <v>122</v>
      </c>
      <c r="BM261" s="224" t="s">
        <v>382</v>
      </c>
    </row>
    <row r="262" spans="1:65" s="24" customFormat="1" ht="21.75" customHeight="1">
      <c r="A262" s="18"/>
      <c r="B262" s="19"/>
      <c r="C262" s="263" t="s">
        <v>383</v>
      </c>
      <c r="D262" s="263" t="s">
        <v>293</v>
      </c>
      <c r="E262" s="264" t="s">
        <v>384</v>
      </c>
      <c r="F262" s="265" t="s">
        <v>385</v>
      </c>
      <c r="G262" s="266" t="s">
        <v>142</v>
      </c>
      <c r="H262" s="267">
        <v>25.358000000000001</v>
      </c>
      <c r="I262" s="268"/>
      <c r="J262" s="269">
        <f>ROUND(I262*H262,2)</f>
        <v>0</v>
      </c>
      <c r="K262" s="270"/>
      <c r="L262" s="271"/>
      <c r="M262" s="272"/>
      <c r="N262" s="273" t="s">
        <v>37</v>
      </c>
      <c r="O262" s="56"/>
      <c r="P262" s="222">
        <f>O262*H262</f>
        <v>0</v>
      </c>
      <c r="Q262" s="222">
        <v>1.4400000000000001E-3</v>
      </c>
      <c r="R262" s="222">
        <f>Q262*H262</f>
        <v>3.6515520000000003E-2</v>
      </c>
      <c r="S262" s="222">
        <v>0</v>
      </c>
      <c r="T262" s="223">
        <f>S262*H262</f>
        <v>0</v>
      </c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R262" s="224" t="s">
        <v>155</v>
      </c>
      <c r="AT262" s="224" t="s">
        <v>293</v>
      </c>
      <c r="AU262" s="224" t="s">
        <v>81</v>
      </c>
      <c r="AY262" s="3" t="s">
        <v>116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3" t="s">
        <v>77</v>
      </c>
      <c r="BK262" s="225">
        <f>ROUND(I262*H262,2)</f>
        <v>0</v>
      </c>
      <c r="BL262" s="3" t="s">
        <v>122</v>
      </c>
      <c r="BM262" s="224" t="s">
        <v>386</v>
      </c>
    </row>
    <row r="263" spans="1:65" ht="14.25">
      <c r="A263" s="226"/>
      <c r="B263" s="227"/>
      <c r="C263" s="228"/>
      <c r="D263" s="229" t="s">
        <v>124</v>
      </c>
      <c r="E263" s="230"/>
      <c r="F263" s="231" t="s">
        <v>387</v>
      </c>
      <c r="G263" s="228"/>
      <c r="H263" s="232">
        <v>25.358000000000001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226"/>
      <c r="V263" s="226"/>
      <c r="W263" s="226"/>
      <c r="X263" s="226"/>
      <c r="Y263" s="226"/>
      <c r="Z263" s="226"/>
      <c r="AA263" s="226"/>
      <c r="AB263" s="226"/>
      <c r="AC263" s="226"/>
      <c r="AD263" s="226"/>
      <c r="AE263" s="226"/>
      <c r="AF263" s="226"/>
      <c r="AG263" s="226"/>
      <c r="AH263" s="226"/>
      <c r="AI263" s="226"/>
      <c r="AJ263" s="226"/>
      <c r="AK263" s="226"/>
      <c r="AL263" s="226"/>
      <c r="AM263" s="226"/>
      <c r="AN263" s="226"/>
      <c r="AO263" s="226"/>
      <c r="AP263" s="226"/>
      <c r="AQ263" s="226"/>
      <c r="AR263" s="226"/>
      <c r="AS263" s="226"/>
      <c r="AT263" s="238" t="s">
        <v>124</v>
      </c>
      <c r="AU263" s="238" t="s">
        <v>81</v>
      </c>
      <c r="AV263" s="226" t="s">
        <v>81</v>
      </c>
      <c r="AW263" s="226" t="s">
        <v>28</v>
      </c>
      <c r="AX263" s="226" t="s">
        <v>77</v>
      </c>
      <c r="AY263" s="238" t="s">
        <v>116</v>
      </c>
      <c r="AZ263" s="226"/>
      <c r="BA263" s="226"/>
      <c r="BB263" s="226"/>
      <c r="BC263" s="226"/>
      <c r="BD263" s="226"/>
      <c r="BE263" s="226"/>
      <c r="BF263" s="226"/>
      <c r="BG263" s="226"/>
      <c r="BH263" s="226"/>
      <c r="BI263" s="226"/>
      <c r="BJ263" s="226"/>
      <c r="BK263" s="226"/>
      <c r="BL263" s="226"/>
      <c r="BM263" s="226"/>
    </row>
    <row r="264" spans="1:65" s="24" customFormat="1" ht="21.75" customHeight="1">
      <c r="A264" s="18"/>
      <c r="B264" s="19"/>
      <c r="C264" s="212" t="s">
        <v>388</v>
      </c>
      <c r="D264" s="212" t="s">
        <v>118</v>
      </c>
      <c r="E264" s="213" t="s">
        <v>389</v>
      </c>
      <c r="F264" s="214" t="s">
        <v>390</v>
      </c>
      <c r="G264" s="215" t="s">
        <v>142</v>
      </c>
      <c r="H264" s="216">
        <v>94</v>
      </c>
      <c r="I264" s="217"/>
      <c r="J264" s="218">
        <f>ROUND(I264*H264,2)</f>
        <v>0</v>
      </c>
      <c r="K264" s="219"/>
      <c r="L264" s="23"/>
      <c r="M264" s="220"/>
      <c r="N264" s="221" t="s">
        <v>37</v>
      </c>
      <c r="O264" s="56"/>
      <c r="P264" s="222">
        <f>O264*H264</f>
        <v>0</v>
      </c>
      <c r="Q264" s="222">
        <v>3.0000000000000001E-5</v>
      </c>
      <c r="R264" s="222">
        <f>Q264*H264</f>
        <v>2.82E-3</v>
      </c>
      <c r="S264" s="222">
        <v>0</v>
      </c>
      <c r="T264" s="223">
        <f>S264*H264</f>
        <v>0</v>
      </c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R264" s="224" t="s">
        <v>122</v>
      </c>
      <c r="AT264" s="224" t="s">
        <v>118</v>
      </c>
      <c r="AU264" s="224" t="s">
        <v>81</v>
      </c>
      <c r="AY264" s="3" t="s">
        <v>116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3" t="s">
        <v>77</v>
      </c>
      <c r="BK264" s="225">
        <f>ROUND(I264*H264,2)</f>
        <v>0</v>
      </c>
      <c r="BL264" s="3" t="s">
        <v>122</v>
      </c>
      <c r="BM264" s="224" t="s">
        <v>391</v>
      </c>
    </row>
    <row r="265" spans="1:65" s="24" customFormat="1" ht="21.75" customHeight="1">
      <c r="A265" s="18"/>
      <c r="B265" s="19"/>
      <c r="C265" s="263" t="s">
        <v>392</v>
      </c>
      <c r="D265" s="263" t="s">
        <v>293</v>
      </c>
      <c r="E265" s="264" t="s">
        <v>393</v>
      </c>
      <c r="F265" s="265" t="s">
        <v>394</v>
      </c>
      <c r="G265" s="266" t="s">
        <v>142</v>
      </c>
      <c r="H265" s="267">
        <v>102.742</v>
      </c>
      <c r="I265" s="268"/>
      <c r="J265" s="269">
        <f>ROUND(I265*H265,2)</f>
        <v>0</v>
      </c>
      <c r="K265" s="270"/>
      <c r="L265" s="271"/>
      <c r="M265" s="272"/>
      <c r="N265" s="273" t="s">
        <v>37</v>
      </c>
      <c r="O265" s="56"/>
      <c r="P265" s="222">
        <f>O265*H265</f>
        <v>0</v>
      </c>
      <c r="Q265" s="222">
        <v>2.2000000000000001E-3</v>
      </c>
      <c r="R265" s="222">
        <f>Q265*H265</f>
        <v>0.22603240000000002</v>
      </c>
      <c r="S265" s="222">
        <v>0</v>
      </c>
      <c r="T265" s="223">
        <f>S265*H265</f>
        <v>0</v>
      </c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R265" s="224" t="s">
        <v>155</v>
      </c>
      <c r="AT265" s="224" t="s">
        <v>293</v>
      </c>
      <c r="AU265" s="224" t="s">
        <v>81</v>
      </c>
      <c r="AY265" s="3" t="s">
        <v>116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3" t="s">
        <v>77</v>
      </c>
      <c r="BK265" s="225">
        <f>ROUND(I265*H265,2)</f>
        <v>0</v>
      </c>
      <c r="BL265" s="3" t="s">
        <v>122</v>
      </c>
      <c r="BM265" s="224" t="s">
        <v>395</v>
      </c>
    </row>
    <row r="266" spans="1:65" ht="14.25">
      <c r="A266" s="226"/>
      <c r="B266" s="227"/>
      <c r="C266" s="228"/>
      <c r="D266" s="229" t="s">
        <v>124</v>
      </c>
      <c r="E266" s="230"/>
      <c r="F266" s="231" t="s">
        <v>396</v>
      </c>
      <c r="G266" s="228"/>
      <c r="H266" s="232">
        <v>102.742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U266" s="226"/>
      <c r="V266" s="226"/>
      <c r="W266" s="226"/>
      <c r="X266" s="226"/>
      <c r="Y266" s="226"/>
      <c r="Z266" s="226"/>
      <c r="AA266" s="226"/>
      <c r="AB266" s="226"/>
      <c r="AC266" s="226"/>
      <c r="AD266" s="226"/>
      <c r="AE266" s="226"/>
      <c r="AF266" s="226"/>
      <c r="AG266" s="226"/>
      <c r="AH266" s="226"/>
      <c r="AI266" s="226"/>
      <c r="AJ266" s="226"/>
      <c r="AK266" s="226"/>
      <c r="AL266" s="226"/>
      <c r="AM266" s="226"/>
      <c r="AN266" s="226"/>
      <c r="AO266" s="226"/>
      <c r="AP266" s="226"/>
      <c r="AQ266" s="226"/>
      <c r="AR266" s="226"/>
      <c r="AS266" s="226"/>
      <c r="AT266" s="238" t="s">
        <v>124</v>
      </c>
      <c r="AU266" s="238" t="s">
        <v>81</v>
      </c>
      <c r="AV266" s="226" t="s">
        <v>81</v>
      </c>
      <c r="AW266" s="226" t="s">
        <v>28</v>
      </c>
      <c r="AX266" s="226" t="s">
        <v>77</v>
      </c>
      <c r="AY266" s="238" t="s">
        <v>116</v>
      </c>
      <c r="AZ266" s="226"/>
      <c r="BA266" s="226"/>
      <c r="BB266" s="226"/>
      <c r="BC266" s="226"/>
      <c r="BD266" s="226"/>
      <c r="BE266" s="226"/>
      <c r="BF266" s="226"/>
      <c r="BG266" s="226"/>
      <c r="BH266" s="226"/>
      <c r="BI266" s="226"/>
      <c r="BJ266" s="226"/>
      <c r="BK266" s="226"/>
      <c r="BL266" s="226"/>
      <c r="BM266" s="226"/>
    </row>
    <row r="267" spans="1:65" s="24" customFormat="1" ht="21.75" customHeight="1">
      <c r="A267" s="18"/>
      <c r="B267" s="19"/>
      <c r="C267" s="212" t="s">
        <v>397</v>
      </c>
      <c r="D267" s="212" t="s">
        <v>118</v>
      </c>
      <c r="E267" s="213" t="s">
        <v>398</v>
      </c>
      <c r="F267" s="214" t="s">
        <v>399</v>
      </c>
      <c r="G267" s="215" t="s">
        <v>336</v>
      </c>
      <c r="H267" s="216">
        <v>8</v>
      </c>
      <c r="I267" s="217"/>
      <c r="J267" s="218">
        <f>ROUND(I267*H267,2)</f>
        <v>0</v>
      </c>
      <c r="K267" s="219"/>
      <c r="L267" s="23"/>
      <c r="M267" s="220"/>
      <c r="N267" s="221" t="s">
        <v>37</v>
      </c>
      <c r="O267" s="56"/>
      <c r="P267" s="222">
        <f>O267*H267</f>
        <v>0</v>
      </c>
      <c r="Q267" s="222">
        <v>8.0000000000000007E-5</v>
      </c>
      <c r="R267" s="222">
        <f>Q267*H267</f>
        <v>6.4000000000000005E-4</v>
      </c>
      <c r="S267" s="222">
        <v>0</v>
      </c>
      <c r="T267" s="223">
        <f>S267*H267</f>
        <v>0</v>
      </c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R267" s="224" t="s">
        <v>122</v>
      </c>
      <c r="AT267" s="224" t="s">
        <v>118</v>
      </c>
      <c r="AU267" s="224" t="s">
        <v>81</v>
      </c>
      <c r="AY267" s="3" t="s">
        <v>116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3" t="s">
        <v>77</v>
      </c>
      <c r="BK267" s="225">
        <f>ROUND(I267*H267,2)</f>
        <v>0</v>
      </c>
      <c r="BL267" s="3" t="s">
        <v>122</v>
      </c>
      <c r="BM267" s="224" t="s">
        <v>400</v>
      </c>
    </row>
    <row r="268" spans="1:65" ht="14.25">
      <c r="A268" s="226"/>
      <c r="B268" s="227"/>
      <c r="C268" s="228"/>
      <c r="D268" s="229" t="s">
        <v>124</v>
      </c>
      <c r="E268" s="230"/>
      <c r="F268" s="231" t="s">
        <v>401</v>
      </c>
      <c r="G268" s="228"/>
      <c r="H268" s="232">
        <v>8</v>
      </c>
      <c r="I268" s="233"/>
      <c r="J268" s="228"/>
      <c r="K268" s="228"/>
      <c r="L268" s="234"/>
      <c r="M268" s="235"/>
      <c r="N268" s="236"/>
      <c r="O268" s="236"/>
      <c r="P268" s="236"/>
      <c r="Q268" s="236"/>
      <c r="R268" s="236"/>
      <c r="S268" s="236"/>
      <c r="T268" s="237"/>
      <c r="U268" s="226"/>
      <c r="V268" s="226"/>
      <c r="W268" s="226"/>
      <c r="X268" s="226"/>
      <c r="Y268" s="226"/>
      <c r="Z268" s="226"/>
      <c r="AA268" s="226"/>
      <c r="AB268" s="226"/>
      <c r="AC268" s="226"/>
      <c r="AD268" s="226"/>
      <c r="AE268" s="226"/>
      <c r="AF268" s="226"/>
      <c r="AG268" s="226"/>
      <c r="AH268" s="226"/>
      <c r="AI268" s="226"/>
      <c r="AJ268" s="226"/>
      <c r="AK268" s="226"/>
      <c r="AL268" s="226"/>
      <c r="AM268" s="226"/>
      <c r="AN268" s="226"/>
      <c r="AO268" s="226"/>
      <c r="AP268" s="226"/>
      <c r="AQ268" s="226"/>
      <c r="AR268" s="226"/>
      <c r="AS268" s="226"/>
      <c r="AT268" s="238" t="s">
        <v>124</v>
      </c>
      <c r="AU268" s="238" t="s">
        <v>81</v>
      </c>
      <c r="AV268" s="226" t="s">
        <v>81</v>
      </c>
      <c r="AW268" s="226" t="s">
        <v>28</v>
      </c>
      <c r="AX268" s="226" t="s">
        <v>77</v>
      </c>
      <c r="AY268" s="238" t="s">
        <v>116</v>
      </c>
      <c r="AZ268" s="226"/>
      <c r="BA268" s="226"/>
      <c r="BB268" s="226"/>
      <c r="BC268" s="226"/>
      <c r="BD268" s="226"/>
      <c r="BE268" s="226"/>
      <c r="BF268" s="226"/>
      <c r="BG268" s="226"/>
      <c r="BH268" s="226"/>
      <c r="BI268" s="226"/>
      <c r="BJ268" s="226"/>
      <c r="BK268" s="226"/>
      <c r="BL268" s="226"/>
      <c r="BM268" s="226"/>
    </row>
    <row r="269" spans="1:65" s="24" customFormat="1" ht="16.5" customHeight="1">
      <c r="A269" s="18"/>
      <c r="B269" s="19"/>
      <c r="C269" s="263" t="s">
        <v>402</v>
      </c>
      <c r="D269" s="263" t="s">
        <v>293</v>
      </c>
      <c r="E269" s="264" t="s">
        <v>403</v>
      </c>
      <c r="F269" s="265" t="s">
        <v>404</v>
      </c>
      <c r="G269" s="266" t="s">
        <v>336</v>
      </c>
      <c r="H269" s="267">
        <v>8.1199999999999992</v>
      </c>
      <c r="I269" s="268"/>
      <c r="J269" s="269">
        <f>ROUND(I269*H269,2)</f>
        <v>0</v>
      </c>
      <c r="K269" s="270"/>
      <c r="L269" s="271"/>
      <c r="M269" s="272"/>
      <c r="N269" s="273" t="s">
        <v>37</v>
      </c>
      <c r="O269" s="56"/>
      <c r="P269" s="222">
        <f>O269*H269</f>
        <v>0</v>
      </c>
      <c r="Q269" s="222">
        <v>8.0000000000000004E-4</v>
      </c>
      <c r="R269" s="222">
        <f>Q269*H269</f>
        <v>6.496E-3</v>
      </c>
      <c r="S269" s="222">
        <v>0</v>
      </c>
      <c r="T269" s="223">
        <f>S269*H269</f>
        <v>0</v>
      </c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R269" s="224" t="s">
        <v>155</v>
      </c>
      <c r="AT269" s="224" t="s">
        <v>293</v>
      </c>
      <c r="AU269" s="224" t="s">
        <v>81</v>
      </c>
      <c r="AY269" s="3" t="s">
        <v>116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3" t="s">
        <v>77</v>
      </c>
      <c r="BK269" s="225">
        <f>ROUND(I269*H269,2)</f>
        <v>0</v>
      </c>
      <c r="BL269" s="3" t="s">
        <v>122</v>
      </c>
      <c r="BM269" s="224" t="s">
        <v>405</v>
      </c>
    </row>
    <row r="270" spans="1:65" ht="14.25">
      <c r="A270" s="226"/>
      <c r="B270" s="227"/>
      <c r="C270" s="228"/>
      <c r="D270" s="229" t="s">
        <v>124</v>
      </c>
      <c r="E270" s="230"/>
      <c r="F270" s="231" t="s">
        <v>406</v>
      </c>
      <c r="G270" s="228"/>
      <c r="H270" s="232">
        <v>8.1199999999999992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226"/>
      <c r="V270" s="226"/>
      <c r="W270" s="226"/>
      <c r="X270" s="226"/>
      <c r="Y270" s="226"/>
      <c r="Z270" s="226"/>
      <c r="AA270" s="226"/>
      <c r="AB270" s="226"/>
      <c r="AC270" s="226"/>
      <c r="AD270" s="226"/>
      <c r="AE270" s="226"/>
      <c r="AF270" s="226"/>
      <c r="AG270" s="226"/>
      <c r="AH270" s="226"/>
      <c r="AI270" s="226"/>
      <c r="AJ270" s="226"/>
      <c r="AK270" s="226"/>
      <c r="AL270" s="226"/>
      <c r="AM270" s="226"/>
      <c r="AN270" s="226"/>
      <c r="AO270" s="226"/>
      <c r="AP270" s="226"/>
      <c r="AQ270" s="226"/>
      <c r="AR270" s="226"/>
      <c r="AS270" s="226"/>
      <c r="AT270" s="238" t="s">
        <v>124</v>
      </c>
      <c r="AU270" s="238" t="s">
        <v>81</v>
      </c>
      <c r="AV270" s="226" t="s">
        <v>81</v>
      </c>
      <c r="AW270" s="226" t="s">
        <v>28</v>
      </c>
      <c r="AX270" s="226" t="s">
        <v>77</v>
      </c>
      <c r="AY270" s="238" t="s">
        <v>116</v>
      </c>
      <c r="AZ270" s="226"/>
      <c r="BA270" s="226"/>
      <c r="BB270" s="226"/>
      <c r="BC270" s="226"/>
      <c r="BD270" s="226"/>
      <c r="BE270" s="226"/>
      <c r="BF270" s="226"/>
      <c r="BG270" s="226"/>
      <c r="BH270" s="226"/>
      <c r="BI270" s="226"/>
      <c r="BJ270" s="226"/>
      <c r="BK270" s="226"/>
      <c r="BL270" s="226"/>
      <c r="BM270" s="226"/>
    </row>
    <row r="271" spans="1:65" s="24" customFormat="1" ht="21.75" customHeight="1">
      <c r="A271" s="18"/>
      <c r="B271" s="19"/>
      <c r="C271" s="212" t="s">
        <v>407</v>
      </c>
      <c r="D271" s="212" t="s">
        <v>118</v>
      </c>
      <c r="E271" s="213" t="s">
        <v>408</v>
      </c>
      <c r="F271" s="214" t="s">
        <v>409</v>
      </c>
      <c r="G271" s="215" t="s">
        <v>336</v>
      </c>
      <c r="H271" s="216">
        <v>2</v>
      </c>
      <c r="I271" s="217"/>
      <c r="J271" s="218">
        <f>ROUND(I271*H271,2)</f>
        <v>0</v>
      </c>
      <c r="K271" s="219"/>
      <c r="L271" s="23"/>
      <c r="M271" s="220"/>
      <c r="N271" s="221" t="s">
        <v>37</v>
      </c>
      <c r="O271" s="56"/>
      <c r="P271" s="222">
        <f>O271*H271</f>
        <v>0</v>
      </c>
      <c r="Q271" s="222">
        <v>1.1E-4</v>
      </c>
      <c r="R271" s="222">
        <f>Q271*H271</f>
        <v>2.2000000000000001E-4</v>
      </c>
      <c r="S271" s="222">
        <v>0</v>
      </c>
      <c r="T271" s="223">
        <f>S271*H271</f>
        <v>0</v>
      </c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R271" s="224" t="s">
        <v>122</v>
      </c>
      <c r="AT271" s="224" t="s">
        <v>118</v>
      </c>
      <c r="AU271" s="224" t="s">
        <v>81</v>
      </c>
      <c r="AY271" s="3" t="s">
        <v>116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3" t="s">
        <v>77</v>
      </c>
      <c r="BK271" s="225">
        <f>ROUND(I271*H271,2)</f>
        <v>0</v>
      </c>
      <c r="BL271" s="3" t="s">
        <v>122</v>
      </c>
      <c r="BM271" s="224" t="s">
        <v>410</v>
      </c>
    </row>
    <row r="272" spans="1:65" s="24" customFormat="1" ht="16.5" customHeight="1">
      <c r="A272" s="18"/>
      <c r="B272" s="19"/>
      <c r="C272" s="263" t="s">
        <v>411</v>
      </c>
      <c r="D272" s="263" t="s">
        <v>293</v>
      </c>
      <c r="E272" s="264" t="s">
        <v>412</v>
      </c>
      <c r="F272" s="265" t="s">
        <v>413</v>
      </c>
      <c r="G272" s="266" t="s">
        <v>336</v>
      </c>
      <c r="H272" s="267">
        <v>2.0299999999999998</v>
      </c>
      <c r="I272" s="268"/>
      <c r="J272" s="269">
        <f>ROUND(I272*H272,2)</f>
        <v>0</v>
      </c>
      <c r="K272" s="270"/>
      <c r="L272" s="271"/>
      <c r="M272" s="272"/>
      <c r="N272" s="273" t="s">
        <v>37</v>
      </c>
      <c r="O272" s="56"/>
      <c r="P272" s="222">
        <f>O272*H272</f>
        <v>0</v>
      </c>
      <c r="Q272" s="222">
        <v>2.0899999999999998E-2</v>
      </c>
      <c r="R272" s="222">
        <f>Q272*H272</f>
        <v>4.2426999999999992E-2</v>
      </c>
      <c r="S272" s="222">
        <v>0</v>
      </c>
      <c r="T272" s="223">
        <f>S272*H272</f>
        <v>0</v>
      </c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R272" s="224" t="s">
        <v>155</v>
      </c>
      <c r="AT272" s="224" t="s">
        <v>293</v>
      </c>
      <c r="AU272" s="224" t="s">
        <v>81</v>
      </c>
      <c r="AY272" s="3" t="s">
        <v>116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3" t="s">
        <v>77</v>
      </c>
      <c r="BK272" s="225">
        <f>ROUND(I272*H272,2)</f>
        <v>0</v>
      </c>
      <c r="BL272" s="3" t="s">
        <v>122</v>
      </c>
      <c r="BM272" s="224" t="s">
        <v>414</v>
      </c>
    </row>
    <row r="273" spans="1:65" ht="14.25">
      <c r="A273" s="226"/>
      <c r="B273" s="227"/>
      <c r="C273" s="228"/>
      <c r="D273" s="229" t="s">
        <v>124</v>
      </c>
      <c r="E273" s="230"/>
      <c r="F273" s="231" t="s">
        <v>415</v>
      </c>
      <c r="G273" s="228"/>
      <c r="H273" s="232">
        <v>2.0299999999999998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226"/>
      <c r="V273" s="226"/>
      <c r="W273" s="226"/>
      <c r="X273" s="226"/>
      <c r="Y273" s="226"/>
      <c r="Z273" s="226"/>
      <c r="AA273" s="226"/>
      <c r="AB273" s="226"/>
      <c r="AC273" s="226"/>
      <c r="AD273" s="226"/>
      <c r="AE273" s="226"/>
      <c r="AF273" s="226"/>
      <c r="AG273" s="226"/>
      <c r="AH273" s="226"/>
      <c r="AI273" s="226"/>
      <c r="AJ273" s="226"/>
      <c r="AK273" s="226"/>
      <c r="AL273" s="226"/>
      <c r="AM273" s="226"/>
      <c r="AN273" s="226"/>
      <c r="AO273" s="226"/>
      <c r="AP273" s="226"/>
      <c r="AQ273" s="226"/>
      <c r="AR273" s="226"/>
      <c r="AS273" s="226"/>
      <c r="AT273" s="238" t="s">
        <v>124</v>
      </c>
      <c r="AU273" s="238" t="s">
        <v>81</v>
      </c>
      <c r="AV273" s="226" t="s">
        <v>81</v>
      </c>
      <c r="AW273" s="226" t="s">
        <v>28</v>
      </c>
      <c r="AX273" s="226" t="s">
        <v>77</v>
      </c>
      <c r="AY273" s="238" t="s">
        <v>116</v>
      </c>
      <c r="AZ273" s="226"/>
      <c r="BA273" s="226"/>
      <c r="BB273" s="226"/>
      <c r="BC273" s="226"/>
      <c r="BD273" s="226"/>
      <c r="BE273" s="226"/>
      <c r="BF273" s="226"/>
      <c r="BG273" s="226"/>
      <c r="BH273" s="226"/>
      <c r="BI273" s="226"/>
      <c r="BJ273" s="226"/>
      <c r="BK273" s="226"/>
      <c r="BL273" s="226"/>
      <c r="BM273" s="226"/>
    </row>
    <row r="274" spans="1:65" s="24" customFormat="1" ht="16.5" customHeight="1">
      <c r="A274" s="18"/>
      <c r="B274" s="19"/>
      <c r="C274" s="212" t="s">
        <v>416</v>
      </c>
      <c r="D274" s="212" t="s">
        <v>118</v>
      </c>
      <c r="E274" s="213" t="s">
        <v>417</v>
      </c>
      <c r="F274" s="214" t="s">
        <v>418</v>
      </c>
      <c r="G274" s="215" t="s">
        <v>142</v>
      </c>
      <c r="H274" s="216">
        <v>9</v>
      </c>
      <c r="I274" s="217"/>
      <c r="J274" s="218">
        <f t="shared" ref="J274:J280" si="0">ROUND(I274*H274,2)</f>
        <v>0</v>
      </c>
      <c r="K274" s="219"/>
      <c r="L274" s="23"/>
      <c r="M274" s="220"/>
      <c r="N274" s="221" t="s">
        <v>37</v>
      </c>
      <c r="O274" s="56"/>
      <c r="P274" s="222">
        <f t="shared" ref="P274:P280" si="1">O274*H274</f>
        <v>0</v>
      </c>
      <c r="Q274" s="222">
        <v>0</v>
      </c>
      <c r="R274" s="222">
        <f t="shared" ref="R274:R280" si="2">Q274*H274</f>
        <v>0</v>
      </c>
      <c r="S274" s="222">
        <v>0</v>
      </c>
      <c r="T274" s="223">
        <f t="shared" ref="T274:T280" si="3">S274*H274</f>
        <v>0</v>
      </c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R274" s="224" t="s">
        <v>122</v>
      </c>
      <c r="AT274" s="224" t="s">
        <v>118</v>
      </c>
      <c r="AU274" s="224" t="s">
        <v>81</v>
      </c>
      <c r="AY274" s="3" t="s">
        <v>116</v>
      </c>
      <c r="BE274" s="225">
        <f t="shared" ref="BE274:BE280" si="4">IF(N274="základní",J274,0)</f>
        <v>0</v>
      </c>
      <c r="BF274" s="225">
        <f t="shared" ref="BF274:BF280" si="5">IF(N274="snížená",J274,0)</f>
        <v>0</v>
      </c>
      <c r="BG274" s="225">
        <f t="shared" ref="BG274:BG280" si="6">IF(N274="zákl. přenesená",J274,0)</f>
        <v>0</v>
      </c>
      <c r="BH274" s="225">
        <f t="shared" ref="BH274:BH280" si="7">IF(N274="sníž. přenesená",J274,0)</f>
        <v>0</v>
      </c>
      <c r="BI274" s="225">
        <f t="shared" ref="BI274:BI280" si="8">IF(N274="nulová",J274,0)</f>
        <v>0</v>
      </c>
      <c r="BJ274" s="3" t="s">
        <v>77</v>
      </c>
      <c r="BK274" s="225">
        <f t="shared" ref="BK274:BK280" si="9">ROUND(I274*H274,2)</f>
        <v>0</v>
      </c>
      <c r="BL274" s="3" t="s">
        <v>122</v>
      </c>
      <c r="BM274" s="224" t="s">
        <v>419</v>
      </c>
    </row>
    <row r="275" spans="1:65" s="24" customFormat="1" ht="21.75" customHeight="1">
      <c r="A275" s="18"/>
      <c r="B275" s="19"/>
      <c r="C275" s="212" t="s">
        <v>420</v>
      </c>
      <c r="D275" s="212" t="s">
        <v>118</v>
      </c>
      <c r="E275" s="213" t="s">
        <v>421</v>
      </c>
      <c r="F275" s="214" t="s">
        <v>422</v>
      </c>
      <c r="G275" s="215" t="s">
        <v>142</v>
      </c>
      <c r="H275" s="216">
        <v>23.2</v>
      </c>
      <c r="I275" s="217"/>
      <c r="J275" s="218">
        <f t="shared" si="0"/>
        <v>0</v>
      </c>
      <c r="K275" s="219"/>
      <c r="L275" s="23"/>
      <c r="M275" s="220"/>
      <c r="N275" s="221" t="s">
        <v>37</v>
      </c>
      <c r="O275" s="56"/>
      <c r="P275" s="222">
        <f t="shared" si="1"/>
        <v>0</v>
      </c>
      <c r="Q275" s="222">
        <v>0</v>
      </c>
      <c r="R275" s="222">
        <f t="shared" si="2"/>
        <v>0</v>
      </c>
      <c r="S275" s="222">
        <v>0</v>
      </c>
      <c r="T275" s="223">
        <f t="shared" si="3"/>
        <v>0</v>
      </c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R275" s="224" t="s">
        <v>122</v>
      </c>
      <c r="AT275" s="224" t="s">
        <v>118</v>
      </c>
      <c r="AU275" s="224" t="s">
        <v>81</v>
      </c>
      <c r="AY275" s="3" t="s">
        <v>116</v>
      </c>
      <c r="BE275" s="225">
        <f t="shared" si="4"/>
        <v>0</v>
      </c>
      <c r="BF275" s="225">
        <f t="shared" si="5"/>
        <v>0</v>
      </c>
      <c r="BG275" s="225">
        <f t="shared" si="6"/>
        <v>0</v>
      </c>
      <c r="BH275" s="225">
        <f t="shared" si="7"/>
        <v>0</v>
      </c>
      <c r="BI275" s="225">
        <f t="shared" si="8"/>
        <v>0</v>
      </c>
      <c r="BJ275" s="3" t="s">
        <v>77</v>
      </c>
      <c r="BK275" s="225">
        <f t="shared" si="9"/>
        <v>0</v>
      </c>
      <c r="BL275" s="3" t="s">
        <v>122</v>
      </c>
      <c r="BM275" s="224" t="s">
        <v>423</v>
      </c>
    </row>
    <row r="276" spans="1:65" s="24" customFormat="1" ht="16.5" customHeight="1">
      <c r="A276" s="18"/>
      <c r="B276" s="19"/>
      <c r="C276" s="212" t="s">
        <v>424</v>
      </c>
      <c r="D276" s="212" t="s">
        <v>118</v>
      </c>
      <c r="E276" s="213" t="s">
        <v>425</v>
      </c>
      <c r="F276" s="214" t="s">
        <v>426</v>
      </c>
      <c r="G276" s="215" t="s">
        <v>142</v>
      </c>
      <c r="H276" s="216">
        <v>94</v>
      </c>
      <c r="I276" s="217"/>
      <c r="J276" s="218">
        <f t="shared" si="0"/>
        <v>0</v>
      </c>
      <c r="K276" s="219"/>
      <c r="L276" s="23"/>
      <c r="M276" s="220"/>
      <c r="N276" s="221" t="s">
        <v>37</v>
      </c>
      <c r="O276" s="56"/>
      <c r="P276" s="222">
        <f t="shared" si="1"/>
        <v>0</v>
      </c>
      <c r="Q276" s="222">
        <v>0</v>
      </c>
      <c r="R276" s="222">
        <f t="shared" si="2"/>
        <v>0</v>
      </c>
      <c r="S276" s="222">
        <v>0</v>
      </c>
      <c r="T276" s="223">
        <f t="shared" si="3"/>
        <v>0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R276" s="224" t="s">
        <v>122</v>
      </c>
      <c r="AT276" s="224" t="s">
        <v>118</v>
      </c>
      <c r="AU276" s="224" t="s">
        <v>81</v>
      </c>
      <c r="AY276" s="3" t="s">
        <v>116</v>
      </c>
      <c r="BE276" s="225">
        <f t="shared" si="4"/>
        <v>0</v>
      </c>
      <c r="BF276" s="225">
        <f t="shared" si="5"/>
        <v>0</v>
      </c>
      <c r="BG276" s="225">
        <f t="shared" si="6"/>
        <v>0</v>
      </c>
      <c r="BH276" s="225">
        <f t="shared" si="7"/>
        <v>0</v>
      </c>
      <c r="BI276" s="225">
        <f t="shared" si="8"/>
        <v>0</v>
      </c>
      <c r="BJ276" s="3" t="s">
        <v>77</v>
      </c>
      <c r="BK276" s="225">
        <f t="shared" si="9"/>
        <v>0</v>
      </c>
      <c r="BL276" s="3" t="s">
        <v>122</v>
      </c>
      <c r="BM276" s="224" t="s">
        <v>427</v>
      </c>
    </row>
    <row r="277" spans="1:65" s="24" customFormat="1" ht="21.75" customHeight="1">
      <c r="A277" s="18"/>
      <c r="B277" s="19"/>
      <c r="C277" s="212" t="s">
        <v>428</v>
      </c>
      <c r="D277" s="212" t="s">
        <v>118</v>
      </c>
      <c r="E277" s="213" t="s">
        <v>429</v>
      </c>
      <c r="F277" s="214" t="s">
        <v>430</v>
      </c>
      <c r="G277" s="215" t="s">
        <v>336</v>
      </c>
      <c r="H277" s="216">
        <v>4</v>
      </c>
      <c r="I277" s="217"/>
      <c r="J277" s="218">
        <f t="shared" si="0"/>
        <v>0</v>
      </c>
      <c r="K277" s="219"/>
      <c r="L277" s="23"/>
      <c r="M277" s="220"/>
      <c r="N277" s="221" t="s">
        <v>37</v>
      </c>
      <c r="O277" s="56"/>
      <c r="P277" s="222">
        <f t="shared" si="1"/>
        <v>0</v>
      </c>
      <c r="Q277" s="222">
        <v>0.46009</v>
      </c>
      <c r="R277" s="222">
        <f t="shared" si="2"/>
        <v>1.84036</v>
      </c>
      <c r="S277" s="222">
        <v>0</v>
      </c>
      <c r="T277" s="223">
        <f t="shared" si="3"/>
        <v>0</v>
      </c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R277" s="224" t="s">
        <v>122</v>
      </c>
      <c r="AT277" s="224" t="s">
        <v>118</v>
      </c>
      <c r="AU277" s="224" t="s">
        <v>81</v>
      </c>
      <c r="AY277" s="3" t="s">
        <v>116</v>
      </c>
      <c r="BE277" s="225">
        <f t="shared" si="4"/>
        <v>0</v>
      </c>
      <c r="BF277" s="225">
        <f t="shared" si="5"/>
        <v>0</v>
      </c>
      <c r="BG277" s="225">
        <f t="shared" si="6"/>
        <v>0</v>
      </c>
      <c r="BH277" s="225">
        <f t="shared" si="7"/>
        <v>0</v>
      </c>
      <c r="BI277" s="225">
        <f t="shared" si="8"/>
        <v>0</v>
      </c>
      <c r="BJ277" s="3" t="s">
        <v>77</v>
      </c>
      <c r="BK277" s="225">
        <f t="shared" si="9"/>
        <v>0</v>
      </c>
      <c r="BL277" s="3" t="s">
        <v>122</v>
      </c>
      <c r="BM277" s="224" t="s">
        <v>431</v>
      </c>
    </row>
    <row r="278" spans="1:65" s="24" customFormat="1" ht="21.75" customHeight="1">
      <c r="A278" s="18"/>
      <c r="B278" s="19"/>
      <c r="C278" s="212" t="s">
        <v>432</v>
      </c>
      <c r="D278" s="212" t="s">
        <v>118</v>
      </c>
      <c r="E278" s="213" t="s">
        <v>433</v>
      </c>
      <c r="F278" s="214" t="s">
        <v>434</v>
      </c>
      <c r="G278" s="215" t="s">
        <v>336</v>
      </c>
      <c r="H278" s="216">
        <v>1</v>
      </c>
      <c r="I278" s="217"/>
      <c r="J278" s="218">
        <f t="shared" si="0"/>
        <v>0</v>
      </c>
      <c r="K278" s="219"/>
      <c r="L278" s="23"/>
      <c r="M278" s="220"/>
      <c r="N278" s="221" t="s">
        <v>37</v>
      </c>
      <c r="O278" s="56"/>
      <c r="P278" s="222">
        <f t="shared" si="1"/>
        <v>0</v>
      </c>
      <c r="Q278" s="222">
        <v>0.47166000000000002</v>
      </c>
      <c r="R278" s="222">
        <f t="shared" si="2"/>
        <v>0.47166000000000002</v>
      </c>
      <c r="S278" s="222">
        <v>0</v>
      </c>
      <c r="T278" s="223">
        <f t="shared" si="3"/>
        <v>0</v>
      </c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R278" s="224" t="s">
        <v>122</v>
      </c>
      <c r="AT278" s="224" t="s">
        <v>118</v>
      </c>
      <c r="AU278" s="224" t="s">
        <v>81</v>
      </c>
      <c r="AY278" s="3" t="s">
        <v>116</v>
      </c>
      <c r="BE278" s="225">
        <f t="shared" si="4"/>
        <v>0</v>
      </c>
      <c r="BF278" s="225">
        <f t="shared" si="5"/>
        <v>0</v>
      </c>
      <c r="BG278" s="225">
        <f t="shared" si="6"/>
        <v>0</v>
      </c>
      <c r="BH278" s="225">
        <f t="shared" si="7"/>
        <v>0</v>
      </c>
      <c r="BI278" s="225">
        <f t="shared" si="8"/>
        <v>0</v>
      </c>
      <c r="BJ278" s="3" t="s">
        <v>77</v>
      </c>
      <c r="BK278" s="225">
        <f t="shared" si="9"/>
        <v>0</v>
      </c>
      <c r="BL278" s="3" t="s">
        <v>122</v>
      </c>
      <c r="BM278" s="224" t="s">
        <v>435</v>
      </c>
    </row>
    <row r="279" spans="1:65" s="24" customFormat="1" ht="16.5" customHeight="1">
      <c r="A279" s="18"/>
      <c r="B279" s="19"/>
      <c r="C279" s="212" t="s">
        <v>436</v>
      </c>
      <c r="D279" s="212" t="s">
        <v>118</v>
      </c>
      <c r="E279" s="213" t="s">
        <v>437</v>
      </c>
      <c r="F279" s="214" t="s">
        <v>438</v>
      </c>
      <c r="G279" s="215" t="s">
        <v>142</v>
      </c>
      <c r="H279" s="216">
        <v>94</v>
      </c>
      <c r="I279" s="217"/>
      <c r="J279" s="218">
        <f t="shared" si="0"/>
        <v>0</v>
      </c>
      <c r="K279" s="219"/>
      <c r="L279" s="23"/>
      <c r="M279" s="220"/>
      <c r="N279" s="221" t="s">
        <v>37</v>
      </c>
      <c r="O279" s="56"/>
      <c r="P279" s="222">
        <f t="shared" si="1"/>
        <v>0</v>
      </c>
      <c r="Q279" s="222">
        <v>0</v>
      </c>
      <c r="R279" s="222">
        <f t="shared" si="2"/>
        <v>0</v>
      </c>
      <c r="S279" s="222">
        <v>0</v>
      </c>
      <c r="T279" s="223">
        <f t="shared" si="3"/>
        <v>0</v>
      </c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R279" s="224" t="s">
        <v>122</v>
      </c>
      <c r="AT279" s="224" t="s">
        <v>118</v>
      </c>
      <c r="AU279" s="224" t="s">
        <v>81</v>
      </c>
      <c r="AY279" s="3" t="s">
        <v>116</v>
      </c>
      <c r="BE279" s="225">
        <f t="shared" si="4"/>
        <v>0</v>
      </c>
      <c r="BF279" s="225">
        <f t="shared" si="5"/>
        <v>0</v>
      </c>
      <c r="BG279" s="225">
        <f t="shared" si="6"/>
        <v>0</v>
      </c>
      <c r="BH279" s="225">
        <f t="shared" si="7"/>
        <v>0</v>
      </c>
      <c r="BI279" s="225">
        <f t="shared" si="8"/>
        <v>0</v>
      </c>
      <c r="BJ279" s="3" t="s">
        <v>77</v>
      </c>
      <c r="BK279" s="225">
        <f t="shared" si="9"/>
        <v>0</v>
      </c>
      <c r="BL279" s="3" t="s">
        <v>122</v>
      </c>
      <c r="BM279" s="224" t="s">
        <v>439</v>
      </c>
    </row>
    <row r="280" spans="1:65" s="24" customFormat="1" ht="16.5" customHeight="1">
      <c r="A280" s="18"/>
      <c r="B280" s="19"/>
      <c r="C280" s="212" t="s">
        <v>440</v>
      </c>
      <c r="D280" s="212" t="s">
        <v>118</v>
      </c>
      <c r="E280" s="213" t="s">
        <v>441</v>
      </c>
      <c r="F280" s="214" t="s">
        <v>442</v>
      </c>
      <c r="G280" s="215" t="s">
        <v>142</v>
      </c>
      <c r="H280" s="216">
        <v>32.200000000000003</v>
      </c>
      <c r="I280" s="217"/>
      <c r="J280" s="218">
        <f t="shared" si="0"/>
        <v>0</v>
      </c>
      <c r="K280" s="219"/>
      <c r="L280" s="23"/>
      <c r="M280" s="220"/>
      <c r="N280" s="221" t="s">
        <v>37</v>
      </c>
      <c r="O280" s="56"/>
      <c r="P280" s="222">
        <f t="shared" si="1"/>
        <v>0</v>
      </c>
      <c r="Q280" s="222">
        <v>0</v>
      </c>
      <c r="R280" s="222">
        <f t="shared" si="2"/>
        <v>0</v>
      </c>
      <c r="S280" s="222">
        <v>0</v>
      </c>
      <c r="T280" s="223">
        <f t="shared" si="3"/>
        <v>0</v>
      </c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R280" s="224" t="s">
        <v>122</v>
      </c>
      <c r="AT280" s="224" t="s">
        <v>118</v>
      </c>
      <c r="AU280" s="224" t="s">
        <v>81</v>
      </c>
      <c r="AY280" s="3" t="s">
        <v>116</v>
      </c>
      <c r="BE280" s="225">
        <f t="shared" si="4"/>
        <v>0</v>
      </c>
      <c r="BF280" s="225">
        <f t="shared" si="5"/>
        <v>0</v>
      </c>
      <c r="BG280" s="225">
        <f t="shared" si="6"/>
        <v>0</v>
      </c>
      <c r="BH280" s="225">
        <f t="shared" si="7"/>
        <v>0</v>
      </c>
      <c r="BI280" s="225">
        <f t="shared" si="8"/>
        <v>0</v>
      </c>
      <c r="BJ280" s="3" t="s">
        <v>77</v>
      </c>
      <c r="BK280" s="225">
        <f t="shared" si="9"/>
        <v>0</v>
      </c>
      <c r="BL280" s="3" t="s">
        <v>122</v>
      </c>
      <c r="BM280" s="224" t="s">
        <v>443</v>
      </c>
    </row>
    <row r="281" spans="1:65" ht="14.25">
      <c r="A281" s="226"/>
      <c r="B281" s="227"/>
      <c r="C281" s="228"/>
      <c r="D281" s="229" t="s">
        <v>124</v>
      </c>
      <c r="E281" s="230"/>
      <c r="F281" s="231" t="s">
        <v>444</v>
      </c>
      <c r="G281" s="228"/>
      <c r="H281" s="232">
        <v>32.200000000000003</v>
      </c>
      <c r="I281" s="233"/>
      <c r="J281" s="228"/>
      <c r="K281" s="228"/>
      <c r="L281" s="234"/>
      <c r="M281" s="235"/>
      <c r="N281" s="236"/>
      <c r="O281" s="236"/>
      <c r="P281" s="236"/>
      <c r="Q281" s="236"/>
      <c r="R281" s="236"/>
      <c r="S281" s="236"/>
      <c r="T281" s="237"/>
      <c r="U281" s="226"/>
      <c r="V281" s="226"/>
      <c r="W281" s="226"/>
      <c r="X281" s="226"/>
      <c r="Y281" s="226"/>
      <c r="Z281" s="226"/>
      <c r="AA281" s="226"/>
      <c r="AB281" s="226"/>
      <c r="AC281" s="226"/>
      <c r="AD281" s="226"/>
      <c r="AE281" s="226"/>
      <c r="AF281" s="226"/>
      <c r="AG281" s="226"/>
      <c r="AH281" s="226"/>
      <c r="AI281" s="226"/>
      <c r="AJ281" s="226"/>
      <c r="AK281" s="226"/>
      <c r="AL281" s="226"/>
      <c r="AM281" s="226"/>
      <c r="AN281" s="226"/>
      <c r="AO281" s="226"/>
      <c r="AP281" s="226"/>
      <c r="AQ281" s="226"/>
      <c r="AR281" s="226"/>
      <c r="AS281" s="226"/>
      <c r="AT281" s="238" t="s">
        <v>124</v>
      </c>
      <c r="AU281" s="238" t="s">
        <v>81</v>
      </c>
      <c r="AV281" s="226" t="s">
        <v>81</v>
      </c>
      <c r="AW281" s="226" t="s">
        <v>28</v>
      </c>
      <c r="AX281" s="226" t="s">
        <v>77</v>
      </c>
      <c r="AY281" s="238" t="s">
        <v>116</v>
      </c>
      <c r="AZ281" s="226"/>
      <c r="BA281" s="226"/>
      <c r="BB281" s="226"/>
      <c r="BC281" s="226"/>
      <c r="BD281" s="226"/>
      <c r="BE281" s="226"/>
      <c r="BF281" s="226"/>
      <c r="BG281" s="226"/>
      <c r="BH281" s="226"/>
      <c r="BI281" s="226"/>
      <c r="BJ281" s="226"/>
      <c r="BK281" s="226"/>
      <c r="BL281" s="226"/>
      <c r="BM281" s="226"/>
    </row>
    <row r="282" spans="1:65" s="24" customFormat="1" ht="16.5" customHeight="1">
      <c r="A282" s="18"/>
      <c r="B282" s="19"/>
      <c r="C282" s="212" t="s">
        <v>445</v>
      </c>
      <c r="D282" s="212" t="s">
        <v>118</v>
      </c>
      <c r="E282" s="213" t="s">
        <v>446</v>
      </c>
      <c r="F282" s="214" t="s">
        <v>447</v>
      </c>
      <c r="G282" s="215" t="s">
        <v>336</v>
      </c>
      <c r="H282" s="216">
        <v>10</v>
      </c>
      <c r="I282" s="217"/>
      <c r="J282" s="218">
        <f t="shared" ref="J282:J308" si="10">ROUND(I282*H282,2)</f>
        <v>0</v>
      </c>
      <c r="K282" s="219"/>
      <c r="L282" s="23"/>
      <c r="M282" s="220"/>
      <c r="N282" s="221" t="s">
        <v>37</v>
      </c>
      <c r="O282" s="56"/>
      <c r="P282" s="222">
        <f t="shared" ref="P282:P308" si="11">O282*H282</f>
        <v>0</v>
      </c>
      <c r="Q282" s="222">
        <v>3.7240000000000002E-2</v>
      </c>
      <c r="R282" s="222">
        <f t="shared" ref="R282:R308" si="12">Q282*H282</f>
        <v>0.37240000000000001</v>
      </c>
      <c r="S282" s="222">
        <v>0</v>
      </c>
      <c r="T282" s="223">
        <f t="shared" ref="T282:T308" si="13">S282*H282</f>
        <v>0</v>
      </c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R282" s="224" t="s">
        <v>122</v>
      </c>
      <c r="AT282" s="224" t="s">
        <v>118</v>
      </c>
      <c r="AU282" s="224" t="s">
        <v>81</v>
      </c>
      <c r="AY282" s="3" t="s">
        <v>116</v>
      </c>
      <c r="BE282" s="225">
        <f t="shared" ref="BE282:BE308" si="14">IF(N282="základní",J282,0)</f>
        <v>0</v>
      </c>
      <c r="BF282" s="225">
        <f t="shared" ref="BF282:BF308" si="15">IF(N282="snížená",J282,0)</f>
        <v>0</v>
      </c>
      <c r="BG282" s="225">
        <f t="shared" ref="BG282:BG308" si="16">IF(N282="zákl. přenesená",J282,0)</f>
        <v>0</v>
      </c>
      <c r="BH282" s="225">
        <f t="shared" ref="BH282:BH308" si="17">IF(N282="sníž. přenesená",J282,0)</f>
        <v>0</v>
      </c>
      <c r="BI282" s="225">
        <f t="shared" ref="BI282:BI308" si="18">IF(N282="nulová",J282,0)</f>
        <v>0</v>
      </c>
      <c r="BJ282" s="3" t="s">
        <v>77</v>
      </c>
      <c r="BK282" s="225">
        <f t="shared" ref="BK282:BK308" si="19">ROUND(I282*H282,2)</f>
        <v>0</v>
      </c>
      <c r="BL282" s="3" t="s">
        <v>122</v>
      </c>
      <c r="BM282" s="224" t="s">
        <v>448</v>
      </c>
    </row>
    <row r="283" spans="1:65" s="24" customFormat="1" ht="21.75" customHeight="1">
      <c r="A283" s="18"/>
      <c r="B283" s="19"/>
      <c r="C283" s="212" t="s">
        <v>449</v>
      </c>
      <c r="D283" s="212" t="s">
        <v>118</v>
      </c>
      <c r="E283" s="213" t="s">
        <v>450</v>
      </c>
      <c r="F283" s="214" t="s">
        <v>451</v>
      </c>
      <c r="G283" s="215" t="s">
        <v>336</v>
      </c>
      <c r="H283" s="216">
        <v>1</v>
      </c>
      <c r="I283" s="217"/>
      <c r="J283" s="218">
        <f t="shared" si="10"/>
        <v>0</v>
      </c>
      <c r="K283" s="219"/>
      <c r="L283" s="23"/>
      <c r="M283" s="220"/>
      <c r="N283" s="221" t="s">
        <v>37</v>
      </c>
      <c r="O283" s="56"/>
      <c r="P283" s="222">
        <f t="shared" si="11"/>
        <v>0</v>
      </c>
      <c r="Q283" s="222">
        <v>2.1167600000000002</v>
      </c>
      <c r="R283" s="222">
        <f t="shared" si="12"/>
        <v>2.1167600000000002</v>
      </c>
      <c r="S283" s="222">
        <v>0</v>
      </c>
      <c r="T283" s="223">
        <f t="shared" si="13"/>
        <v>0</v>
      </c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R283" s="224" t="s">
        <v>122</v>
      </c>
      <c r="AT283" s="224" t="s">
        <v>118</v>
      </c>
      <c r="AU283" s="224" t="s">
        <v>81</v>
      </c>
      <c r="AY283" s="3" t="s">
        <v>116</v>
      </c>
      <c r="BE283" s="225">
        <f t="shared" si="14"/>
        <v>0</v>
      </c>
      <c r="BF283" s="225">
        <f t="shared" si="15"/>
        <v>0</v>
      </c>
      <c r="BG283" s="225">
        <f t="shared" si="16"/>
        <v>0</v>
      </c>
      <c r="BH283" s="225">
        <f t="shared" si="17"/>
        <v>0</v>
      </c>
      <c r="BI283" s="225">
        <f t="shared" si="18"/>
        <v>0</v>
      </c>
      <c r="BJ283" s="3" t="s">
        <v>77</v>
      </c>
      <c r="BK283" s="225">
        <f t="shared" si="19"/>
        <v>0</v>
      </c>
      <c r="BL283" s="3" t="s">
        <v>122</v>
      </c>
      <c r="BM283" s="224" t="s">
        <v>452</v>
      </c>
    </row>
    <row r="284" spans="1:65" s="24" customFormat="1" ht="21.75" customHeight="1">
      <c r="A284" s="18"/>
      <c r="B284" s="19"/>
      <c r="C284" s="212" t="s">
        <v>453</v>
      </c>
      <c r="D284" s="212" t="s">
        <v>118</v>
      </c>
      <c r="E284" s="213" t="s">
        <v>454</v>
      </c>
      <c r="F284" s="214" t="s">
        <v>455</v>
      </c>
      <c r="G284" s="215" t="s">
        <v>336</v>
      </c>
      <c r="H284" s="216">
        <v>4</v>
      </c>
      <c r="I284" s="217"/>
      <c r="J284" s="218">
        <f t="shared" si="10"/>
        <v>0</v>
      </c>
      <c r="K284" s="219"/>
      <c r="L284" s="23"/>
      <c r="M284" s="220"/>
      <c r="N284" s="221" t="s">
        <v>37</v>
      </c>
      <c r="O284" s="56"/>
      <c r="P284" s="222">
        <f t="shared" si="11"/>
        <v>0</v>
      </c>
      <c r="Q284" s="222">
        <v>2.3765000000000001</v>
      </c>
      <c r="R284" s="222">
        <f t="shared" si="12"/>
        <v>9.5060000000000002</v>
      </c>
      <c r="S284" s="222">
        <v>0</v>
      </c>
      <c r="T284" s="223">
        <f t="shared" si="13"/>
        <v>0</v>
      </c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R284" s="224" t="s">
        <v>122</v>
      </c>
      <c r="AT284" s="224" t="s">
        <v>118</v>
      </c>
      <c r="AU284" s="224" t="s">
        <v>81</v>
      </c>
      <c r="AY284" s="3" t="s">
        <v>116</v>
      </c>
      <c r="BE284" s="225">
        <f t="shared" si="14"/>
        <v>0</v>
      </c>
      <c r="BF284" s="225">
        <f t="shared" si="15"/>
        <v>0</v>
      </c>
      <c r="BG284" s="225">
        <f t="shared" si="16"/>
        <v>0</v>
      </c>
      <c r="BH284" s="225">
        <f t="shared" si="17"/>
        <v>0</v>
      </c>
      <c r="BI284" s="225">
        <f t="shared" si="18"/>
        <v>0</v>
      </c>
      <c r="BJ284" s="3" t="s">
        <v>77</v>
      </c>
      <c r="BK284" s="225">
        <f t="shared" si="19"/>
        <v>0</v>
      </c>
      <c r="BL284" s="3" t="s">
        <v>122</v>
      </c>
      <c r="BM284" s="224" t="s">
        <v>456</v>
      </c>
    </row>
    <row r="285" spans="1:65" s="24" customFormat="1" ht="21.75" customHeight="1">
      <c r="A285" s="18"/>
      <c r="B285" s="19"/>
      <c r="C285" s="212" t="s">
        <v>457</v>
      </c>
      <c r="D285" s="212" t="s">
        <v>118</v>
      </c>
      <c r="E285" s="213" t="s">
        <v>458</v>
      </c>
      <c r="F285" s="214" t="s">
        <v>459</v>
      </c>
      <c r="G285" s="215" t="s">
        <v>336</v>
      </c>
      <c r="H285" s="216">
        <v>1</v>
      </c>
      <c r="I285" s="217"/>
      <c r="J285" s="218">
        <f t="shared" si="10"/>
        <v>0</v>
      </c>
      <c r="K285" s="219"/>
      <c r="L285" s="23"/>
      <c r="M285" s="220"/>
      <c r="N285" s="221" t="s">
        <v>37</v>
      </c>
      <c r="O285" s="56"/>
      <c r="P285" s="222">
        <f t="shared" si="11"/>
        <v>0</v>
      </c>
      <c r="Q285" s="222">
        <v>5.4357199999999999</v>
      </c>
      <c r="R285" s="222">
        <f t="shared" si="12"/>
        <v>5.4357199999999999</v>
      </c>
      <c r="S285" s="222">
        <v>0</v>
      </c>
      <c r="T285" s="223">
        <f t="shared" si="13"/>
        <v>0</v>
      </c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R285" s="224" t="s">
        <v>122</v>
      </c>
      <c r="AT285" s="224" t="s">
        <v>118</v>
      </c>
      <c r="AU285" s="224" t="s">
        <v>81</v>
      </c>
      <c r="AY285" s="3" t="s">
        <v>116</v>
      </c>
      <c r="BE285" s="225">
        <f t="shared" si="14"/>
        <v>0</v>
      </c>
      <c r="BF285" s="225">
        <f t="shared" si="15"/>
        <v>0</v>
      </c>
      <c r="BG285" s="225">
        <f t="shared" si="16"/>
        <v>0</v>
      </c>
      <c r="BH285" s="225">
        <f t="shared" si="17"/>
        <v>0</v>
      </c>
      <c r="BI285" s="225">
        <f t="shared" si="18"/>
        <v>0</v>
      </c>
      <c r="BJ285" s="3" t="s">
        <v>77</v>
      </c>
      <c r="BK285" s="225">
        <f t="shared" si="19"/>
        <v>0</v>
      </c>
      <c r="BL285" s="3" t="s">
        <v>122</v>
      </c>
      <c r="BM285" s="224" t="s">
        <v>460</v>
      </c>
    </row>
    <row r="286" spans="1:65" s="24" customFormat="1" ht="21.75" customHeight="1">
      <c r="A286" s="18"/>
      <c r="B286" s="19"/>
      <c r="C286" s="212" t="s">
        <v>461</v>
      </c>
      <c r="D286" s="212" t="s">
        <v>118</v>
      </c>
      <c r="E286" s="213" t="s">
        <v>462</v>
      </c>
      <c r="F286" s="214" t="s">
        <v>463</v>
      </c>
      <c r="G286" s="215" t="s">
        <v>336</v>
      </c>
      <c r="H286" s="216">
        <v>2</v>
      </c>
      <c r="I286" s="217"/>
      <c r="J286" s="218">
        <f t="shared" si="10"/>
        <v>0</v>
      </c>
      <c r="K286" s="219"/>
      <c r="L286" s="23"/>
      <c r="M286" s="220"/>
      <c r="N286" s="221" t="s">
        <v>37</v>
      </c>
      <c r="O286" s="56"/>
      <c r="P286" s="222">
        <f t="shared" si="11"/>
        <v>0</v>
      </c>
      <c r="Q286" s="222">
        <v>1.0613900000000001</v>
      </c>
      <c r="R286" s="222">
        <f t="shared" si="12"/>
        <v>2.1227800000000001</v>
      </c>
      <c r="S286" s="222">
        <v>0</v>
      </c>
      <c r="T286" s="223">
        <f t="shared" si="13"/>
        <v>0</v>
      </c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R286" s="224" t="s">
        <v>122</v>
      </c>
      <c r="AT286" s="224" t="s">
        <v>118</v>
      </c>
      <c r="AU286" s="224" t="s">
        <v>81</v>
      </c>
      <c r="AY286" s="3" t="s">
        <v>116</v>
      </c>
      <c r="BE286" s="225">
        <f t="shared" si="14"/>
        <v>0</v>
      </c>
      <c r="BF286" s="225">
        <f t="shared" si="15"/>
        <v>0</v>
      </c>
      <c r="BG286" s="225">
        <f t="shared" si="16"/>
        <v>0</v>
      </c>
      <c r="BH286" s="225">
        <f t="shared" si="17"/>
        <v>0</v>
      </c>
      <c r="BI286" s="225">
        <f t="shared" si="18"/>
        <v>0</v>
      </c>
      <c r="BJ286" s="3" t="s">
        <v>77</v>
      </c>
      <c r="BK286" s="225">
        <f t="shared" si="19"/>
        <v>0</v>
      </c>
      <c r="BL286" s="3" t="s">
        <v>122</v>
      </c>
      <c r="BM286" s="224" t="s">
        <v>464</v>
      </c>
    </row>
    <row r="287" spans="1:65" s="24" customFormat="1" ht="21.75" customHeight="1">
      <c r="A287" s="18"/>
      <c r="B287" s="19"/>
      <c r="C287" s="212" t="s">
        <v>465</v>
      </c>
      <c r="D287" s="212" t="s">
        <v>118</v>
      </c>
      <c r="E287" s="213" t="s">
        <v>466</v>
      </c>
      <c r="F287" s="214" t="s">
        <v>467</v>
      </c>
      <c r="G287" s="215" t="s">
        <v>336</v>
      </c>
      <c r="H287" s="216">
        <v>3</v>
      </c>
      <c r="I287" s="217"/>
      <c r="J287" s="218">
        <f t="shared" si="10"/>
        <v>0</v>
      </c>
      <c r="K287" s="219"/>
      <c r="L287" s="23"/>
      <c r="M287" s="220"/>
      <c r="N287" s="221" t="s">
        <v>37</v>
      </c>
      <c r="O287" s="56"/>
      <c r="P287" s="222">
        <f t="shared" si="11"/>
        <v>0</v>
      </c>
      <c r="Q287" s="222">
        <v>0.34089999999999998</v>
      </c>
      <c r="R287" s="222">
        <f t="shared" si="12"/>
        <v>1.0226999999999999</v>
      </c>
      <c r="S287" s="222">
        <v>0</v>
      </c>
      <c r="T287" s="223">
        <f t="shared" si="13"/>
        <v>0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R287" s="224" t="s">
        <v>122</v>
      </c>
      <c r="AT287" s="224" t="s">
        <v>118</v>
      </c>
      <c r="AU287" s="224" t="s">
        <v>81</v>
      </c>
      <c r="AY287" s="3" t="s">
        <v>116</v>
      </c>
      <c r="BE287" s="225">
        <f t="shared" si="14"/>
        <v>0</v>
      </c>
      <c r="BF287" s="225">
        <f t="shared" si="15"/>
        <v>0</v>
      </c>
      <c r="BG287" s="225">
        <f t="shared" si="16"/>
        <v>0</v>
      </c>
      <c r="BH287" s="225">
        <f t="shared" si="17"/>
        <v>0</v>
      </c>
      <c r="BI287" s="225">
        <f t="shared" si="18"/>
        <v>0</v>
      </c>
      <c r="BJ287" s="3" t="s">
        <v>77</v>
      </c>
      <c r="BK287" s="225">
        <f t="shared" si="19"/>
        <v>0</v>
      </c>
      <c r="BL287" s="3" t="s">
        <v>122</v>
      </c>
      <c r="BM287" s="224" t="s">
        <v>468</v>
      </c>
    </row>
    <row r="288" spans="1:65" s="24" customFormat="1" ht="21.75" customHeight="1">
      <c r="A288" s="18"/>
      <c r="B288" s="19"/>
      <c r="C288" s="212" t="s">
        <v>469</v>
      </c>
      <c r="D288" s="212" t="s">
        <v>118</v>
      </c>
      <c r="E288" s="213" t="s">
        <v>470</v>
      </c>
      <c r="F288" s="214" t="s">
        <v>471</v>
      </c>
      <c r="G288" s="215" t="s">
        <v>336</v>
      </c>
      <c r="H288" s="216">
        <v>6</v>
      </c>
      <c r="I288" s="217"/>
      <c r="J288" s="218">
        <f t="shared" si="10"/>
        <v>0</v>
      </c>
      <c r="K288" s="219"/>
      <c r="L288" s="23"/>
      <c r="M288" s="220"/>
      <c r="N288" s="221" t="s">
        <v>37</v>
      </c>
      <c r="O288" s="56"/>
      <c r="P288" s="222">
        <f t="shared" si="11"/>
        <v>0</v>
      </c>
      <c r="Q288" s="222">
        <v>7.0200000000000002E-3</v>
      </c>
      <c r="R288" s="222">
        <f t="shared" si="12"/>
        <v>4.2120000000000005E-2</v>
      </c>
      <c r="S288" s="222">
        <v>0</v>
      </c>
      <c r="T288" s="223">
        <f t="shared" si="13"/>
        <v>0</v>
      </c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R288" s="224" t="s">
        <v>122</v>
      </c>
      <c r="AT288" s="224" t="s">
        <v>118</v>
      </c>
      <c r="AU288" s="224" t="s">
        <v>81</v>
      </c>
      <c r="AY288" s="3" t="s">
        <v>116</v>
      </c>
      <c r="BE288" s="225">
        <f t="shared" si="14"/>
        <v>0</v>
      </c>
      <c r="BF288" s="225">
        <f t="shared" si="15"/>
        <v>0</v>
      </c>
      <c r="BG288" s="225">
        <f t="shared" si="16"/>
        <v>0</v>
      </c>
      <c r="BH288" s="225">
        <f t="shared" si="17"/>
        <v>0</v>
      </c>
      <c r="BI288" s="225">
        <f t="shared" si="18"/>
        <v>0</v>
      </c>
      <c r="BJ288" s="3" t="s">
        <v>77</v>
      </c>
      <c r="BK288" s="225">
        <f t="shared" si="19"/>
        <v>0</v>
      </c>
      <c r="BL288" s="3" t="s">
        <v>122</v>
      </c>
      <c r="BM288" s="224" t="s">
        <v>472</v>
      </c>
    </row>
    <row r="289" spans="1:65" s="24" customFormat="1" ht="33" customHeight="1">
      <c r="A289" s="18"/>
      <c r="B289" s="19"/>
      <c r="C289" s="263" t="s">
        <v>473</v>
      </c>
      <c r="D289" s="263" t="s">
        <v>293</v>
      </c>
      <c r="E289" s="264" t="s">
        <v>474</v>
      </c>
      <c r="F289" s="265" t="s">
        <v>475</v>
      </c>
      <c r="G289" s="266" t="s">
        <v>336</v>
      </c>
      <c r="H289" s="267">
        <v>6</v>
      </c>
      <c r="I289" s="268"/>
      <c r="J289" s="269">
        <f t="shared" si="10"/>
        <v>0</v>
      </c>
      <c r="K289" s="270"/>
      <c r="L289" s="271"/>
      <c r="M289" s="272"/>
      <c r="N289" s="273" t="s">
        <v>37</v>
      </c>
      <c r="O289" s="56"/>
      <c r="P289" s="222">
        <f t="shared" si="11"/>
        <v>0</v>
      </c>
      <c r="Q289" s="222">
        <v>5.3800000000000001E-2</v>
      </c>
      <c r="R289" s="222">
        <f t="shared" si="12"/>
        <v>0.32279999999999998</v>
      </c>
      <c r="S289" s="222">
        <v>0</v>
      </c>
      <c r="T289" s="223">
        <f t="shared" si="13"/>
        <v>0</v>
      </c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R289" s="224" t="s">
        <v>155</v>
      </c>
      <c r="AT289" s="224" t="s">
        <v>293</v>
      </c>
      <c r="AU289" s="224" t="s">
        <v>81</v>
      </c>
      <c r="AY289" s="3" t="s">
        <v>116</v>
      </c>
      <c r="BE289" s="225">
        <f t="shared" si="14"/>
        <v>0</v>
      </c>
      <c r="BF289" s="225">
        <f t="shared" si="15"/>
        <v>0</v>
      </c>
      <c r="BG289" s="225">
        <f t="shared" si="16"/>
        <v>0</v>
      </c>
      <c r="BH289" s="225">
        <f t="shared" si="17"/>
        <v>0</v>
      </c>
      <c r="BI289" s="225">
        <f t="shared" si="18"/>
        <v>0</v>
      </c>
      <c r="BJ289" s="3" t="s">
        <v>77</v>
      </c>
      <c r="BK289" s="225">
        <f t="shared" si="19"/>
        <v>0</v>
      </c>
      <c r="BL289" s="3" t="s">
        <v>122</v>
      </c>
      <c r="BM289" s="224" t="s">
        <v>476</v>
      </c>
    </row>
    <row r="290" spans="1:65" s="24" customFormat="1" ht="21.75" customHeight="1">
      <c r="A290" s="18"/>
      <c r="B290" s="19"/>
      <c r="C290" s="263" t="s">
        <v>477</v>
      </c>
      <c r="D290" s="263" t="s">
        <v>293</v>
      </c>
      <c r="E290" s="264" t="s">
        <v>478</v>
      </c>
      <c r="F290" s="265" t="s">
        <v>479</v>
      </c>
      <c r="G290" s="266" t="s">
        <v>336</v>
      </c>
      <c r="H290" s="267">
        <v>1.01</v>
      </c>
      <c r="I290" s="268"/>
      <c r="J290" s="269">
        <f t="shared" si="10"/>
        <v>0</v>
      </c>
      <c r="K290" s="270"/>
      <c r="L290" s="271"/>
      <c r="M290" s="272"/>
      <c r="N290" s="273" t="s">
        <v>37</v>
      </c>
      <c r="O290" s="56"/>
      <c r="P290" s="222">
        <f t="shared" si="11"/>
        <v>0</v>
      </c>
      <c r="Q290" s="222">
        <v>2.31</v>
      </c>
      <c r="R290" s="222">
        <f t="shared" si="12"/>
        <v>2.3331</v>
      </c>
      <c r="S290" s="222">
        <v>0</v>
      </c>
      <c r="T290" s="223">
        <f t="shared" si="13"/>
        <v>0</v>
      </c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R290" s="224" t="s">
        <v>155</v>
      </c>
      <c r="AT290" s="224" t="s">
        <v>293</v>
      </c>
      <c r="AU290" s="224" t="s">
        <v>81</v>
      </c>
      <c r="AY290" s="3" t="s">
        <v>116</v>
      </c>
      <c r="BE290" s="225">
        <f t="shared" si="14"/>
        <v>0</v>
      </c>
      <c r="BF290" s="225">
        <f t="shared" si="15"/>
        <v>0</v>
      </c>
      <c r="BG290" s="225">
        <f t="shared" si="16"/>
        <v>0</v>
      </c>
      <c r="BH290" s="225">
        <f t="shared" si="17"/>
        <v>0</v>
      </c>
      <c r="BI290" s="225">
        <f t="shared" si="18"/>
        <v>0</v>
      </c>
      <c r="BJ290" s="3" t="s">
        <v>77</v>
      </c>
      <c r="BK290" s="225">
        <f t="shared" si="19"/>
        <v>0</v>
      </c>
      <c r="BL290" s="3" t="s">
        <v>122</v>
      </c>
      <c r="BM290" s="224" t="s">
        <v>480</v>
      </c>
    </row>
    <row r="291" spans="1:65" s="24" customFormat="1" ht="21.75" customHeight="1">
      <c r="A291" s="18"/>
      <c r="B291" s="19"/>
      <c r="C291" s="263" t="s">
        <v>481</v>
      </c>
      <c r="D291" s="263" t="s">
        <v>293</v>
      </c>
      <c r="E291" s="264" t="s">
        <v>482</v>
      </c>
      <c r="F291" s="265" t="s">
        <v>483</v>
      </c>
      <c r="G291" s="266" t="s">
        <v>336</v>
      </c>
      <c r="H291" s="267">
        <v>5.05</v>
      </c>
      <c r="I291" s="268"/>
      <c r="J291" s="269">
        <f t="shared" si="10"/>
        <v>0</v>
      </c>
      <c r="K291" s="270"/>
      <c r="L291" s="271"/>
      <c r="M291" s="272"/>
      <c r="N291" s="273" t="s">
        <v>37</v>
      </c>
      <c r="O291" s="56"/>
      <c r="P291" s="222">
        <f t="shared" si="11"/>
        <v>0</v>
      </c>
      <c r="Q291" s="222">
        <v>2.31</v>
      </c>
      <c r="R291" s="222">
        <f t="shared" si="12"/>
        <v>11.6655</v>
      </c>
      <c r="S291" s="222">
        <v>0</v>
      </c>
      <c r="T291" s="223">
        <f t="shared" si="13"/>
        <v>0</v>
      </c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R291" s="224" t="s">
        <v>155</v>
      </c>
      <c r="AT291" s="224" t="s">
        <v>293</v>
      </c>
      <c r="AU291" s="224" t="s">
        <v>81</v>
      </c>
      <c r="AY291" s="3" t="s">
        <v>116</v>
      </c>
      <c r="BE291" s="225">
        <f t="shared" si="14"/>
        <v>0</v>
      </c>
      <c r="BF291" s="225">
        <f t="shared" si="15"/>
        <v>0</v>
      </c>
      <c r="BG291" s="225">
        <f t="shared" si="16"/>
        <v>0</v>
      </c>
      <c r="BH291" s="225">
        <f t="shared" si="17"/>
        <v>0</v>
      </c>
      <c r="BI291" s="225">
        <f t="shared" si="18"/>
        <v>0</v>
      </c>
      <c r="BJ291" s="3" t="s">
        <v>77</v>
      </c>
      <c r="BK291" s="225">
        <f t="shared" si="19"/>
        <v>0</v>
      </c>
      <c r="BL291" s="3" t="s">
        <v>122</v>
      </c>
      <c r="BM291" s="224" t="s">
        <v>484</v>
      </c>
    </row>
    <row r="292" spans="1:65" s="24" customFormat="1" ht="21.75" customHeight="1">
      <c r="A292" s="18"/>
      <c r="B292" s="19"/>
      <c r="C292" s="263" t="s">
        <v>485</v>
      </c>
      <c r="D292" s="263" t="s">
        <v>293</v>
      </c>
      <c r="E292" s="264" t="s">
        <v>486</v>
      </c>
      <c r="F292" s="265" t="s">
        <v>487</v>
      </c>
      <c r="G292" s="266" t="s">
        <v>336</v>
      </c>
      <c r="H292" s="267">
        <v>22</v>
      </c>
      <c r="I292" s="268"/>
      <c r="J292" s="269">
        <f t="shared" si="10"/>
        <v>0</v>
      </c>
      <c r="K292" s="270"/>
      <c r="L292" s="271"/>
      <c r="M292" s="272"/>
      <c r="N292" s="273" t="s">
        <v>37</v>
      </c>
      <c r="O292" s="56"/>
      <c r="P292" s="222">
        <f t="shared" si="11"/>
        <v>0</v>
      </c>
      <c r="Q292" s="222">
        <v>2E-3</v>
      </c>
      <c r="R292" s="222">
        <f t="shared" si="12"/>
        <v>4.3999999999999997E-2</v>
      </c>
      <c r="S292" s="222">
        <v>0</v>
      </c>
      <c r="T292" s="223">
        <f t="shared" si="13"/>
        <v>0</v>
      </c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R292" s="224" t="s">
        <v>155</v>
      </c>
      <c r="AT292" s="224" t="s">
        <v>293</v>
      </c>
      <c r="AU292" s="224" t="s">
        <v>81</v>
      </c>
      <c r="AY292" s="3" t="s">
        <v>116</v>
      </c>
      <c r="BE292" s="225">
        <f t="shared" si="14"/>
        <v>0</v>
      </c>
      <c r="BF292" s="225">
        <f t="shared" si="15"/>
        <v>0</v>
      </c>
      <c r="BG292" s="225">
        <f t="shared" si="16"/>
        <v>0</v>
      </c>
      <c r="BH292" s="225">
        <f t="shared" si="17"/>
        <v>0</v>
      </c>
      <c r="BI292" s="225">
        <f t="shared" si="18"/>
        <v>0</v>
      </c>
      <c r="BJ292" s="3" t="s">
        <v>77</v>
      </c>
      <c r="BK292" s="225">
        <f t="shared" si="19"/>
        <v>0</v>
      </c>
      <c r="BL292" s="3" t="s">
        <v>122</v>
      </c>
      <c r="BM292" s="224" t="s">
        <v>488</v>
      </c>
    </row>
    <row r="293" spans="1:65" s="24" customFormat="1" ht="21.75" customHeight="1">
      <c r="A293" s="18"/>
      <c r="B293" s="19"/>
      <c r="C293" s="263" t="s">
        <v>489</v>
      </c>
      <c r="D293" s="263" t="s">
        <v>293</v>
      </c>
      <c r="E293" s="264" t="s">
        <v>490</v>
      </c>
      <c r="F293" s="265" t="s">
        <v>491</v>
      </c>
      <c r="G293" s="266" t="s">
        <v>336</v>
      </c>
      <c r="H293" s="267">
        <v>4.04</v>
      </c>
      <c r="I293" s="268"/>
      <c r="J293" s="269">
        <f t="shared" si="10"/>
        <v>0</v>
      </c>
      <c r="K293" s="270"/>
      <c r="L293" s="271"/>
      <c r="M293" s="272"/>
      <c r="N293" s="273" t="s">
        <v>37</v>
      </c>
      <c r="O293" s="56"/>
      <c r="P293" s="222">
        <f t="shared" si="11"/>
        <v>0</v>
      </c>
      <c r="Q293" s="222">
        <v>0.25</v>
      </c>
      <c r="R293" s="222">
        <f t="shared" si="12"/>
        <v>1.01</v>
      </c>
      <c r="S293" s="222">
        <v>0</v>
      </c>
      <c r="T293" s="223">
        <f t="shared" si="13"/>
        <v>0</v>
      </c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R293" s="224" t="s">
        <v>155</v>
      </c>
      <c r="AT293" s="224" t="s">
        <v>293</v>
      </c>
      <c r="AU293" s="224" t="s">
        <v>81</v>
      </c>
      <c r="AY293" s="3" t="s">
        <v>116</v>
      </c>
      <c r="BE293" s="225">
        <f t="shared" si="14"/>
        <v>0</v>
      </c>
      <c r="BF293" s="225">
        <f t="shared" si="15"/>
        <v>0</v>
      </c>
      <c r="BG293" s="225">
        <f t="shared" si="16"/>
        <v>0</v>
      </c>
      <c r="BH293" s="225">
        <f t="shared" si="17"/>
        <v>0</v>
      </c>
      <c r="BI293" s="225">
        <f t="shared" si="18"/>
        <v>0</v>
      </c>
      <c r="BJ293" s="3" t="s">
        <v>77</v>
      </c>
      <c r="BK293" s="225">
        <f t="shared" si="19"/>
        <v>0</v>
      </c>
      <c r="BL293" s="3" t="s">
        <v>122</v>
      </c>
      <c r="BM293" s="224" t="s">
        <v>492</v>
      </c>
    </row>
    <row r="294" spans="1:65" s="24" customFormat="1" ht="21.75" customHeight="1">
      <c r="A294" s="18"/>
      <c r="B294" s="19"/>
      <c r="C294" s="263" t="s">
        <v>493</v>
      </c>
      <c r="D294" s="263" t="s">
        <v>293</v>
      </c>
      <c r="E294" s="264" t="s">
        <v>494</v>
      </c>
      <c r="F294" s="265" t="s">
        <v>495</v>
      </c>
      <c r="G294" s="266" t="s">
        <v>336</v>
      </c>
      <c r="H294" s="267">
        <v>5.05</v>
      </c>
      <c r="I294" s="268"/>
      <c r="J294" s="269">
        <f t="shared" si="10"/>
        <v>0</v>
      </c>
      <c r="K294" s="270"/>
      <c r="L294" s="271"/>
      <c r="M294" s="272"/>
      <c r="N294" s="273" t="s">
        <v>37</v>
      </c>
      <c r="O294" s="56"/>
      <c r="P294" s="222">
        <f t="shared" si="11"/>
        <v>0</v>
      </c>
      <c r="Q294" s="222">
        <v>0.5</v>
      </c>
      <c r="R294" s="222">
        <f t="shared" si="12"/>
        <v>2.5249999999999999</v>
      </c>
      <c r="S294" s="222">
        <v>0</v>
      </c>
      <c r="T294" s="223">
        <f t="shared" si="13"/>
        <v>0</v>
      </c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R294" s="224" t="s">
        <v>155</v>
      </c>
      <c r="AT294" s="224" t="s">
        <v>293</v>
      </c>
      <c r="AU294" s="224" t="s">
        <v>81</v>
      </c>
      <c r="AY294" s="3" t="s">
        <v>116</v>
      </c>
      <c r="BE294" s="225">
        <f t="shared" si="14"/>
        <v>0</v>
      </c>
      <c r="BF294" s="225">
        <f t="shared" si="15"/>
        <v>0</v>
      </c>
      <c r="BG294" s="225">
        <f t="shared" si="16"/>
        <v>0</v>
      </c>
      <c r="BH294" s="225">
        <f t="shared" si="17"/>
        <v>0</v>
      </c>
      <c r="BI294" s="225">
        <f t="shared" si="18"/>
        <v>0</v>
      </c>
      <c r="BJ294" s="3" t="s">
        <v>77</v>
      </c>
      <c r="BK294" s="225">
        <f t="shared" si="19"/>
        <v>0</v>
      </c>
      <c r="BL294" s="3" t="s">
        <v>122</v>
      </c>
      <c r="BM294" s="224" t="s">
        <v>496</v>
      </c>
    </row>
    <row r="295" spans="1:65" s="24" customFormat="1" ht="21.75" customHeight="1">
      <c r="A295" s="18"/>
      <c r="B295" s="19"/>
      <c r="C295" s="263" t="s">
        <v>497</v>
      </c>
      <c r="D295" s="263" t="s">
        <v>293</v>
      </c>
      <c r="E295" s="264" t="s">
        <v>498</v>
      </c>
      <c r="F295" s="265" t="s">
        <v>499</v>
      </c>
      <c r="G295" s="266" t="s">
        <v>336</v>
      </c>
      <c r="H295" s="267">
        <v>7.07</v>
      </c>
      <c r="I295" s="268"/>
      <c r="J295" s="269">
        <f t="shared" si="10"/>
        <v>0</v>
      </c>
      <c r="K295" s="270"/>
      <c r="L295" s="271"/>
      <c r="M295" s="272"/>
      <c r="N295" s="273" t="s">
        <v>37</v>
      </c>
      <c r="O295" s="56"/>
      <c r="P295" s="222">
        <f t="shared" si="11"/>
        <v>0</v>
      </c>
      <c r="Q295" s="222">
        <v>1</v>
      </c>
      <c r="R295" s="222">
        <f t="shared" si="12"/>
        <v>7.07</v>
      </c>
      <c r="S295" s="222">
        <v>0</v>
      </c>
      <c r="T295" s="223">
        <f t="shared" si="13"/>
        <v>0</v>
      </c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R295" s="224" t="s">
        <v>155</v>
      </c>
      <c r="AT295" s="224" t="s">
        <v>293</v>
      </c>
      <c r="AU295" s="224" t="s">
        <v>81</v>
      </c>
      <c r="AY295" s="3" t="s">
        <v>116</v>
      </c>
      <c r="BE295" s="225">
        <f t="shared" si="14"/>
        <v>0</v>
      </c>
      <c r="BF295" s="225">
        <f t="shared" si="15"/>
        <v>0</v>
      </c>
      <c r="BG295" s="225">
        <f t="shared" si="16"/>
        <v>0</v>
      </c>
      <c r="BH295" s="225">
        <f t="shared" si="17"/>
        <v>0</v>
      </c>
      <c r="BI295" s="225">
        <f t="shared" si="18"/>
        <v>0</v>
      </c>
      <c r="BJ295" s="3" t="s">
        <v>77</v>
      </c>
      <c r="BK295" s="225">
        <f t="shared" si="19"/>
        <v>0</v>
      </c>
      <c r="BL295" s="3" t="s">
        <v>122</v>
      </c>
      <c r="BM295" s="224" t="s">
        <v>500</v>
      </c>
    </row>
    <row r="296" spans="1:65" s="24" customFormat="1" ht="21.75" customHeight="1">
      <c r="A296" s="18"/>
      <c r="B296" s="19"/>
      <c r="C296" s="263" t="s">
        <v>501</v>
      </c>
      <c r="D296" s="263" t="s">
        <v>293</v>
      </c>
      <c r="E296" s="264" t="s">
        <v>502</v>
      </c>
      <c r="F296" s="265" t="s">
        <v>503</v>
      </c>
      <c r="G296" s="266" t="s">
        <v>336</v>
      </c>
      <c r="H296" s="267">
        <v>5.05</v>
      </c>
      <c r="I296" s="268"/>
      <c r="J296" s="269">
        <f t="shared" si="10"/>
        <v>0</v>
      </c>
      <c r="K296" s="270"/>
      <c r="L296" s="271"/>
      <c r="M296" s="272"/>
      <c r="N296" s="273" t="s">
        <v>37</v>
      </c>
      <c r="O296" s="56"/>
      <c r="P296" s="222">
        <f t="shared" si="11"/>
        <v>0</v>
      </c>
      <c r="Q296" s="222">
        <v>0.58499999999999996</v>
      </c>
      <c r="R296" s="222">
        <f t="shared" si="12"/>
        <v>2.9542499999999996</v>
      </c>
      <c r="S296" s="222">
        <v>0</v>
      </c>
      <c r="T296" s="223">
        <f t="shared" si="13"/>
        <v>0</v>
      </c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R296" s="224" t="s">
        <v>155</v>
      </c>
      <c r="AT296" s="224" t="s">
        <v>293</v>
      </c>
      <c r="AU296" s="224" t="s">
        <v>81</v>
      </c>
      <c r="AY296" s="3" t="s">
        <v>116</v>
      </c>
      <c r="BE296" s="225">
        <f t="shared" si="14"/>
        <v>0</v>
      </c>
      <c r="BF296" s="225">
        <f t="shared" si="15"/>
        <v>0</v>
      </c>
      <c r="BG296" s="225">
        <f t="shared" si="16"/>
        <v>0</v>
      </c>
      <c r="BH296" s="225">
        <f t="shared" si="17"/>
        <v>0</v>
      </c>
      <c r="BI296" s="225">
        <f t="shared" si="18"/>
        <v>0</v>
      </c>
      <c r="BJ296" s="3" t="s">
        <v>77</v>
      </c>
      <c r="BK296" s="225">
        <f t="shared" si="19"/>
        <v>0</v>
      </c>
      <c r="BL296" s="3" t="s">
        <v>122</v>
      </c>
      <c r="BM296" s="224" t="s">
        <v>504</v>
      </c>
    </row>
    <row r="297" spans="1:65" s="24" customFormat="1" ht="21.75" customHeight="1">
      <c r="A297" s="18"/>
      <c r="B297" s="19"/>
      <c r="C297" s="263" t="s">
        <v>505</v>
      </c>
      <c r="D297" s="263" t="s">
        <v>293</v>
      </c>
      <c r="E297" s="264" t="s">
        <v>506</v>
      </c>
      <c r="F297" s="265" t="s">
        <v>507</v>
      </c>
      <c r="G297" s="266" t="s">
        <v>336</v>
      </c>
      <c r="H297" s="267">
        <v>1.01</v>
      </c>
      <c r="I297" s="268"/>
      <c r="J297" s="269">
        <f t="shared" si="10"/>
        <v>0</v>
      </c>
      <c r="K297" s="270"/>
      <c r="L297" s="271"/>
      <c r="M297" s="272"/>
      <c r="N297" s="273" t="s">
        <v>37</v>
      </c>
      <c r="O297" s="56"/>
      <c r="P297" s="222">
        <f t="shared" si="11"/>
        <v>0</v>
      </c>
      <c r="Q297" s="222">
        <v>0.44900000000000001</v>
      </c>
      <c r="R297" s="222">
        <f t="shared" si="12"/>
        <v>0.45349</v>
      </c>
      <c r="S297" s="222">
        <v>0</v>
      </c>
      <c r="T297" s="223">
        <f t="shared" si="13"/>
        <v>0</v>
      </c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R297" s="224" t="s">
        <v>155</v>
      </c>
      <c r="AT297" s="224" t="s">
        <v>293</v>
      </c>
      <c r="AU297" s="224" t="s">
        <v>81</v>
      </c>
      <c r="AY297" s="3" t="s">
        <v>116</v>
      </c>
      <c r="BE297" s="225">
        <f t="shared" si="14"/>
        <v>0</v>
      </c>
      <c r="BF297" s="225">
        <f t="shared" si="15"/>
        <v>0</v>
      </c>
      <c r="BG297" s="225">
        <f t="shared" si="16"/>
        <v>0</v>
      </c>
      <c r="BH297" s="225">
        <f t="shared" si="17"/>
        <v>0</v>
      </c>
      <c r="BI297" s="225">
        <f t="shared" si="18"/>
        <v>0</v>
      </c>
      <c r="BJ297" s="3" t="s">
        <v>77</v>
      </c>
      <c r="BK297" s="225">
        <f t="shared" si="19"/>
        <v>0</v>
      </c>
      <c r="BL297" s="3" t="s">
        <v>122</v>
      </c>
      <c r="BM297" s="224" t="s">
        <v>508</v>
      </c>
    </row>
    <row r="298" spans="1:65" s="24" customFormat="1" ht="21.75" customHeight="1">
      <c r="A298" s="18"/>
      <c r="B298" s="19"/>
      <c r="C298" s="263" t="s">
        <v>509</v>
      </c>
      <c r="D298" s="263" t="s">
        <v>293</v>
      </c>
      <c r="E298" s="264" t="s">
        <v>510</v>
      </c>
      <c r="F298" s="265" t="s">
        <v>511</v>
      </c>
      <c r="G298" s="266" t="s">
        <v>336</v>
      </c>
      <c r="H298" s="267">
        <v>3.03</v>
      </c>
      <c r="I298" s="268"/>
      <c r="J298" s="269">
        <f t="shared" si="10"/>
        <v>0</v>
      </c>
      <c r="K298" s="270"/>
      <c r="L298" s="271"/>
      <c r="M298" s="272"/>
      <c r="N298" s="273" t="s">
        <v>37</v>
      </c>
      <c r="O298" s="56"/>
      <c r="P298" s="222">
        <f t="shared" si="11"/>
        <v>0</v>
      </c>
      <c r="Q298" s="222">
        <v>0.04</v>
      </c>
      <c r="R298" s="222">
        <f t="shared" si="12"/>
        <v>0.12119999999999999</v>
      </c>
      <c r="S298" s="222">
        <v>0</v>
      </c>
      <c r="T298" s="223">
        <f t="shared" si="13"/>
        <v>0</v>
      </c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R298" s="224" t="s">
        <v>155</v>
      </c>
      <c r="AT298" s="224" t="s">
        <v>293</v>
      </c>
      <c r="AU298" s="224" t="s">
        <v>81</v>
      </c>
      <c r="AY298" s="3" t="s">
        <v>116</v>
      </c>
      <c r="BE298" s="225">
        <f t="shared" si="14"/>
        <v>0</v>
      </c>
      <c r="BF298" s="225">
        <f t="shared" si="15"/>
        <v>0</v>
      </c>
      <c r="BG298" s="225">
        <f t="shared" si="16"/>
        <v>0</v>
      </c>
      <c r="BH298" s="225">
        <f t="shared" si="17"/>
        <v>0</v>
      </c>
      <c r="BI298" s="225">
        <f t="shared" si="18"/>
        <v>0</v>
      </c>
      <c r="BJ298" s="3" t="s">
        <v>77</v>
      </c>
      <c r="BK298" s="225">
        <f t="shared" si="19"/>
        <v>0</v>
      </c>
      <c r="BL298" s="3" t="s">
        <v>122</v>
      </c>
      <c r="BM298" s="224" t="s">
        <v>512</v>
      </c>
    </row>
    <row r="299" spans="1:65" s="24" customFormat="1" ht="21.75" customHeight="1">
      <c r="A299" s="18"/>
      <c r="B299" s="19"/>
      <c r="C299" s="263" t="s">
        <v>513</v>
      </c>
      <c r="D299" s="263" t="s">
        <v>293</v>
      </c>
      <c r="E299" s="264" t="s">
        <v>514</v>
      </c>
      <c r="F299" s="265" t="s">
        <v>515</v>
      </c>
      <c r="G299" s="266" t="s">
        <v>336</v>
      </c>
      <c r="H299" s="267">
        <v>2.02</v>
      </c>
      <c r="I299" s="268"/>
      <c r="J299" s="269">
        <f t="shared" si="10"/>
        <v>0</v>
      </c>
      <c r="K299" s="270"/>
      <c r="L299" s="271"/>
      <c r="M299" s="272"/>
      <c r="N299" s="273" t="s">
        <v>37</v>
      </c>
      <c r="O299" s="56"/>
      <c r="P299" s="222">
        <f t="shared" si="11"/>
        <v>0</v>
      </c>
      <c r="Q299" s="222">
        <v>6.8000000000000005E-2</v>
      </c>
      <c r="R299" s="222">
        <f t="shared" si="12"/>
        <v>0.13736000000000001</v>
      </c>
      <c r="S299" s="222">
        <v>0</v>
      </c>
      <c r="T299" s="223">
        <f t="shared" si="13"/>
        <v>0</v>
      </c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R299" s="224" t="s">
        <v>155</v>
      </c>
      <c r="AT299" s="224" t="s">
        <v>293</v>
      </c>
      <c r="AU299" s="224" t="s">
        <v>81</v>
      </c>
      <c r="AY299" s="3" t="s">
        <v>116</v>
      </c>
      <c r="BE299" s="225">
        <f t="shared" si="14"/>
        <v>0</v>
      </c>
      <c r="BF299" s="225">
        <f t="shared" si="15"/>
        <v>0</v>
      </c>
      <c r="BG299" s="225">
        <f t="shared" si="16"/>
        <v>0</v>
      </c>
      <c r="BH299" s="225">
        <f t="shared" si="17"/>
        <v>0</v>
      </c>
      <c r="BI299" s="225">
        <f t="shared" si="18"/>
        <v>0</v>
      </c>
      <c r="BJ299" s="3" t="s">
        <v>77</v>
      </c>
      <c r="BK299" s="225">
        <f t="shared" si="19"/>
        <v>0</v>
      </c>
      <c r="BL299" s="3" t="s">
        <v>122</v>
      </c>
      <c r="BM299" s="224" t="s">
        <v>516</v>
      </c>
    </row>
    <row r="300" spans="1:65" s="24" customFormat="1" ht="21.75" customHeight="1">
      <c r="A300" s="18"/>
      <c r="B300" s="19"/>
      <c r="C300" s="263" t="s">
        <v>517</v>
      </c>
      <c r="D300" s="263" t="s">
        <v>293</v>
      </c>
      <c r="E300" s="264" t="s">
        <v>518</v>
      </c>
      <c r="F300" s="265" t="s">
        <v>519</v>
      </c>
      <c r="G300" s="266" t="s">
        <v>336</v>
      </c>
      <c r="H300" s="267">
        <v>1.01</v>
      </c>
      <c r="I300" s="268"/>
      <c r="J300" s="269">
        <f t="shared" si="10"/>
        <v>0</v>
      </c>
      <c r="K300" s="270"/>
      <c r="L300" s="271"/>
      <c r="M300" s="272"/>
      <c r="N300" s="273" t="s">
        <v>37</v>
      </c>
      <c r="O300" s="56"/>
      <c r="P300" s="222">
        <f t="shared" si="11"/>
        <v>0</v>
      </c>
      <c r="Q300" s="222">
        <v>6.8000000000000005E-2</v>
      </c>
      <c r="R300" s="222">
        <f t="shared" si="12"/>
        <v>6.8680000000000005E-2</v>
      </c>
      <c r="S300" s="222">
        <v>0</v>
      </c>
      <c r="T300" s="223">
        <f t="shared" si="13"/>
        <v>0</v>
      </c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R300" s="224" t="s">
        <v>155</v>
      </c>
      <c r="AT300" s="224" t="s">
        <v>293</v>
      </c>
      <c r="AU300" s="224" t="s">
        <v>81</v>
      </c>
      <c r="AY300" s="3" t="s">
        <v>116</v>
      </c>
      <c r="BE300" s="225">
        <f t="shared" si="14"/>
        <v>0</v>
      </c>
      <c r="BF300" s="225">
        <f t="shared" si="15"/>
        <v>0</v>
      </c>
      <c r="BG300" s="225">
        <f t="shared" si="16"/>
        <v>0</v>
      </c>
      <c r="BH300" s="225">
        <f t="shared" si="17"/>
        <v>0</v>
      </c>
      <c r="BI300" s="225">
        <f t="shared" si="18"/>
        <v>0</v>
      </c>
      <c r="BJ300" s="3" t="s">
        <v>77</v>
      </c>
      <c r="BK300" s="225">
        <f t="shared" si="19"/>
        <v>0</v>
      </c>
      <c r="BL300" s="3" t="s">
        <v>122</v>
      </c>
      <c r="BM300" s="224" t="s">
        <v>520</v>
      </c>
    </row>
    <row r="301" spans="1:65" s="24" customFormat="1" ht="21.75" customHeight="1">
      <c r="A301" s="18"/>
      <c r="B301" s="19"/>
      <c r="C301" s="212" t="s">
        <v>521</v>
      </c>
      <c r="D301" s="212" t="s">
        <v>118</v>
      </c>
      <c r="E301" s="213" t="s">
        <v>522</v>
      </c>
      <c r="F301" s="214" t="s">
        <v>523</v>
      </c>
      <c r="G301" s="215" t="s">
        <v>336</v>
      </c>
      <c r="H301" s="216">
        <v>3</v>
      </c>
      <c r="I301" s="217"/>
      <c r="J301" s="218">
        <f t="shared" si="10"/>
        <v>0</v>
      </c>
      <c r="K301" s="219"/>
      <c r="L301" s="23"/>
      <c r="M301" s="220"/>
      <c r="N301" s="221" t="s">
        <v>37</v>
      </c>
      <c r="O301" s="56"/>
      <c r="P301" s="222">
        <f t="shared" si="11"/>
        <v>0</v>
      </c>
      <c r="Q301" s="222">
        <v>1.17E-2</v>
      </c>
      <c r="R301" s="222">
        <f t="shared" si="12"/>
        <v>3.5099999999999999E-2</v>
      </c>
      <c r="S301" s="222">
        <v>0</v>
      </c>
      <c r="T301" s="223">
        <f t="shared" si="13"/>
        <v>0</v>
      </c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R301" s="224" t="s">
        <v>122</v>
      </c>
      <c r="AT301" s="224" t="s">
        <v>118</v>
      </c>
      <c r="AU301" s="224" t="s">
        <v>81</v>
      </c>
      <c r="AY301" s="3" t="s">
        <v>116</v>
      </c>
      <c r="BE301" s="225">
        <f t="shared" si="14"/>
        <v>0</v>
      </c>
      <c r="BF301" s="225">
        <f t="shared" si="15"/>
        <v>0</v>
      </c>
      <c r="BG301" s="225">
        <f t="shared" si="16"/>
        <v>0</v>
      </c>
      <c r="BH301" s="225">
        <f t="shared" si="17"/>
        <v>0</v>
      </c>
      <c r="BI301" s="225">
        <f t="shared" si="18"/>
        <v>0</v>
      </c>
      <c r="BJ301" s="3" t="s">
        <v>77</v>
      </c>
      <c r="BK301" s="225">
        <f t="shared" si="19"/>
        <v>0</v>
      </c>
      <c r="BL301" s="3" t="s">
        <v>122</v>
      </c>
      <c r="BM301" s="224" t="s">
        <v>524</v>
      </c>
    </row>
    <row r="302" spans="1:65" s="24" customFormat="1" ht="21.75" customHeight="1">
      <c r="A302" s="18"/>
      <c r="B302" s="19"/>
      <c r="C302" s="263" t="s">
        <v>525</v>
      </c>
      <c r="D302" s="263" t="s">
        <v>293</v>
      </c>
      <c r="E302" s="264" t="s">
        <v>526</v>
      </c>
      <c r="F302" s="265" t="s">
        <v>527</v>
      </c>
      <c r="G302" s="266" t="s">
        <v>336</v>
      </c>
      <c r="H302" s="267">
        <v>3.03</v>
      </c>
      <c r="I302" s="268"/>
      <c r="J302" s="269">
        <f t="shared" si="10"/>
        <v>0</v>
      </c>
      <c r="K302" s="270"/>
      <c r="L302" s="271"/>
      <c r="M302" s="272"/>
      <c r="N302" s="273" t="s">
        <v>37</v>
      </c>
      <c r="O302" s="56"/>
      <c r="P302" s="222">
        <f t="shared" si="11"/>
        <v>0</v>
      </c>
      <c r="Q302" s="222">
        <v>2.7E-2</v>
      </c>
      <c r="R302" s="222">
        <f t="shared" si="12"/>
        <v>8.1809999999999994E-2</v>
      </c>
      <c r="S302" s="222">
        <v>0</v>
      </c>
      <c r="T302" s="223">
        <f t="shared" si="13"/>
        <v>0</v>
      </c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R302" s="224" t="s">
        <v>155</v>
      </c>
      <c r="AT302" s="224" t="s">
        <v>293</v>
      </c>
      <c r="AU302" s="224" t="s">
        <v>81</v>
      </c>
      <c r="AY302" s="3" t="s">
        <v>116</v>
      </c>
      <c r="BE302" s="225">
        <f t="shared" si="14"/>
        <v>0</v>
      </c>
      <c r="BF302" s="225">
        <f t="shared" si="15"/>
        <v>0</v>
      </c>
      <c r="BG302" s="225">
        <f t="shared" si="16"/>
        <v>0</v>
      </c>
      <c r="BH302" s="225">
        <f t="shared" si="17"/>
        <v>0</v>
      </c>
      <c r="BI302" s="225">
        <f t="shared" si="18"/>
        <v>0</v>
      </c>
      <c r="BJ302" s="3" t="s">
        <v>77</v>
      </c>
      <c r="BK302" s="225">
        <f t="shared" si="19"/>
        <v>0</v>
      </c>
      <c r="BL302" s="3" t="s">
        <v>122</v>
      </c>
      <c r="BM302" s="224" t="s">
        <v>528</v>
      </c>
    </row>
    <row r="303" spans="1:65" s="24" customFormat="1" ht="21.75" customHeight="1">
      <c r="A303" s="18"/>
      <c r="B303" s="19"/>
      <c r="C303" s="263" t="s">
        <v>529</v>
      </c>
      <c r="D303" s="263" t="s">
        <v>293</v>
      </c>
      <c r="E303" s="264" t="s">
        <v>530</v>
      </c>
      <c r="F303" s="265" t="s">
        <v>531</v>
      </c>
      <c r="G303" s="266" t="s">
        <v>336</v>
      </c>
      <c r="H303" s="267">
        <v>3.03</v>
      </c>
      <c r="I303" s="268"/>
      <c r="J303" s="269">
        <f t="shared" si="10"/>
        <v>0</v>
      </c>
      <c r="K303" s="270"/>
      <c r="L303" s="271"/>
      <c r="M303" s="272"/>
      <c r="N303" s="273" t="s">
        <v>37</v>
      </c>
      <c r="O303" s="56"/>
      <c r="P303" s="222">
        <f t="shared" si="11"/>
        <v>0</v>
      </c>
      <c r="Q303" s="222">
        <v>0.111</v>
      </c>
      <c r="R303" s="222">
        <f t="shared" si="12"/>
        <v>0.33632999999999996</v>
      </c>
      <c r="S303" s="222">
        <v>0</v>
      </c>
      <c r="T303" s="223">
        <f t="shared" si="13"/>
        <v>0</v>
      </c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R303" s="224" t="s">
        <v>155</v>
      </c>
      <c r="AT303" s="224" t="s">
        <v>293</v>
      </c>
      <c r="AU303" s="224" t="s">
        <v>81</v>
      </c>
      <c r="AY303" s="3" t="s">
        <v>116</v>
      </c>
      <c r="BE303" s="225">
        <f t="shared" si="14"/>
        <v>0</v>
      </c>
      <c r="BF303" s="225">
        <f t="shared" si="15"/>
        <v>0</v>
      </c>
      <c r="BG303" s="225">
        <f t="shared" si="16"/>
        <v>0</v>
      </c>
      <c r="BH303" s="225">
        <f t="shared" si="17"/>
        <v>0</v>
      </c>
      <c r="BI303" s="225">
        <f t="shared" si="18"/>
        <v>0</v>
      </c>
      <c r="BJ303" s="3" t="s">
        <v>77</v>
      </c>
      <c r="BK303" s="225">
        <f t="shared" si="19"/>
        <v>0</v>
      </c>
      <c r="BL303" s="3" t="s">
        <v>122</v>
      </c>
      <c r="BM303" s="224" t="s">
        <v>532</v>
      </c>
    </row>
    <row r="304" spans="1:65" s="24" customFormat="1" ht="21.75" customHeight="1">
      <c r="A304" s="18"/>
      <c r="B304" s="19"/>
      <c r="C304" s="263" t="s">
        <v>533</v>
      </c>
      <c r="D304" s="263" t="s">
        <v>293</v>
      </c>
      <c r="E304" s="264" t="s">
        <v>534</v>
      </c>
      <c r="F304" s="265" t="s">
        <v>535</v>
      </c>
      <c r="G304" s="266" t="s">
        <v>336</v>
      </c>
      <c r="H304" s="267">
        <v>3.03</v>
      </c>
      <c r="I304" s="268"/>
      <c r="J304" s="269">
        <f t="shared" si="10"/>
        <v>0</v>
      </c>
      <c r="K304" s="270"/>
      <c r="L304" s="271"/>
      <c r="M304" s="272"/>
      <c r="N304" s="273" t="s">
        <v>37</v>
      </c>
      <c r="O304" s="56"/>
      <c r="P304" s="222">
        <f t="shared" si="11"/>
        <v>0</v>
      </c>
      <c r="Q304" s="222">
        <v>0.08</v>
      </c>
      <c r="R304" s="222">
        <f t="shared" si="12"/>
        <v>0.24239999999999998</v>
      </c>
      <c r="S304" s="222">
        <v>0</v>
      </c>
      <c r="T304" s="223">
        <f t="shared" si="13"/>
        <v>0</v>
      </c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R304" s="224" t="s">
        <v>155</v>
      </c>
      <c r="AT304" s="224" t="s">
        <v>293</v>
      </c>
      <c r="AU304" s="224" t="s">
        <v>81</v>
      </c>
      <c r="AY304" s="3" t="s">
        <v>116</v>
      </c>
      <c r="BE304" s="225">
        <f t="shared" si="14"/>
        <v>0</v>
      </c>
      <c r="BF304" s="225">
        <f t="shared" si="15"/>
        <v>0</v>
      </c>
      <c r="BG304" s="225">
        <f t="shared" si="16"/>
        <v>0</v>
      </c>
      <c r="BH304" s="225">
        <f t="shared" si="17"/>
        <v>0</v>
      </c>
      <c r="BI304" s="225">
        <f t="shared" si="18"/>
        <v>0</v>
      </c>
      <c r="BJ304" s="3" t="s">
        <v>77</v>
      </c>
      <c r="BK304" s="225">
        <f t="shared" si="19"/>
        <v>0</v>
      </c>
      <c r="BL304" s="3" t="s">
        <v>122</v>
      </c>
      <c r="BM304" s="224" t="s">
        <v>536</v>
      </c>
    </row>
    <row r="305" spans="1:65" s="24" customFormat="1" ht="21.75" customHeight="1">
      <c r="A305" s="18"/>
      <c r="B305" s="19"/>
      <c r="C305" s="263" t="s">
        <v>537</v>
      </c>
      <c r="D305" s="263" t="s">
        <v>293</v>
      </c>
      <c r="E305" s="264" t="s">
        <v>538</v>
      </c>
      <c r="F305" s="265" t="s">
        <v>539</v>
      </c>
      <c r="G305" s="266" t="s">
        <v>336</v>
      </c>
      <c r="H305" s="267">
        <v>3.03</v>
      </c>
      <c r="I305" s="268"/>
      <c r="J305" s="269">
        <f t="shared" si="10"/>
        <v>0</v>
      </c>
      <c r="K305" s="270"/>
      <c r="L305" s="271"/>
      <c r="M305" s="272"/>
      <c r="N305" s="273" t="s">
        <v>37</v>
      </c>
      <c r="O305" s="56"/>
      <c r="P305" s="222">
        <f t="shared" si="11"/>
        <v>0</v>
      </c>
      <c r="Q305" s="222">
        <v>7.1999999999999995E-2</v>
      </c>
      <c r="R305" s="222">
        <f t="shared" si="12"/>
        <v>0.21815999999999997</v>
      </c>
      <c r="S305" s="222">
        <v>0</v>
      </c>
      <c r="T305" s="223">
        <f t="shared" si="13"/>
        <v>0</v>
      </c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R305" s="224" t="s">
        <v>155</v>
      </c>
      <c r="AT305" s="224" t="s">
        <v>293</v>
      </c>
      <c r="AU305" s="224" t="s">
        <v>81</v>
      </c>
      <c r="AY305" s="3" t="s">
        <v>116</v>
      </c>
      <c r="BE305" s="225">
        <f t="shared" si="14"/>
        <v>0</v>
      </c>
      <c r="BF305" s="225">
        <f t="shared" si="15"/>
        <v>0</v>
      </c>
      <c r="BG305" s="225">
        <f t="shared" si="16"/>
        <v>0</v>
      </c>
      <c r="BH305" s="225">
        <f t="shared" si="17"/>
        <v>0</v>
      </c>
      <c r="BI305" s="225">
        <f t="shared" si="18"/>
        <v>0</v>
      </c>
      <c r="BJ305" s="3" t="s">
        <v>77</v>
      </c>
      <c r="BK305" s="225">
        <f t="shared" si="19"/>
        <v>0</v>
      </c>
      <c r="BL305" s="3" t="s">
        <v>122</v>
      </c>
      <c r="BM305" s="224" t="s">
        <v>540</v>
      </c>
    </row>
    <row r="306" spans="1:65" s="24" customFormat="1" ht="16.5" customHeight="1">
      <c r="A306" s="18"/>
      <c r="B306" s="19"/>
      <c r="C306" s="263" t="s">
        <v>541</v>
      </c>
      <c r="D306" s="263" t="s">
        <v>293</v>
      </c>
      <c r="E306" s="264" t="s">
        <v>542</v>
      </c>
      <c r="F306" s="265" t="s">
        <v>543</v>
      </c>
      <c r="G306" s="266" t="s">
        <v>336</v>
      </c>
      <c r="H306" s="267">
        <v>3</v>
      </c>
      <c r="I306" s="268"/>
      <c r="J306" s="269">
        <f t="shared" si="10"/>
        <v>0</v>
      </c>
      <c r="K306" s="270"/>
      <c r="L306" s="271"/>
      <c r="M306" s="272"/>
      <c r="N306" s="273" t="s">
        <v>37</v>
      </c>
      <c r="O306" s="56"/>
      <c r="P306" s="222">
        <f t="shared" si="11"/>
        <v>0</v>
      </c>
      <c r="Q306" s="222">
        <v>6.0000000000000001E-3</v>
      </c>
      <c r="R306" s="222">
        <f t="shared" si="12"/>
        <v>1.8000000000000002E-2</v>
      </c>
      <c r="S306" s="222">
        <v>0</v>
      </c>
      <c r="T306" s="223">
        <f t="shared" si="13"/>
        <v>0</v>
      </c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R306" s="224" t="s">
        <v>155</v>
      </c>
      <c r="AT306" s="224" t="s">
        <v>293</v>
      </c>
      <c r="AU306" s="224" t="s">
        <v>81</v>
      </c>
      <c r="AY306" s="3" t="s">
        <v>116</v>
      </c>
      <c r="BE306" s="225">
        <f t="shared" si="14"/>
        <v>0</v>
      </c>
      <c r="BF306" s="225">
        <f t="shared" si="15"/>
        <v>0</v>
      </c>
      <c r="BG306" s="225">
        <f t="shared" si="16"/>
        <v>0</v>
      </c>
      <c r="BH306" s="225">
        <f t="shared" si="17"/>
        <v>0</v>
      </c>
      <c r="BI306" s="225">
        <f t="shared" si="18"/>
        <v>0</v>
      </c>
      <c r="BJ306" s="3" t="s">
        <v>77</v>
      </c>
      <c r="BK306" s="225">
        <f t="shared" si="19"/>
        <v>0</v>
      </c>
      <c r="BL306" s="3" t="s">
        <v>122</v>
      </c>
      <c r="BM306" s="224" t="s">
        <v>544</v>
      </c>
    </row>
    <row r="307" spans="1:65" s="24" customFormat="1" ht="16.5" customHeight="1">
      <c r="A307" s="18"/>
      <c r="B307" s="19"/>
      <c r="C307" s="263" t="s">
        <v>545</v>
      </c>
      <c r="D307" s="263" t="s">
        <v>293</v>
      </c>
      <c r="E307" s="264" t="s">
        <v>546</v>
      </c>
      <c r="F307" s="265" t="s">
        <v>547</v>
      </c>
      <c r="G307" s="266" t="s">
        <v>336</v>
      </c>
      <c r="H307" s="267">
        <v>3</v>
      </c>
      <c r="I307" s="268"/>
      <c r="J307" s="269">
        <f t="shared" si="10"/>
        <v>0</v>
      </c>
      <c r="K307" s="270"/>
      <c r="L307" s="271"/>
      <c r="M307" s="272"/>
      <c r="N307" s="273" t="s">
        <v>37</v>
      </c>
      <c r="O307" s="56"/>
      <c r="P307" s="222">
        <f t="shared" si="11"/>
        <v>0</v>
      </c>
      <c r="Q307" s="222">
        <v>0.06</v>
      </c>
      <c r="R307" s="222">
        <f t="shared" si="12"/>
        <v>0.18</v>
      </c>
      <c r="S307" s="222">
        <v>0</v>
      </c>
      <c r="T307" s="223">
        <f t="shared" si="13"/>
        <v>0</v>
      </c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R307" s="224" t="s">
        <v>155</v>
      </c>
      <c r="AT307" s="224" t="s">
        <v>293</v>
      </c>
      <c r="AU307" s="224" t="s">
        <v>81</v>
      </c>
      <c r="AY307" s="3" t="s">
        <v>116</v>
      </c>
      <c r="BE307" s="225">
        <f t="shared" si="14"/>
        <v>0</v>
      </c>
      <c r="BF307" s="225">
        <f t="shared" si="15"/>
        <v>0</v>
      </c>
      <c r="BG307" s="225">
        <f t="shared" si="16"/>
        <v>0</v>
      </c>
      <c r="BH307" s="225">
        <f t="shared" si="17"/>
        <v>0</v>
      </c>
      <c r="BI307" s="225">
        <f t="shared" si="18"/>
        <v>0</v>
      </c>
      <c r="BJ307" s="3" t="s">
        <v>77</v>
      </c>
      <c r="BK307" s="225">
        <f t="shared" si="19"/>
        <v>0</v>
      </c>
      <c r="BL307" s="3" t="s">
        <v>122</v>
      </c>
      <c r="BM307" s="224" t="s">
        <v>548</v>
      </c>
    </row>
    <row r="308" spans="1:65" s="24" customFormat="1" ht="16.5" customHeight="1">
      <c r="A308" s="18"/>
      <c r="B308" s="19"/>
      <c r="C308" s="263" t="s">
        <v>549</v>
      </c>
      <c r="D308" s="263" t="s">
        <v>293</v>
      </c>
      <c r="E308" s="264" t="s">
        <v>550</v>
      </c>
      <c r="F308" s="265" t="s">
        <v>551</v>
      </c>
      <c r="G308" s="266" t="s">
        <v>336</v>
      </c>
      <c r="H308" s="267">
        <v>3</v>
      </c>
      <c r="I308" s="268"/>
      <c r="J308" s="269">
        <f t="shared" si="10"/>
        <v>0</v>
      </c>
      <c r="K308" s="270"/>
      <c r="L308" s="271"/>
      <c r="M308" s="272"/>
      <c r="N308" s="273" t="s">
        <v>37</v>
      </c>
      <c r="O308" s="56"/>
      <c r="P308" s="222">
        <f t="shared" si="11"/>
        <v>0</v>
      </c>
      <c r="Q308" s="222">
        <v>5.8000000000000003E-2</v>
      </c>
      <c r="R308" s="222">
        <f t="shared" si="12"/>
        <v>0.17400000000000002</v>
      </c>
      <c r="S308" s="222">
        <v>0</v>
      </c>
      <c r="T308" s="223">
        <f t="shared" si="13"/>
        <v>0</v>
      </c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R308" s="224" t="s">
        <v>155</v>
      </c>
      <c r="AT308" s="224" t="s">
        <v>293</v>
      </c>
      <c r="AU308" s="224" t="s">
        <v>81</v>
      </c>
      <c r="AY308" s="3" t="s">
        <v>116</v>
      </c>
      <c r="BE308" s="225">
        <f t="shared" si="14"/>
        <v>0</v>
      </c>
      <c r="BF308" s="225">
        <f t="shared" si="15"/>
        <v>0</v>
      </c>
      <c r="BG308" s="225">
        <f t="shared" si="16"/>
        <v>0</v>
      </c>
      <c r="BH308" s="225">
        <f t="shared" si="17"/>
        <v>0</v>
      </c>
      <c r="BI308" s="225">
        <f t="shared" si="18"/>
        <v>0</v>
      </c>
      <c r="BJ308" s="3" t="s">
        <v>77</v>
      </c>
      <c r="BK308" s="225">
        <f t="shared" si="19"/>
        <v>0</v>
      </c>
      <c r="BL308" s="3" t="s">
        <v>122</v>
      </c>
      <c r="BM308" s="224" t="s">
        <v>552</v>
      </c>
    </row>
    <row r="309" spans="1:65" ht="22.7" customHeight="1">
      <c r="A309" s="195"/>
      <c r="B309" s="196"/>
      <c r="C309" s="197"/>
      <c r="D309" s="198" t="s">
        <v>71</v>
      </c>
      <c r="E309" s="210" t="s">
        <v>159</v>
      </c>
      <c r="F309" s="210" t="s">
        <v>553</v>
      </c>
      <c r="G309" s="197"/>
      <c r="H309" s="197"/>
      <c r="I309" s="200"/>
      <c r="J309" s="211">
        <f>BK309</f>
        <v>0</v>
      </c>
      <c r="K309" s="197"/>
      <c r="L309" s="202"/>
      <c r="M309" s="203"/>
      <c r="N309" s="204"/>
      <c r="O309" s="204"/>
      <c r="P309" s="205">
        <f>SUM(P310:P312)</f>
        <v>0</v>
      </c>
      <c r="Q309" s="204"/>
      <c r="R309" s="205">
        <f>SUM(R310:R312)</f>
        <v>2.0999999999999998E-4</v>
      </c>
      <c r="S309" s="204"/>
      <c r="T309" s="206">
        <f>SUM(T310:T312)</f>
        <v>0</v>
      </c>
      <c r="U309" s="195"/>
      <c r="V309" s="195"/>
      <c r="W309" s="195"/>
      <c r="X309" s="195"/>
      <c r="Y309" s="195"/>
      <c r="Z309" s="195"/>
      <c r="AA309" s="195"/>
      <c r="AB309" s="195"/>
      <c r="AC309" s="195"/>
      <c r="AD309" s="195"/>
      <c r="AE309" s="195"/>
      <c r="AF309" s="195"/>
      <c r="AG309" s="195"/>
      <c r="AH309" s="195"/>
      <c r="AI309" s="195"/>
      <c r="AJ309" s="195"/>
      <c r="AK309" s="195"/>
      <c r="AL309" s="195"/>
      <c r="AM309" s="195"/>
      <c r="AN309" s="195"/>
      <c r="AO309" s="195"/>
      <c r="AP309" s="195"/>
      <c r="AQ309" s="195"/>
      <c r="AR309" s="207" t="s">
        <v>77</v>
      </c>
      <c r="AS309" s="195"/>
      <c r="AT309" s="208" t="s">
        <v>71</v>
      </c>
      <c r="AU309" s="208" t="s">
        <v>77</v>
      </c>
      <c r="AV309" s="195"/>
      <c r="AW309" s="195"/>
      <c r="AX309" s="195"/>
      <c r="AY309" s="207" t="s">
        <v>116</v>
      </c>
      <c r="AZ309" s="195"/>
      <c r="BA309" s="195"/>
      <c r="BB309" s="195"/>
      <c r="BC309" s="195"/>
      <c r="BD309" s="195"/>
      <c r="BE309" s="195"/>
      <c r="BF309" s="195"/>
      <c r="BG309" s="195"/>
      <c r="BH309" s="195"/>
      <c r="BI309" s="195"/>
      <c r="BJ309" s="195"/>
      <c r="BK309" s="209">
        <f>SUM(BK310:BK312)</f>
        <v>0</v>
      </c>
      <c r="BL309" s="195"/>
      <c r="BM309" s="195"/>
    </row>
    <row r="310" spans="1:65" s="24" customFormat="1" ht="16.5" customHeight="1">
      <c r="A310" s="18"/>
      <c r="B310" s="19"/>
      <c r="C310" s="212" t="s">
        <v>554</v>
      </c>
      <c r="D310" s="212" t="s">
        <v>118</v>
      </c>
      <c r="E310" s="213" t="s">
        <v>555</v>
      </c>
      <c r="F310" s="214" t="s">
        <v>556</v>
      </c>
      <c r="G310" s="215" t="s">
        <v>142</v>
      </c>
      <c r="H310" s="216">
        <v>179.38</v>
      </c>
      <c r="I310" s="217"/>
      <c r="J310" s="218">
        <f>ROUND(I310*H310,2)</f>
        <v>0</v>
      </c>
      <c r="K310" s="219"/>
      <c r="L310" s="23"/>
      <c r="M310" s="220"/>
      <c r="N310" s="221" t="s">
        <v>37</v>
      </c>
      <c r="O310" s="56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R310" s="224" t="s">
        <v>122</v>
      </c>
      <c r="AT310" s="224" t="s">
        <v>118</v>
      </c>
      <c r="AU310" s="224" t="s">
        <v>81</v>
      </c>
      <c r="AY310" s="3" t="s">
        <v>116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3" t="s">
        <v>77</v>
      </c>
      <c r="BK310" s="225">
        <f>ROUND(I310*H310,2)</f>
        <v>0</v>
      </c>
      <c r="BL310" s="3" t="s">
        <v>122</v>
      </c>
      <c r="BM310" s="224" t="s">
        <v>557</v>
      </c>
    </row>
    <row r="311" spans="1:65" ht="14.25">
      <c r="A311" s="226"/>
      <c r="B311" s="227"/>
      <c r="C311" s="228"/>
      <c r="D311" s="229" t="s">
        <v>124</v>
      </c>
      <c r="E311" s="230"/>
      <c r="F311" s="231" t="s">
        <v>558</v>
      </c>
      <c r="G311" s="228"/>
      <c r="H311" s="232">
        <v>179.38</v>
      </c>
      <c r="I311" s="233"/>
      <c r="J311" s="228"/>
      <c r="K311" s="228"/>
      <c r="L311" s="234"/>
      <c r="M311" s="235"/>
      <c r="N311" s="236"/>
      <c r="O311" s="236"/>
      <c r="P311" s="236"/>
      <c r="Q311" s="236"/>
      <c r="R311" s="236"/>
      <c r="S311" s="236"/>
      <c r="T311" s="237"/>
      <c r="U311" s="226"/>
      <c r="V311" s="226"/>
      <c r="W311" s="226"/>
      <c r="X311" s="226"/>
      <c r="Y311" s="226"/>
      <c r="Z311" s="226"/>
      <c r="AA311" s="226"/>
      <c r="AB311" s="226"/>
      <c r="AC311" s="226"/>
      <c r="AD311" s="226"/>
      <c r="AE311" s="226"/>
      <c r="AF311" s="226"/>
      <c r="AG311" s="226"/>
      <c r="AH311" s="226"/>
      <c r="AI311" s="226"/>
      <c r="AJ311" s="226"/>
      <c r="AK311" s="226"/>
      <c r="AL311" s="226"/>
      <c r="AM311" s="226"/>
      <c r="AN311" s="226"/>
      <c r="AO311" s="226"/>
      <c r="AP311" s="226"/>
      <c r="AQ311" s="226"/>
      <c r="AR311" s="226"/>
      <c r="AS311" s="226"/>
      <c r="AT311" s="238" t="s">
        <v>124</v>
      </c>
      <c r="AU311" s="238" t="s">
        <v>81</v>
      </c>
      <c r="AV311" s="226" t="s">
        <v>81</v>
      </c>
      <c r="AW311" s="226" t="s">
        <v>28</v>
      </c>
      <c r="AX311" s="226" t="s">
        <v>77</v>
      </c>
      <c r="AY311" s="238" t="s">
        <v>116</v>
      </c>
      <c r="AZ311" s="226"/>
      <c r="BA311" s="226"/>
      <c r="BB311" s="226"/>
      <c r="BC311" s="226"/>
      <c r="BD311" s="226"/>
      <c r="BE311" s="226"/>
      <c r="BF311" s="226"/>
      <c r="BG311" s="226"/>
      <c r="BH311" s="226"/>
      <c r="BI311" s="226"/>
      <c r="BJ311" s="226"/>
      <c r="BK311" s="226"/>
      <c r="BL311" s="226"/>
      <c r="BM311" s="226"/>
    </row>
    <row r="312" spans="1:65" s="24" customFormat="1" ht="16.5" customHeight="1">
      <c r="A312" s="18"/>
      <c r="B312" s="19"/>
      <c r="C312" s="212" t="s">
        <v>559</v>
      </c>
      <c r="D312" s="212" t="s">
        <v>118</v>
      </c>
      <c r="E312" s="213" t="s">
        <v>560</v>
      </c>
      <c r="F312" s="214" t="s">
        <v>561</v>
      </c>
      <c r="G312" s="215" t="s">
        <v>562</v>
      </c>
      <c r="H312" s="216">
        <v>3</v>
      </c>
      <c r="I312" s="217"/>
      <c r="J312" s="218">
        <f>ROUND(I312*H312,2)</f>
        <v>0</v>
      </c>
      <c r="K312" s="219"/>
      <c r="L312" s="23"/>
      <c r="M312" s="220"/>
      <c r="N312" s="221" t="s">
        <v>37</v>
      </c>
      <c r="O312" s="56"/>
      <c r="P312" s="222">
        <f>O312*H312</f>
        <v>0</v>
      </c>
      <c r="Q312" s="222">
        <v>6.9999999999999994E-5</v>
      </c>
      <c r="R312" s="222">
        <f>Q312*H312</f>
        <v>2.0999999999999998E-4</v>
      </c>
      <c r="S312" s="222">
        <v>0</v>
      </c>
      <c r="T312" s="223">
        <f>S312*H312</f>
        <v>0</v>
      </c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R312" s="224" t="s">
        <v>122</v>
      </c>
      <c r="AT312" s="224" t="s">
        <v>118</v>
      </c>
      <c r="AU312" s="224" t="s">
        <v>81</v>
      </c>
      <c r="AY312" s="3" t="s">
        <v>116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3" t="s">
        <v>77</v>
      </c>
      <c r="BK312" s="225">
        <f>ROUND(I312*H312,2)</f>
        <v>0</v>
      </c>
      <c r="BL312" s="3" t="s">
        <v>122</v>
      </c>
      <c r="BM312" s="224" t="s">
        <v>563</v>
      </c>
    </row>
    <row r="313" spans="1:65" ht="22.7" customHeight="1">
      <c r="A313" s="195"/>
      <c r="B313" s="196"/>
      <c r="C313" s="197"/>
      <c r="D313" s="198" t="s">
        <v>71</v>
      </c>
      <c r="E313" s="210" t="s">
        <v>564</v>
      </c>
      <c r="F313" s="210" t="s">
        <v>565</v>
      </c>
      <c r="G313" s="197"/>
      <c r="H313" s="197"/>
      <c r="I313" s="200"/>
      <c r="J313" s="211">
        <f>BK313</f>
        <v>0</v>
      </c>
      <c r="K313" s="197"/>
      <c r="L313" s="202"/>
      <c r="M313" s="203"/>
      <c r="N313" s="204"/>
      <c r="O313" s="204"/>
      <c r="P313" s="205">
        <f>SUM(P314:P321)</f>
        <v>0</v>
      </c>
      <c r="Q313" s="204"/>
      <c r="R313" s="205">
        <f>SUM(R314:R321)</f>
        <v>0</v>
      </c>
      <c r="S313" s="204"/>
      <c r="T313" s="206">
        <f>SUM(T314:T321)</f>
        <v>0</v>
      </c>
      <c r="U313" s="195"/>
      <c r="V313" s="195"/>
      <c r="W313" s="195"/>
      <c r="X313" s="195"/>
      <c r="Y313" s="195"/>
      <c r="Z313" s="195"/>
      <c r="AA313" s="195"/>
      <c r="AB313" s="195"/>
      <c r="AC313" s="195"/>
      <c r="AD313" s="195"/>
      <c r="AE313" s="195"/>
      <c r="AF313" s="195"/>
      <c r="AG313" s="195"/>
      <c r="AH313" s="195"/>
      <c r="AI313" s="195"/>
      <c r="AJ313" s="195"/>
      <c r="AK313" s="195"/>
      <c r="AL313" s="195"/>
      <c r="AM313" s="195"/>
      <c r="AN313" s="195"/>
      <c r="AO313" s="195"/>
      <c r="AP313" s="195"/>
      <c r="AQ313" s="195"/>
      <c r="AR313" s="207" t="s">
        <v>77</v>
      </c>
      <c r="AS313" s="195"/>
      <c r="AT313" s="208" t="s">
        <v>71</v>
      </c>
      <c r="AU313" s="208" t="s">
        <v>77</v>
      </c>
      <c r="AV313" s="195"/>
      <c r="AW313" s="195"/>
      <c r="AX313" s="195"/>
      <c r="AY313" s="207" t="s">
        <v>116</v>
      </c>
      <c r="AZ313" s="195"/>
      <c r="BA313" s="195"/>
      <c r="BB313" s="195"/>
      <c r="BC313" s="195"/>
      <c r="BD313" s="195"/>
      <c r="BE313" s="195"/>
      <c r="BF313" s="195"/>
      <c r="BG313" s="195"/>
      <c r="BH313" s="195"/>
      <c r="BI313" s="195"/>
      <c r="BJ313" s="195"/>
      <c r="BK313" s="209">
        <f>SUM(BK314:BK321)</f>
        <v>0</v>
      </c>
      <c r="BL313" s="195"/>
      <c r="BM313" s="195"/>
    </row>
    <row r="314" spans="1:65" s="24" customFormat="1" ht="16.5" customHeight="1">
      <c r="A314" s="18"/>
      <c r="B314" s="19"/>
      <c r="C314" s="212" t="s">
        <v>566</v>
      </c>
      <c r="D314" s="212" t="s">
        <v>118</v>
      </c>
      <c r="E314" s="213" t="s">
        <v>567</v>
      </c>
      <c r="F314" s="214" t="s">
        <v>568</v>
      </c>
      <c r="G314" s="215" t="s">
        <v>274</v>
      </c>
      <c r="H314" s="216">
        <v>149.21</v>
      </c>
      <c r="I314" s="217"/>
      <c r="J314" s="218">
        <f>ROUND(I314*H314,2)</f>
        <v>0</v>
      </c>
      <c r="K314" s="219"/>
      <c r="L314" s="23"/>
      <c r="M314" s="220"/>
      <c r="N314" s="221" t="s">
        <v>37</v>
      </c>
      <c r="O314" s="56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R314" s="224" t="s">
        <v>122</v>
      </c>
      <c r="AT314" s="224" t="s">
        <v>118</v>
      </c>
      <c r="AU314" s="224" t="s">
        <v>81</v>
      </c>
      <c r="AY314" s="3" t="s">
        <v>116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3" t="s">
        <v>77</v>
      </c>
      <c r="BK314" s="225">
        <f>ROUND(I314*H314,2)</f>
        <v>0</v>
      </c>
      <c r="BL314" s="3" t="s">
        <v>122</v>
      </c>
      <c r="BM314" s="224" t="s">
        <v>569</v>
      </c>
    </row>
    <row r="315" spans="1:65" s="24" customFormat="1" ht="21.75" customHeight="1">
      <c r="A315" s="18"/>
      <c r="B315" s="19"/>
      <c r="C315" s="212" t="s">
        <v>570</v>
      </c>
      <c r="D315" s="212" t="s">
        <v>118</v>
      </c>
      <c r="E315" s="213" t="s">
        <v>571</v>
      </c>
      <c r="F315" s="214" t="s">
        <v>572</v>
      </c>
      <c r="G315" s="215" t="s">
        <v>274</v>
      </c>
      <c r="H315" s="216">
        <v>2834.99</v>
      </c>
      <c r="I315" s="217"/>
      <c r="J315" s="218">
        <f>ROUND(I315*H315,2)</f>
        <v>0</v>
      </c>
      <c r="K315" s="219"/>
      <c r="L315" s="23"/>
      <c r="M315" s="220"/>
      <c r="N315" s="221" t="s">
        <v>37</v>
      </c>
      <c r="O315" s="56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R315" s="224" t="s">
        <v>122</v>
      </c>
      <c r="AT315" s="224" t="s">
        <v>118</v>
      </c>
      <c r="AU315" s="224" t="s">
        <v>81</v>
      </c>
      <c r="AY315" s="3" t="s">
        <v>116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3" t="s">
        <v>77</v>
      </c>
      <c r="BK315" s="225">
        <f>ROUND(I315*H315,2)</f>
        <v>0</v>
      </c>
      <c r="BL315" s="3" t="s">
        <v>122</v>
      </c>
      <c r="BM315" s="224" t="s">
        <v>573</v>
      </c>
    </row>
    <row r="316" spans="1:65" ht="14.25">
      <c r="A316" s="226"/>
      <c r="B316" s="227"/>
      <c r="C316" s="228"/>
      <c r="D316" s="229" t="s">
        <v>124</v>
      </c>
      <c r="E316" s="230"/>
      <c r="F316" s="231" t="s">
        <v>574</v>
      </c>
      <c r="G316" s="228"/>
      <c r="H316" s="232">
        <v>2834.99</v>
      </c>
      <c r="I316" s="233"/>
      <c r="J316" s="228"/>
      <c r="K316" s="228"/>
      <c r="L316" s="234"/>
      <c r="M316" s="235"/>
      <c r="N316" s="236"/>
      <c r="O316" s="236"/>
      <c r="P316" s="236"/>
      <c r="Q316" s="236"/>
      <c r="R316" s="236"/>
      <c r="S316" s="236"/>
      <c r="T316" s="237"/>
      <c r="U316" s="226"/>
      <c r="V316" s="226"/>
      <c r="W316" s="226"/>
      <c r="X316" s="226"/>
      <c r="Y316" s="226"/>
      <c r="Z316" s="226"/>
      <c r="AA316" s="226"/>
      <c r="AB316" s="226"/>
      <c r="AC316" s="226"/>
      <c r="AD316" s="226"/>
      <c r="AE316" s="226"/>
      <c r="AF316" s="226"/>
      <c r="AG316" s="226"/>
      <c r="AH316" s="226"/>
      <c r="AI316" s="226"/>
      <c r="AJ316" s="226"/>
      <c r="AK316" s="226"/>
      <c r="AL316" s="226"/>
      <c r="AM316" s="226"/>
      <c r="AN316" s="226"/>
      <c r="AO316" s="226"/>
      <c r="AP316" s="226"/>
      <c r="AQ316" s="226"/>
      <c r="AR316" s="226"/>
      <c r="AS316" s="226"/>
      <c r="AT316" s="238" t="s">
        <v>124</v>
      </c>
      <c r="AU316" s="238" t="s">
        <v>81</v>
      </c>
      <c r="AV316" s="226" t="s">
        <v>81</v>
      </c>
      <c r="AW316" s="226" t="s">
        <v>28</v>
      </c>
      <c r="AX316" s="226" t="s">
        <v>77</v>
      </c>
      <c r="AY316" s="238" t="s">
        <v>116</v>
      </c>
      <c r="AZ316" s="226"/>
      <c r="BA316" s="226"/>
      <c r="BB316" s="226"/>
      <c r="BC316" s="226"/>
      <c r="BD316" s="226"/>
      <c r="BE316" s="226"/>
      <c r="BF316" s="226"/>
      <c r="BG316" s="226"/>
      <c r="BH316" s="226"/>
      <c r="BI316" s="226"/>
      <c r="BJ316" s="226"/>
      <c r="BK316" s="226"/>
      <c r="BL316" s="226"/>
      <c r="BM316" s="226"/>
    </row>
    <row r="317" spans="1:65" s="24" customFormat="1" ht="21.75" customHeight="1">
      <c r="A317" s="18"/>
      <c r="B317" s="19"/>
      <c r="C317" s="212" t="s">
        <v>575</v>
      </c>
      <c r="D317" s="212" t="s">
        <v>118</v>
      </c>
      <c r="E317" s="213" t="s">
        <v>576</v>
      </c>
      <c r="F317" s="214" t="s">
        <v>577</v>
      </c>
      <c r="G317" s="215" t="s">
        <v>274</v>
      </c>
      <c r="H317" s="216">
        <v>149.21</v>
      </c>
      <c r="I317" s="217"/>
      <c r="J317" s="218">
        <f>ROUND(I317*H317,2)</f>
        <v>0</v>
      </c>
      <c r="K317" s="219"/>
      <c r="L317" s="23"/>
      <c r="M317" s="220"/>
      <c r="N317" s="221" t="s">
        <v>37</v>
      </c>
      <c r="O317" s="56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R317" s="224" t="s">
        <v>122</v>
      </c>
      <c r="AT317" s="224" t="s">
        <v>118</v>
      </c>
      <c r="AU317" s="224" t="s">
        <v>81</v>
      </c>
      <c r="AY317" s="3" t="s">
        <v>116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3" t="s">
        <v>77</v>
      </c>
      <c r="BK317" s="225">
        <f>ROUND(I317*H317,2)</f>
        <v>0</v>
      </c>
      <c r="BL317" s="3" t="s">
        <v>122</v>
      </c>
      <c r="BM317" s="224" t="s">
        <v>578</v>
      </c>
    </row>
    <row r="318" spans="1:65" s="24" customFormat="1" ht="21.75" customHeight="1">
      <c r="A318" s="18"/>
      <c r="B318" s="19"/>
      <c r="C318" s="212" t="s">
        <v>579</v>
      </c>
      <c r="D318" s="212" t="s">
        <v>118</v>
      </c>
      <c r="E318" s="213" t="s">
        <v>580</v>
      </c>
      <c r="F318" s="214" t="s">
        <v>581</v>
      </c>
      <c r="G318" s="215" t="s">
        <v>274</v>
      </c>
      <c r="H318" s="216">
        <v>52.381999999999998</v>
      </c>
      <c r="I318" s="217"/>
      <c r="J318" s="218">
        <f>ROUND(I318*H318,2)</f>
        <v>0</v>
      </c>
      <c r="K318" s="219"/>
      <c r="L318" s="23"/>
      <c r="M318" s="220"/>
      <c r="N318" s="221" t="s">
        <v>37</v>
      </c>
      <c r="O318" s="56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R318" s="224" t="s">
        <v>122</v>
      </c>
      <c r="AT318" s="224" t="s">
        <v>118</v>
      </c>
      <c r="AU318" s="224" t="s">
        <v>81</v>
      </c>
      <c r="AY318" s="3" t="s">
        <v>116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3" t="s">
        <v>77</v>
      </c>
      <c r="BK318" s="225">
        <f>ROUND(I318*H318,2)</f>
        <v>0</v>
      </c>
      <c r="BL318" s="3" t="s">
        <v>122</v>
      </c>
      <c r="BM318" s="224" t="s">
        <v>582</v>
      </c>
    </row>
    <row r="319" spans="1:65" s="24" customFormat="1" ht="21.75" customHeight="1">
      <c r="A319" s="18"/>
      <c r="B319" s="19"/>
      <c r="C319" s="212" t="s">
        <v>583</v>
      </c>
      <c r="D319" s="212" t="s">
        <v>118</v>
      </c>
      <c r="E319" s="213" t="s">
        <v>584</v>
      </c>
      <c r="F319" s="214" t="s">
        <v>585</v>
      </c>
      <c r="G319" s="215" t="s">
        <v>274</v>
      </c>
      <c r="H319" s="216">
        <v>95.54</v>
      </c>
      <c r="I319" s="217"/>
      <c r="J319" s="218">
        <f>ROUND(I319*H319,2)</f>
        <v>0</v>
      </c>
      <c r="K319" s="219"/>
      <c r="L319" s="23"/>
      <c r="M319" s="220"/>
      <c r="N319" s="221" t="s">
        <v>37</v>
      </c>
      <c r="O319" s="56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R319" s="224" t="s">
        <v>122</v>
      </c>
      <c r="AT319" s="224" t="s">
        <v>118</v>
      </c>
      <c r="AU319" s="224" t="s">
        <v>81</v>
      </c>
      <c r="AY319" s="3" t="s">
        <v>116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3" t="s">
        <v>77</v>
      </c>
      <c r="BK319" s="225">
        <f>ROUND(I319*H319,2)</f>
        <v>0</v>
      </c>
      <c r="BL319" s="3" t="s">
        <v>122</v>
      </c>
      <c r="BM319" s="224" t="s">
        <v>586</v>
      </c>
    </row>
    <row r="320" spans="1:65" s="24" customFormat="1" ht="33" customHeight="1">
      <c r="A320" s="18"/>
      <c r="B320" s="19"/>
      <c r="C320" s="212" t="s">
        <v>587</v>
      </c>
      <c r="D320" s="212" t="s">
        <v>118</v>
      </c>
      <c r="E320" s="213" t="s">
        <v>588</v>
      </c>
      <c r="F320" s="214" t="s">
        <v>589</v>
      </c>
      <c r="G320" s="215" t="s">
        <v>274</v>
      </c>
      <c r="H320" s="216">
        <v>1.288</v>
      </c>
      <c r="I320" s="217"/>
      <c r="J320" s="218">
        <f>ROUND(I320*H320,2)</f>
        <v>0</v>
      </c>
      <c r="K320" s="219"/>
      <c r="L320" s="23"/>
      <c r="M320" s="220"/>
      <c r="N320" s="221" t="s">
        <v>37</v>
      </c>
      <c r="O320" s="56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R320" s="224" t="s">
        <v>122</v>
      </c>
      <c r="AT320" s="224" t="s">
        <v>118</v>
      </c>
      <c r="AU320" s="224" t="s">
        <v>81</v>
      </c>
      <c r="AY320" s="3" t="s">
        <v>116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3" t="s">
        <v>77</v>
      </c>
      <c r="BK320" s="225">
        <f>ROUND(I320*H320,2)</f>
        <v>0</v>
      </c>
      <c r="BL320" s="3" t="s">
        <v>122</v>
      </c>
      <c r="BM320" s="224" t="s">
        <v>590</v>
      </c>
    </row>
    <row r="321" spans="1:65" s="24" customFormat="1" ht="21.75" customHeight="1">
      <c r="A321" s="18"/>
      <c r="B321" s="19"/>
      <c r="C321" s="212" t="s">
        <v>591</v>
      </c>
      <c r="D321" s="212" t="s">
        <v>118</v>
      </c>
      <c r="E321" s="213" t="s">
        <v>592</v>
      </c>
      <c r="F321" s="214" t="s">
        <v>593</v>
      </c>
      <c r="G321" s="215" t="s">
        <v>274</v>
      </c>
      <c r="H321" s="216">
        <v>54.122</v>
      </c>
      <c r="I321" s="217"/>
      <c r="J321" s="218">
        <f>ROUND(I321*H321,2)</f>
        <v>0</v>
      </c>
      <c r="K321" s="219"/>
      <c r="L321" s="23"/>
      <c r="M321" s="220"/>
      <c r="N321" s="221" t="s">
        <v>37</v>
      </c>
      <c r="O321" s="56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R321" s="224" t="s">
        <v>122</v>
      </c>
      <c r="AT321" s="224" t="s">
        <v>118</v>
      </c>
      <c r="AU321" s="224" t="s">
        <v>81</v>
      </c>
      <c r="AY321" s="3" t="s">
        <v>116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3" t="s">
        <v>77</v>
      </c>
      <c r="BK321" s="225">
        <f>ROUND(I321*H321,2)</f>
        <v>0</v>
      </c>
      <c r="BL321" s="3" t="s">
        <v>122</v>
      </c>
      <c r="BM321" s="224" t="s">
        <v>594</v>
      </c>
    </row>
    <row r="322" spans="1:65" ht="25.9" customHeight="1">
      <c r="A322" s="195"/>
      <c r="B322" s="196"/>
      <c r="C322" s="197"/>
      <c r="D322" s="198" t="s">
        <v>71</v>
      </c>
      <c r="E322" s="199" t="s">
        <v>595</v>
      </c>
      <c r="F322" s="199" t="s">
        <v>596</v>
      </c>
      <c r="G322" s="197"/>
      <c r="H322" s="197"/>
      <c r="I322" s="200"/>
      <c r="J322" s="201">
        <f>BK322</f>
        <v>0</v>
      </c>
      <c r="K322" s="197"/>
      <c r="L322" s="202"/>
      <c r="M322" s="203"/>
      <c r="N322" s="204"/>
      <c r="O322" s="204"/>
      <c r="P322" s="205">
        <f>SUM(P323:P324)</f>
        <v>0</v>
      </c>
      <c r="Q322" s="204"/>
      <c r="R322" s="205">
        <f>SUM(R323:R324)</f>
        <v>0</v>
      </c>
      <c r="S322" s="204"/>
      <c r="T322" s="206">
        <f>SUM(T323:T324)</f>
        <v>0</v>
      </c>
      <c r="U322" s="195"/>
      <c r="V322" s="195"/>
      <c r="W322" s="195"/>
      <c r="X322" s="195"/>
      <c r="Y322" s="195"/>
      <c r="Z322" s="195"/>
      <c r="AA322" s="195"/>
      <c r="AB322" s="195"/>
      <c r="AC322" s="195"/>
      <c r="AD322" s="195"/>
      <c r="AE322" s="195"/>
      <c r="AF322" s="195"/>
      <c r="AG322" s="195"/>
      <c r="AH322" s="195"/>
      <c r="AI322" s="195"/>
      <c r="AJ322" s="195"/>
      <c r="AK322" s="195"/>
      <c r="AL322" s="195"/>
      <c r="AM322" s="195"/>
      <c r="AN322" s="195"/>
      <c r="AO322" s="195"/>
      <c r="AP322" s="195"/>
      <c r="AQ322" s="195"/>
      <c r="AR322" s="207" t="s">
        <v>122</v>
      </c>
      <c r="AS322" s="195"/>
      <c r="AT322" s="208" t="s">
        <v>71</v>
      </c>
      <c r="AU322" s="208" t="s">
        <v>72</v>
      </c>
      <c r="AV322" s="195"/>
      <c r="AW322" s="195"/>
      <c r="AX322" s="195"/>
      <c r="AY322" s="207" t="s">
        <v>116</v>
      </c>
      <c r="AZ322" s="195"/>
      <c r="BA322" s="195"/>
      <c r="BB322" s="195"/>
      <c r="BC322" s="195"/>
      <c r="BD322" s="195"/>
      <c r="BE322" s="195"/>
      <c r="BF322" s="195"/>
      <c r="BG322" s="195"/>
      <c r="BH322" s="195"/>
      <c r="BI322" s="195"/>
      <c r="BJ322" s="195"/>
      <c r="BK322" s="209">
        <f>SUM(BK323:BK324)</f>
        <v>0</v>
      </c>
      <c r="BL322" s="195"/>
      <c r="BM322" s="195"/>
    </row>
    <row r="323" spans="1:65" s="24" customFormat="1" ht="16.5" customHeight="1">
      <c r="A323" s="18"/>
      <c r="B323" s="19"/>
      <c r="C323" s="212" t="s">
        <v>597</v>
      </c>
      <c r="D323" s="212" t="s">
        <v>118</v>
      </c>
      <c r="E323" s="213" t="s">
        <v>598</v>
      </c>
      <c r="F323" s="214" t="s">
        <v>599</v>
      </c>
      <c r="G323" s="215" t="s">
        <v>562</v>
      </c>
      <c r="H323" s="216">
        <v>1</v>
      </c>
      <c r="I323" s="217"/>
      <c r="J323" s="218">
        <f>ROUND(I323*H323,2)</f>
        <v>0</v>
      </c>
      <c r="K323" s="219"/>
      <c r="L323" s="23"/>
      <c r="M323" s="220"/>
      <c r="N323" s="221" t="s">
        <v>37</v>
      </c>
      <c r="O323" s="56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R323" s="224" t="s">
        <v>122</v>
      </c>
      <c r="AT323" s="224" t="s">
        <v>118</v>
      </c>
      <c r="AU323" s="224" t="s">
        <v>77</v>
      </c>
      <c r="AY323" s="3" t="s">
        <v>116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3" t="s">
        <v>77</v>
      </c>
      <c r="BK323" s="225">
        <f>ROUND(I323*H323,2)</f>
        <v>0</v>
      </c>
      <c r="BL323" s="3" t="s">
        <v>122</v>
      </c>
      <c r="BM323" s="224" t="s">
        <v>600</v>
      </c>
    </row>
    <row r="324" spans="1:65" s="24" customFormat="1" ht="16.5" customHeight="1">
      <c r="A324" s="18"/>
      <c r="B324" s="19"/>
      <c r="C324" s="212" t="s">
        <v>601</v>
      </c>
      <c r="D324" s="212" t="s">
        <v>118</v>
      </c>
      <c r="E324" s="213" t="s">
        <v>602</v>
      </c>
      <c r="F324" s="214" t="s">
        <v>603</v>
      </c>
      <c r="G324" s="215" t="s">
        <v>562</v>
      </c>
      <c r="H324" s="216">
        <v>1</v>
      </c>
      <c r="I324" s="217"/>
      <c r="J324" s="218">
        <f>ROUND(I324*H324,2)</f>
        <v>0</v>
      </c>
      <c r="K324" s="219"/>
      <c r="L324" s="23"/>
      <c r="M324" s="220"/>
      <c r="N324" s="221" t="s">
        <v>37</v>
      </c>
      <c r="O324" s="56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R324" s="224" t="s">
        <v>122</v>
      </c>
      <c r="AT324" s="224" t="s">
        <v>118</v>
      </c>
      <c r="AU324" s="224" t="s">
        <v>77</v>
      </c>
      <c r="AY324" s="3" t="s">
        <v>116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3" t="s">
        <v>77</v>
      </c>
      <c r="BK324" s="225">
        <f>ROUND(I324*H324,2)</f>
        <v>0</v>
      </c>
      <c r="BL324" s="3" t="s">
        <v>122</v>
      </c>
      <c r="BM324" s="224" t="s">
        <v>604</v>
      </c>
    </row>
    <row r="325" spans="1:65" ht="25.9" customHeight="1">
      <c r="A325" s="195"/>
      <c r="B325" s="196"/>
      <c r="C325" s="197"/>
      <c r="D325" s="198" t="s">
        <v>71</v>
      </c>
      <c r="E325" s="199" t="s">
        <v>605</v>
      </c>
      <c r="F325" s="199" t="s">
        <v>606</v>
      </c>
      <c r="G325" s="197"/>
      <c r="H325" s="197"/>
      <c r="I325" s="200"/>
      <c r="J325" s="201">
        <f>BK325</f>
        <v>0</v>
      </c>
      <c r="K325" s="197"/>
      <c r="L325" s="202"/>
      <c r="M325" s="203"/>
      <c r="N325" s="204"/>
      <c r="O325" s="204"/>
      <c r="P325" s="205">
        <f>P326+P332</f>
        <v>0</v>
      </c>
      <c r="Q325" s="204"/>
      <c r="R325" s="205">
        <f>R326+R332</f>
        <v>0</v>
      </c>
      <c r="S325" s="204"/>
      <c r="T325" s="206">
        <f>T326+T332</f>
        <v>0</v>
      </c>
      <c r="U325" s="195"/>
      <c r="V325" s="195"/>
      <c r="W325" s="195"/>
      <c r="X325" s="195"/>
      <c r="Y325" s="195"/>
      <c r="Z325" s="195"/>
      <c r="AA325" s="195"/>
      <c r="AB325" s="195"/>
      <c r="AC325" s="195"/>
      <c r="AD325" s="195"/>
      <c r="AE325" s="195"/>
      <c r="AF325" s="195"/>
      <c r="AG325" s="195"/>
      <c r="AH325" s="195"/>
      <c r="AI325" s="195"/>
      <c r="AJ325" s="195"/>
      <c r="AK325" s="195"/>
      <c r="AL325" s="195"/>
      <c r="AM325" s="195"/>
      <c r="AN325" s="195"/>
      <c r="AO325" s="195"/>
      <c r="AP325" s="195"/>
      <c r="AQ325" s="195"/>
      <c r="AR325" s="207" t="s">
        <v>139</v>
      </c>
      <c r="AS325" s="195"/>
      <c r="AT325" s="208" t="s">
        <v>71</v>
      </c>
      <c r="AU325" s="208" t="s">
        <v>72</v>
      </c>
      <c r="AV325" s="195"/>
      <c r="AW325" s="195"/>
      <c r="AX325" s="195"/>
      <c r="AY325" s="207" t="s">
        <v>116</v>
      </c>
      <c r="AZ325" s="195"/>
      <c r="BA325" s="195"/>
      <c r="BB325" s="195"/>
      <c r="BC325" s="195"/>
      <c r="BD325" s="195"/>
      <c r="BE325" s="195"/>
      <c r="BF325" s="195"/>
      <c r="BG325" s="195"/>
      <c r="BH325" s="195"/>
      <c r="BI325" s="195"/>
      <c r="BJ325" s="195"/>
      <c r="BK325" s="209">
        <f>BK326+BK332</f>
        <v>0</v>
      </c>
      <c r="BL325" s="195"/>
      <c r="BM325" s="195"/>
    </row>
    <row r="326" spans="1:65" ht="22.7" customHeight="1">
      <c r="A326" s="195"/>
      <c r="B326" s="196"/>
      <c r="C326" s="197"/>
      <c r="D326" s="198" t="s">
        <v>71</v>
      </c>
      <c r="E326" s="210" t="s">
        <v>607</v>
      </c>
      <c r="F326" s="210" t="s">
        <v>608</v>
      </c>
      <c r="G326" s="197"/>
      <c r="H326" s="197"/>
      <c r="I326" s="200"/>
      <c r="J326" s="211">
        <f>BK326</f>
        <v>0</v>
      </c>
      <c r="K326" s="197"/>
      <c r="L326" s="202"/>
      <c r="M326" s="203"/>
      <c r="N326" s="204"/>
      <c r="O326" s="204"/>
      <c r="P326" s="205">
        <f>SUM(P327:P331)</f>
        <v>0</v>
      </c>
      <c r="Q326" s="204"/>
      <c r="R326" s="205">
        <f>SUM(R327:R331)</f>
        <v>0</v>
      </c>
      <c r="S326" s="204"/>
      <c r="T326" s="206">
        <f>SUM(T327:T331)</f>
        <v>0</v>
      </c>
      <c r="U326" s="195"/>
      <c r="V326" s="195"/>
      <c r="W326" s="195"/>
      <c r="X326" s="195"/>
      <c r="Y326" s="195"/>
      <c r="Z326" s="195"/>
      <c r="AA326" s="195"/>
      <c r="AB326" s="195"/>
      <c r="AC326" s="195"/>
      <c r="AD326" s="195"/>
      <c r="AE326" s="195"/>
      <c r="AF326" s="195"/>
      <c r="AG326" s="195"/>
      <c r="AH326" s="195"/>
      <c r="AI326" s="195"/>
      <c r="AJ326" s="195"/>
      <c r="AK326" s="195"/>
      <c r="AL326" s="195"/>
      <c r="AM326" s="195"/>
      <c r="AN326" s="195"/>
      <c r="AO326" s="195"/>
      <c r="AP326" s="195"/>
      <c r="AQ326" s="195"/>
      <c r="AR326" s="207" t="s">
        <v>139</v>
      </c>
      <c r="AS326" s="195"/>
      <c r="AT326" s="208" t="s">
        <v>71</v>
      </c>
      <c r="AU326" s="208" t="s">
        <v>77</v>
      </c>
      <c r="AV326" s="195"/>
      <c r="AW326" s="195"/>
      <c r="AX326" s="195"/>
      <c r="AY326" s="207" t="s">
        <v>116</v>
      </c>
      <c r="AZ326" s="195"/>
      <c r="BA326" s="195"/>
      <c r="BB326" s="195"/>
      <c r="BC326" s="195"/>
      <c r="BD326" s="195"/>
      <c r="BE326" s="195"/>
      <c r="BF326" s="195"/>
      <c r="BG326" s="195"/>
      <c r="BH326" s="195"/>
      <c r="BI326" s="195"/>
      <c r="BJ326" s="195"/>
      <c r="BK326" s="209">
        <f>SUM(BK327:BK331)</f>
        <v>0</v>
      </c>
      <c r="BL326" s="195"/>
      <c r="BM326" s="195"/>
    </row>
    <row r="327" spans="1:65" s="24" customFormat="1" ht="16.5" customHeight="1">
      <c r="A327" s="18"/>
      <c r="B327" s="19"/>
      <c r="C327" s="212" t="s">
        <v>609</v>
      </c>
      <c r="D327" s="212" t="s">
        <v>118</v>
      </c>
      <c r="E327" s="213" t="s">
        <v>610</v>
      </c>
      <c r="F327" s="214" t="s">
        <v>611</v>
      </c>
      <c r="G327" s="215" t="s">
        <v>562</v>
      </c>
      <c r="H327" s="216">
        <v>1</v>
      </c>
      <c r="I327" s="217"/>
      <c r="J327" s="218">
        <f>ROUND(I327*H327,2)</f>
        <v>0</v>
      </c>
      <c r="K327" s="219"/>
      <c r="L327" s="23"/>
      <c r="M327" s="220"/>
      <c r="N327" s="221" t="s">
        <v>37</v>
      </c>
      <c r="O327" s="56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R327" s="224" t="s">
        <v>612</v>
      </c>
      <c r="AT327" s="224" t="s">
        <v>118</v>
      </c>
      <c r="AU327" s="224" t="s">
        <v>81</v>
      </c>
      <c r="AY327" s="3" t="s">
        <v>116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3" t="s">
        <v>77</v>
      </c>
      <c r="BK327" s="225">
        <f>ROUND(I327*H327,2)</f>
        <v>0</v>
      </c>
      <c r="BL327" s="3" t="s">
        <v>612</v>
      </c>
      <c r="BM327" s="224" t="s">
        <v>613</v>
      </c>
    </row>
    <row r="328" spans="1:65" s="24" customFormat="1" ht="16.5" customHeight="1">
      <c r="A328" s="18"/>
      <c r="B328" s="19"/>
      <c r="C328" s="212" t="s">
        <v>614</v>
      </c>
      <c r="D328" s="212" t="s">
        <v>118</v>
      </c>
      <c r="E328" s="213" t="s">
        <v>615</v>
      </c>
      <c r="F328" s="214" t="s">
        <v>616</v>
      </c>
      <c r="G328" s="215" t="s">
        <v>562</v>
      </c>
      <c r="H328" s="216">
        <v>1</v>
      </c>
      <c r="I328" s="217"/>
      <c r="J328" s="218">
        <f>ROUND(I328*H328,2)</f>
        <v>0</v>
      </c>
      <c r="K328" s="219"/>
      <c r="L328" s="23"/>
      <c r="M328" s="220"/>
      <c r="N328" s="221" t="s">
        <v>37</v>
      </c>
      <c r="O328" s="56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R328" s="224" t="s">
        <v>612</v>
      </c>
      <c r="AT328" s="224" t="s">
        <v>118</v>
      </c>
      <c r="AU328" s="224" t="s">
        <v>81</v>
      </c>
      <c r="AY328" s="3" t="s">
        <v>116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3" t="s">
        <v>77</v>
      </c>
      <c r="BK328" s="225">
        <f>ROUND(I328*H328,2)</f>
        <v>0</v>
      </c>
      <c r="BL328" s="3" t="s">
        <v>612</v>
      </c>
      <c r="BM328" s="224" t="s">
        <v>617</v>
      </c>
    </row>
    <row r="329" spans="1:65" s="24" customFormat="1" ht="16.5" customHeight="1">
      <c r="A329" s="18"/>
      <c r="B329" s="19"/>
      <c r="C329" s="212" t="s">
        <v>618</v>
      </c>
      <c r="D329" s="212" t="s">
        <v>118</v>
      </c>
      <c r="E329" s="213" t="s">
        <v>619</v>
      </c>
      <c r="F329" s="214" t="s">
        <v>620</v>
      </c>
      <c r="G329" s="215" t="s">
        <v>562</v>
      </c>
      <c r="H329" s="216">
        <v>1</v>
      </c>
      <c r="I329" s="217"/>
      <c r="J329" s="218">
        <f>ROUND(I329*H329,2)</f>
        <v>0</v>
      </c>
      <c r="K329" s="219"/>
      <c r="L329" s="23"/>
      <c r="M329" s="220"/>
      <c r="N329" s="221" t="s">
        <v>37</v>
      </c>
      <c r="O329" s="56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R329" s="224" t="s">
        <v>612</v>
      </c>
      <c r="AT329" s="224" t="s">
        <v>118</v>
      </c>
      <c r="AU329" s="224" t="s">
        <v>81</v>
      </c>
      <c r="AY329" s="3" t="s">
        <v>116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3" t="s">
        <v>77</v>
      </c>
      <c r="BK329" s="225">
        <f>ROUND(I329*H329,2)</f>
        <v>0</v>
      </c>
      <c r="BL329" s="3" t="s">
        <v>612</v>
      </c>
      <c r="BM329" s="224" t="s">
        <v>621</v>
      </c>
    </row>
    <row r="330" spans="1:65" s="24" customFormat="1" ht="16.5" customHeight="1">
      <c r="A330" s="18"/>
      <c r="B330" s="19"/>
      <c r="C330" s="212" t="s">
        <v>622</v>
      </c>
      <c r="D330" s="212" t="s">
        <v>118</v>
      </c>
      <c r="E330" s="213" t="s">
        <v>623</v>
      </c>
      <c r="F330" s="214" t="s">
        <v>624</v>
      </c>
      <c r="G330" s="215" t="s">
        <v>562</v>
      </c>
      <c r="H330" s="216">
        <v>1</v>
      </c>
      <c r="I330" s="217"/>
      <c r="J330" s="218">
        <f>ROUND(I330*H330,2)</f>
        <v>0</v>
      </c>
      <c r="K330" s="219"/>
      <c r="L330" s="23"/>
      <c r="M330" s="220"/>
      <c r="N330" s="221" t="s">
        <v>37</v>
      </c>
      <c r="O330" s="56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R330" s="224" t="s">
        <v>612</v>
      </c>
      <c r="AT330" s="224" t="s">
        <v>118</v>
      </c>
      <c r="AU330" s="224" t="s">
        <v>81</v>
      </c>
      <c r="AY330" s="3" t="s">
        <v>116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3" t="s">
        <v>77</v>
      </c>
      <c r="BK330" s="225">
        <f>ROUND(I330*H330,2)</f>
        <v>0</v>
      </c>
      <c r="BL330" s="3" t="s">
        <v>612</v>
      </c>
      <c r="BM330" s="224" t="s">
        <v>625</v>
      </c>
    </row>
    <row r="331" spans="1:65" s="24" customFormat="1" ht="16.5" customHeight="1">
      <c r="A331" s="18"/>
      <c r="B331" s="19"/>
      <c r="C331" s="212" t="s">
        <v>626</v>
      </c>
      <c r="D331" s="212" t="s">
        <v>118</v>
      </c>
      <c r="E331" s="213" t="s">
        <v>627</v>
      </c>
      <c r="F331" s="214" t="s">
        <v>628</v>
      </c>
      <c r="G331" s="215" t="s">
        <v>562</v>
      </c>
      <c r="H331" s="216">
        <v>1</v>
      </c>
      <c r="I331" s="217"/>
      <c r="J331" s="218">
        <f>ROUND(I331*H331,2)</f>
        <v>0</v>
      </c>
      <c r="K331" s="219"/>
      <c r="L331" s="23"/>
      <c r="M331" s="220"/>
      <c r="N331" s="221" t="s">
        <v>37</v>
      </c>
      <c r="O331" s="56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R331" s="224" t="s">
        <v>612</v>
      </c>
      <c r="AT331" s="224" t="s">
        <v>118</v>
      </c>
      <c r="AU331" s="224" t="s">
        <v>81</v>
      </c>
      <c r="AY331" s="3" t="s">
        <v>116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3" t="s">
        <v>77</v>
      </c>
      <c r="BK331" s="225">
        <f>ROUND(I331*H331,2)</f>
        <v>0</v>
      </c>
      <c r="BL331" s="3" t="s">
        <v>612</v>
      </c>
      <c r="BM331" s="224" t="s">
        <v>629</v>
      </c>
    </row>
    <row r="332" spans="1:65" ht="22.7" customHeight="1">
      <c r="A332" s="195"/>
      <c r="B332" s="196"/>
      <c r="C332" s="197"/>
      <c r="D332" s="198" t="s">
        <v>71</v>
      </c>
      <c r="E332" s="210" t="s">
        <v>630</v>
      </c>
      <c r="F332" s="210" t="s">
        <v>631</v>
      </c>
      <c r="G332" s="197"/>
      <c r="H332" s="197"/>
      <c r="I332" s="200"/>
      <c r="J332" s="211">
        <f>BK332</f>
        <v>0</v>
      </c>
      <c r="K332" s="197"/>
      <c r="L332" s="202"/>
      <c r="M332" s="203"/>
      <c r="N332" s="204"/>
      <c r="O332" s="204"/>
      <c r="P332" s="205">
        <f>P333</f>
        <v>0</v>
      </c>
      <c r="Q332" s="204"/>
      <c r="R332" s="205">
        <f>R333</f>
        <v>0</v>
      </c>
      <c r="S332" s="204"/>
      <c r="T332" s="206">
        <f>T333</f>
        <v>0</v>
      </c>
      <c r="U332" s="195"/>
      <c r="V332" s="195"/>
      <c r="W332" s="195"/>
      <c r="X332" s="195"/>
      <c r="Y332" s="195"/>
      <c r="Z332" s="195"/>
      <c r="AA332" s="195"/>
      <c r="AB332" s="195"/>
      <c r="AC332" s="195"/>
      <c r="AD332" s="195"/>
      <c r="AE332" s="195"/>
      <c r="AF332" s="195"/>
      <c r="AG332" s="195"/>
      <c r="AH332" s="195"/>
      <c r="AI332" s="195"/>
      <c r="AJ332" s="195"/>
      <c r="AK332" s="195"/>
      <c r="AL332" s="195"/>
      <c r="AM332" s="195"/>
      <c r="AN332" s="195"/>
      <c r="AO332" s="195"/>
      <c r="AP332" s="195"/>
      <c r="AQ332" s="195"/>
      <c r="AR332" s="207" t="s">
        <v>139</v>
      </c>
      <c r="AS332" s="195"/>
      <c r="AT332" s="208" t="s">
        <v>71</v>
      </c>
      <c r="AU332" s="208" t="s">
        <v>77</v>
      </c>
      <c r="AV332" s="195"/>
      <c r="AW332" s="195"/>
      <c r="AX332" s="195"/>
      <c r="AY332" s="207" t="s">
        <v>116</v>
      </c>
      <c r="AZ332" s="195"/>
      <c r="BA332" s="195"/>
      <c r="BB332" s="195"/>
      <c r="BC332" s="195"/>
      <c r="BD332" s="195"/>
      <c r="BE332" s="195"/>
      <c r="BF332" s="195"/>
      <c r="BG332" s="195"/>
      <c r="BH332" s="195"/>
      <c r="BI332" s="195"/>
      <c r="BJ332" s="195"/>
      <c r="BK332" s="209">
        <f>BK333</f>
        <v>0</v>
      </c>
      <c r="BL332" s="195"/>
      <c r="BM332" s="195"/>
    </row>
    <row r="333" spans="1:65" s="24" customFormat="1" ht="16.5" customHeight="1">
      <c r="A333" s="18"/>
      <c r="B333" s="19"/>
      <c r="C333" s="212" t="s">
        <v>632</v>
      </c>
      <c r="D333" s="212" t="s">
        <v>118</v>
      </c>
      <c r="E333" s="213" t="s">
        <v>633</v>
      </c>
      <c r="F333" s="214" t="s">
        <v>631</v>
      </c>
      <c r="G333" s="215" t="s">
        <v>562</v>
      </c>
      <c r="H333" s="216">
        <v>1</v>
      </c>
      <c r="I333" s="217"/>
      <c r="J333" s="218">
        <f>ROUND(I333*H333,2)</f>
        <v>0</v>
      </c>
      <c r="K333" s="219"/>
      <c r="L333" s="23"/>
      <c r="M333" s="285"/>
      <c r="N333" s="286" t="s">
        <v>37</v>
      </c>
      <c r="O333" s="287"/>
      <c r="P333" s="288">
        <f>O333*H333</f>
        <v>0</v>
      </c>
      <c r="Q333" s="288">
        <v>0</v>
      </c>
      <c r="R333" s="288">
        <f>Q333*H333</f>
        <v>0</v>
      </c>
      <c r="S333" s="288">
        <v>0</v>
      </c>
      <c r="T333" s="289">
        <f>S333*H333</f>
        <v>0</v>
      </c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R333" s="224" t="s">
        <v>612</v>
      </c>
      <c r="AT333" s="224" t="s">
        <v>118</v>
      </c>
      <c r="AU333" s="224" t="s">
        <v>81</v>
      </c>
      <c r="AY333" s="3" t="s">
        <v>116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3" t="s">
        <v>77</v>
      </c>
      <c r="BK333" s="225">
        <f>ROUND(I333*H333,2)</f>
        <v>0</v>
      </c>
      <c r="BL333" s="3" t="s">
        <v>612</v>
      </c>
      <c r="BM333" s="224" t="s">
        <v>634</v>
      </c>
    </row>
    <row r="334" spans="1:65" s="24" customFormat="1" ht="6.95" customHeight="1">
      <c r="A334" s="18"/>
      <c r="B334" s="40"/>
      <c r="C334" s="22"/>
      <c r="D334" s="22"/>
      <c r="E334" s="22"/>
      <c r="F334" s="22"/>
      <c r="G334" s="22"/>
      <c r="H334" s="22"/>
      <c r="I334" s="151"/>
      <c r="J334" s="22"/>
      <c r="K334" s="22"/>
      <c r="L334" s="23"/>
      <c r="M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</row>
  </sheetData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77" right="0.39370078740157477" top="0.78740157480314954" bottom="0.67637795275590551" header="0.39370078740157477" footer="0"/>
  <pageSetup paperSize="0" fitToWidth="0" fitToHeight="0" orientation="portrait" horizontalDpi="0" verticalDpi="0" copies="0"/>
  <headerFooter alignWithMargins="0">
    <oddFooter>&amp;C&amp;"Arial CE1,Regular"&amp;8Strana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 stavby</vt:lpstr>
      <vt:lpstr>1 - D1.2. Kanalizace</vt:lpstr>
      <vt:lpstr>'1 - D1.2. Kanalizace'!_xlnm._FilterDatabase</vt:lpstr>
      <vt:lpstr>'1 - D1.2. Kanalizace'!Oblast_tisku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Soukup</dc:creator>
  <cp:lastModifiedBy>George von On</cp:lastModifiedBy>
  <cp:revision>1</cp:revision>
  <dcterms:created xsi:type="dcterms:W3CDTF">2022-01-20T11:18:39Z</dcterms:created>
  <dcterms:modified xsi:type="dcterms:W3CDTF">2022-01-20T11:18:39Z</dcterms:modified>
</cp:coreProperties>
</file>