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160" activeTab="0"/>
  </bookViews>
  <sheets>
    <sheet name="Rekapitulace stavby" sheetId="1" r:id="rId1"/>
    <sheet name="2020-10-101-SP - SO 101 -..." sheetId="2" r:id="rId2"/>
    <sheet name="2020-10-431-SP - SO 431 -..." sheetId="3" r:id="rId3"/>
    <sheet name="2020-10-VON-SP - VON - So..." sheetId="4" r:id="rId4"/>
    <sheet name="Seznam figur" sheetId="5" r:id="rId5"/>
    <sheet name="Pokyny pro vyplnění" sheetId="6" r:id="rId6"/>
  </sheets>
  <definedNames>
    <definedName name="_xlnm._FilterDatabase" localSheetId="1" hidden="1">'2020-10-101-SP - SO 101 -...'!$C$98:$K$706</definedName>
    <definedName name="_xlnm._FilterDatabase" localSheetId="2" hidden="1">'2020-10-431-SP - SO 431 -...'!$C$89:$K$368</definedName>
    <definedName name="_xlnm._FilterDatabase" localSheetId="3" hidden="1">'2020-10-VON-SP - VON - So...'!$C$87:$K$108</definedName>
    <definedName name="_xlnm.Print_Area" localSheetId="1">'2020-10-101-SP - SO 101 -...'!$C$4:$J$41,'2020-10-101-SP - SO 101 -...'!$C$47:$J$78,'2020-10-101-SP - SO 101 -...'!$C$84:$K$706</definedName>
    <definedName name="_xlnm.Print_Area" localSheetId="2">'2020-10-431-SP - SO 431 -...'!$C$4:$J$41,'2020-10-431-SP - SO 431 -...'!$C$47:$J$69,'2020-10-431-SP - SO 431 -...'!$C$75:$K$368</definedName>
    <definedName name="_xlnm.Print_Area" localSheetId="3">'2020-10-VON-SP - VON - So...'!$C$4:$J$41,'2020-10-VON-SP - VON - So...'!$C$47:$J$67,'2020-10-VON-SP - VON - So...'!$C$73:$K$108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stavby'!$C$42:$AQ$61</definedName>
    <definedName name="_xlnm.Print_Area" localSheetId="4">'Seznam figur'!$C$4:$G$498</definedName>
    <definedName name="_xlnm.Print_Titles" localSheetId="0">'Rekapitulace stavby'!$52:$52</definedName>
    <definedName name="_xlnm.Print_Titles" localSheetId="1">'2020-10-101-SP - SO 101 -...'!$98:$98</definedName>
    <definedName name="_xlnm.Print_Titles" localSheetId="2">'2020-10-431-SP - SO 431 -...'!$89:$89</definedName>
    <definedName name="_xlnm.Print_Titles" localSheetId="3">'2020-10-VON-SP - VON - So...'!$87:$87</definedName>
    <definedName name="_xlnm.Print_Titles" localSheetId="4">'Seznam figur'!$9:$9</definedName>
  </definedNames>
  <calcPr calcId="152511"/>
</workbook>
</file>

<file path=xl/sharedStrings.xml><?xml version="1.0" encoding="utf-8"?>
<sst xmlns="http://schemas.openxmlformats.org/spreadsheetml/2006/main" count="12034" uniqueCount="1623">
  <si>
    <t>Export Komplet</t>
  </si>
  <si>
    <t>VZ</t>
  </si>
  <si>
    <t>2.0</t>
  </si>
  <si>
    <t>ZAMOK</t>
  </si>
  <si>
    <t>False</t>
  </si>
  <si>
    <t>{b706f993-1fe2-47b5-8d1c-bba700897298}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</si>
  <si>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</si>
  <si>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</si>
  <si>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</si>
  <si>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</si>
  <si>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</si>
  <si>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</si>
  <si>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</si>
  <si>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</si>
  <si>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2020-10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</si>
  <si>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</si>
  <si>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</si>
  <si>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Nové autobusové zastávky podél silnice III/21233, Habartov</t>
  </si>
  <si>
    <t>KSO:</t>
  </si>
  <si>
    <t>822 27</t>
  </si>
  <si>
    <t>CC-CZ:</t>
  </si>
  <si>
    <t>21121</t>
  </si>
  <si>
    <t>Místo:</t>
  </si>
  <si>
    <t>silnice III/21233, Habartov, Karlovarský kraj</t>
  </si>
  <si>
    <t>Datum:</t>
  </si>
  <si>
    <t>3. 5. 2020</t>
  </si>
  <si>
    <t>Zadavatel:</t>
  </si>
  <si>
    <t>IČ:</t>
  </si>
  <si>
    <t>00259314</t>
  </si>
  <si>
    <t>Město Habartov</t>
  </si>
  <si>
    <t>DIČ:</t>
  </si>
  <si>
    <t>CZ00259314</t>
  </si>
  <si>
    <t>Uchazeč:</t>
  </si>
  <si>
    <t>Vyplň údaj</t>
  </si>
  <si>
    <t>Projektant:</t>
  </si>
  <si>
    <t>06265618</t>
  </si>
  <si>
    <t>MH Projekt spol. s r.o.</t>
  </si>
  <si>
    <t>CZ06265618</t>
  </si>
  <si>
    <t>True</t>
  </si>
  <si>
    <t>Zpracovatel:</t>
  </si>
  <si>
    <t>87334321</t>
  </si>
  <si>
    <t>Ing. Martin Haueisen</t>
  </si>
  <si>
    <t/>
  </si>
  <si>
    <t>Poznámka:</t>
  </si>
  <si>
    <t>V případě, kdy jsou v zadávací dokumentaci vč. jejích příloh specifikovány jako příklad konkrétní materiály a výrobky, jedná se o vzorové, ale nikoli jediné zadavatelem / objednatelem požadované řešení. Uvedené materiály a výrobky je proto možné nahradit ekvivalenty, jejichž vlastnosti a technické parametry bude možné doložitelným způsobem hodnotit jako srovnatelné úrovně (nebo vyšší) se vzory navrženými v zadávací dokumentaci. Je-li tedy v zadávací dokumentaci definován konkrétní výrobek (nebo technologie), má se za to, že je tím definován minimální požadovaný standard a uchazeč / zhotovitel může nabídnout obdobné výrobky (nebo technologie) ve stejné nebo vyšší kvalitě (alternativní výrobky). V tomto případě musí uchazeč / zhotovitel doložit srovnatelné vlastnosti těchto výrobků příslušnými doklady.  Pokud by mělo použití alternativních výrobků za následek změny v projektové dokumentaci, ponese náklady spojené se změnou uchazeč / zhotovitel. Zadavatel / objednatel si vyhrazuje právo odsouhlasit veškeré postupy prací, použité materiály a povrchové úpravy.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</si>
  <si>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</si>
  <si>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</si>
  <si>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</si>
  <si>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</si>
  <si>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</si>
  <si>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</si>
  <si>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</si>
  <si>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</si>
  <si>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</si>
  <si>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</si>
  <si>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</si>
  <si>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</si>
  <si>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</si>
  <si>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</si>
  <si>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</si>
  <si>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</si>
  <si>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</si>
  <si>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</si>
  <si>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</si>
  <si>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</si>
  <si>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</si>
  <si>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</si>
  <si>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</si>
  <si>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</si>
  <si>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</si>
  <si>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</si>
  <si>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</si>
  <si>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</si>
  <si>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</si>
  <si>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</si>
  <si>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</si>
  <si>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</si>
  <si>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</si>
  <si>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</si>
  <si>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</si>
  <si>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</si>
  <si>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</si>
  <si>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</si>
  <si>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2020-10-101</t>
  </si>
  <si>
    <t>SO 101 - Dopravní řešení</t>
  </si>
  <si>
    <t>STA</t>
  </si>
  <si>
    <t>1</t>
  </si>
  <si>
    <t>{08307135-60bd-493b-9e51-1aad76d46b01}</t>
  </si>
  <si>
    <t>2</t>
  </si>
  <si>
    <t>/</t>
  </si>
  <si>
    <t>2020-10-101-SP</t>
  </si>
  <si>
    <t>SO 101 - Soupis prací - Dopravní řešení</t>
  </si>
  <si>
    <t>Soupis</t>
  </si>
  <si>
    <t>{0f8ae0a8-90a3-4d0e-a585-25255321f0b9}</t>
  </si>
  <si>
    <t>2020-10-431</t>
  </si>
  <si>
    <t>SO 431 - Veřejné osvětlení</t>
  </si>
  <si>
    <t>{b8b4b0d0-f8d5-4349-9bb6-cf860d72d207}</t>
  </si>
  <si>
    <t>828 75</t>
  </si>
  <si>
    <t>2020-10-431-SP</t>
  </si>
  <si>
    <t>SO 431 - Soupis prací - Veřejné osvětlení</t>
  </si>
  <si>
    <t>{5d5c34e4-fc9a-4b28-9eb4-eee1c38e0f44}</t>
  </si>
  <si>
    <t>2020-10-VON</t>
  </si>
  <si>
    <t>VON - Vedlejší a ostatní náklady</t>
  </si>
  <si>
    <t>{b5ac8e9d-0c53-4f7d-ae2f-53404993b8b2}</t>
  </si>
  <si>
    <t>2020-10-VON-SP</t>
  </si>
  <si>
    <t>VON - Soupis prací - Vedlejší a ostatní náklady</t>
  </si>
  <si>
    <t>{5e3adfc4-d996-4a99-b91a-c95aa302909e}</t>
  </si>
  <si>
    <t>F01</t>
  </si>
  <si>
    <t>povrch asfalt</t>
  </si>
  <si>
    <t>m2</t>
  </si>
  <si>
    <t>843</t>
  </si>
  <si>
    <t>F10</t>
  </si>
  <si>
    <t>obruba</t>
  </si>
  <si>
    <t>m</t>
  </si>
  <si>
    <t>17</t>
  </si>
  <si>
    <t>KRYCÍ LIST SOUPISU PRACÍ</t>
  </si>
  <si>
    <t>F11</t>
  </si>
  <si>
    <t>36</t>
  </si>
  <si>
    <t>F12</t>
  </si>
  <si>
    <t>6</t>
  </si>
  <si>
    <t>F13</t>
  </si>
  <si>
    <t>371</t>
  </si>
  <si>
    <t>F14</t>
  </si>
  <si>
    <t>53,3</t>
  </si>
  <si>
    <t>Objekt:</t>
  </si>
  <si>
    <t>F15</t>
  </si>
  <si>
    <t>palisáda</t>
  </si>
  <si>
    <t>12,1</t>
  </si>
  <si>
    <t>2020-10-101 - SO 101 - Dopravní řešení</t>
  </si>
  <si>
    <t>F16</t>
  </si>
  <si>
    <t>mobiliář - přístřešek autobusové zastávky</t>
  </si>
  <si>
    <t>kus</t>
  </si>
  <si>
    <t>Soupis:</t>
  </si>
  <si>
    <t>F17</t>
  </si>
  <si>
    <t>2020-10-101-SP - SO 101 - Soupis prací - Dopravní řešení</t>
  </si>
  <si>
    <t>F21</t>
  </si>
  <si>
    <t>bednění základového pasu</t>
  </si>
  <si>
    <t>13,152</t>
  </si>
  <si>
    <t>F02</t>
  </si>
  <si>
    <t>povrch dlažba</t>
  </si>
  <si>
    <t>488</t>
  </si>
  <si>
    <t>F19</t>
  </si>
  <si>
    <t>přeložka CETIN</t>
  </si>
  <si>
    <t>32</t>
  </si>
  <si>
    <t>F51</t>
  </si>
  <si>
    <t>výkop rýha</t>
  </si>
  <si>
    <t>m3</t>
  </si>
  <si>
    <t>7,68</t>
  </si>
  <si>
    <t>F52</t>
  </si>
  <si>
    <t>F24</t>
  </si>
  <si>
    <t>podsyp přeložka CETIN</t>
  </si>
  <si>
    <t>0,96</t>
  </si>
  <si>
    <t>F58</t>
  </si>
  <si>
    <t>obsyp</t>
  </si>
  <si>
    <t>1,92</t>
  </si>
  <si>
    <t>F22</t>
  </si>
  <si>
    <t>uliční vpusť</t>
  </si>
  <si>
    <t>3</t>
  </si>
  <si>
    <t>F18</t>
  </si>
  <si>
    <t>mobiliář - odpadkový koš</t>
  </si>
  <si>
    <t>F42</t>
  </si>
  <si>
    <t>ornice rozprostření</t>
  </si>
  <si>
    <t>735</t>
  </si>
  <si>
    <t>F03</t>
  </si>
  <si>
    <t>26,6</t>
  </si>
  <si>
    <t>F43</t>
  </si>
  <si>
    <t>mulčování</t>
  </si>
  <si>
    <t>10</t>
  </si>
  <si>
    <t>F27</t>
  </si>
  <si>
    <t>VDZ</t>
  </si>
  <si>
    <t>1029</t>
  </si>
  <si>
    <t>F28</t>
  </si>
  <si>
    <t>30</t>
  </si>
  <si>
    <t>F41</t>
  </si>
  <si>
    <t>odkopávky</t>
  </si>
  <si>
    <t>250,371</t>
  </si>
  <si>
    <t>F57</t>
  </si>
  <si>
    <t>zásyp</t>
  </si>
  <si>
    <t>321,235</t>
  </si>
  <si>
    <t>F56</t>
  </si>
  <si>
    <t>přebytečný výkopek</t>
  </si>
  <si>
    <t>205,547</t>
  </si>
  <si>
    <t>F29</t>
  </si>
  <si>
    <t>24</t>
  </si>
  <si>
    <t>F30</t>
  </si>
  <si>
    <t>110</t>
  </si>
  <si>
    <t>F31</t>
  </si>
  <si>
    <t>76,7</t>
  </si>
  <si>
    <t>F32</t>
  </si>
  <si>
    <t>12</t>
  </si>
  <si>
    <t>F34</t>
  </si>
  <si>
    <t>řezání asfaltový povrch</t>
  </si>
  <si>
    <t>589,25</t>
  </si>
  <si>
    <t>F04</t>
  </si>
  <si>
    <t>14,5</t>
  </si>
  <si>
    <t>F05</t>
  </si>
  <si>
    <t>68,6</t>
  </si>
  <si>
    <t>F06</t>
  </si>
  <si>
    <t>8,3</t>
  </si>
  <si>
    <t>F07</t>
  </si>
  <si>
    <t>sanace zemní pláně</t>
  </si>
  <si>
    <t>556,38</t>
  </si>
  <si>
    <t>F08</t>
  </si>
  <si>
    <t>323,3</t>
  </si>
  <si>
    <t>F09</t>
  </si>
  <si>
    <t>32,3</t>
  </si>
  <si>
    <t>F23</t>
  </si>
  <si>
    <t>F46</t>
  </si>
  <si>
    <t>110,24</t>
  </si>
  <si>
    <t>F20</t>
  </si>
  <si>
    <t>základový pas - autobusový přístřešek</t>
  </si>
  <si>
    <t>4,723</t>
  </si>
  <si>
    <t>F26</t>
  </si>
  <si>
    <t>podsyp pod základový pas</t>
  </si>
  <si>
    <t>1,014</t>
  </si>
  <si>
    <t>F48</t>
  </si>
  <si>
    <t>výkop jáma</t>
  </si>
  <si>
    <t>4,73</t>
  </si>
  <si>
    <t>F49</t>
  </si>
  <si>
    <t>5,482</t>
  </si>
  <si>
    <t>F53</t>
  </si>
  <si>
    <t>1,815</t>
  </si>
  <si>
    <t>F33</t>
  </si>
  <si>
    <t>potrubí kanalizace</t>
  </si>
  <si>
    <t>33,5</t>
  </si>
  <si>
    <t>REKAPITULACE ČLENĚNÍ SOUPISU PRACÍ</t>
  </si>
  <si>
    <t>F37</t>
  </si>
  <si>
    <t>bourání potrubí</t>
  </si>
  <si>
    <t>44,8</t>
  </si>
  <si>
    <t>F50</t>
  </si>
  <si>
    <t>17,92</t>
  </si>
  <si>
    <t>F47</t>
  </si>
  <si>
    <t>4,8</t>
  </si>
  <si>
    <t>F54</t>
  </si>
  <si>
    <t>11,16</t>
  </si>
  <si>
    <t>F55</t>
  </si>
  <si>
    <t>6,48</t>
  </si>
  <si>
    <t>F36</t>
  </si>
  <si>
    <t>bourání asfalt</t>
  </si>
  <si>
    <t>973,5</t>
  </si>
  <si>
    <t>F35</t>
  </si>
  <si>
    <t>bourání dlažba</t>
  </si>
  <si>
    <t>225,5</t>
  </si>
  <si>
    <t>F38</t>
  </si>
  <si>
    <t>bourání asfalty</t>
  </si>
  <si>
    <t>t</t>
  </si>
  <si>
    <t>214,17</t>
  </si>
  <si>
    <t>F44</t>
  </si>
  <si>
    <t>ornice skrývka</t>
  </si>
  <si>
    <t>933,2</t>
  </si>
  <si>
    <t>F40</t>
  </si>
  <si>
    <t>bourání betony</t>
  </si>
  <si>
    <t>145,281</t>
  </si>
  <si>
    <t>F39</t>
  </si>
  <si>
    <t>bourání kamenivo</t>
  </si>
  <si>
    <t>493,735</t>
  </si>
  <si>
    <t>F45</t>
  </si>
  <si>
    <t>27,56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</si>
  <si>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</si>
  <si>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</si>
  <si>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</si>
  <si>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</si>
  <si>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</si>
  <si>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18 - Zemní práce - povrchové úpravy terénu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</si>
  <si>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</si>
  <si>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</si>
  <si>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</si>
  <si>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</si>
  <si>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</si>
  <si>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</si>
  <si>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</si>
  <si>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96 - Bourání konstrukcí</t>
  </si>
  <si>
    <t xml:space="preserve">    997 - Přesun sutě</t>
  </si>
  <si>
    <t xml:space="preserve">    998 - Přesun hmot</t>
  </si>
  <si>
    <t xml:space="preserve">    SAN - SANACE AKTIVNÍ ZÓNY ZEMNÍ PLÁNĚ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</si>
  <si>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</si>
  <si>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</si>
  <si>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</si>
  <si>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</si>
  <si>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</si>
  <si>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</si>
  <si>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</si>
  <si>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</si>
  <si>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</si>
  <si>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</si>
  <si>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</si>
  <si>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</si>
  <si>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</si>
  <si>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</si>
  <si>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</si>
  <si>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</si>
  <si>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</si>
  <si>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</si>
  <si>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121151123</t>
  </si>
  <si>
    <t>Sejmutí ornice strojně při souvislé ploše přes 500 m2, tl. vrstvy do 200 mm</t>
  </si>
  <si>
    <t>CS ÚRS 2020 02</t>
  </si>
  <si>
    <t>4</t>
  </si>
  <si>
    <t>-610956826</t>
  </si>
  <si>
    <t>P</t>
  </si>
  <si>
    <t>Poznámka k položce:
Ornice bude zpětně použita v rámci stavby. Bude uložena na mezideponii.</t>
  </si>
  <si>
    <t>VV</t>
  </si>
  <si>
    <t>Struktura výpočtu: změřeno v digitální verzi PD funkcí na měření ploch</t>
  </si>
  <si>
    <t>Součet</t>
  </si>
  <si>
    <t>122211101</t>
  </si>
  <si>
    <t>Odkopávky a prokopávky ručně zapažené i nezapažené v hornině třídy těžitelnosti I skupiny 3</t>
  </si>
  <si>
    <t>-1938924757</t>
  </si>
  <si>
    <t>Poznámka k položce:
V rámci zemních prací je uvažováno cca 20% prací prováděných ručně. Jedná se o práce prováděné v blízkosti stávajících zemních IS.</t>
  </si>
  <si>
    <t>Struktura výpočtu: dle hmotnice *%</t>
  </si>
  <si>
    <t>137,8*0,2</t>
  </si>
  <si>
    <t>122252204</t>
  </si>
  <si>
    <t>Odkopávky a prokopávky nezapažené pro silnice a dálnice strojně v hornině třídy těžitelnosti I přes 100 do 500 m3</t>
  </si>
  <si>
    <t>-1473621892</t>
  </si>
  <si>
    <t>Poznámka k položce:
V rámci zemních prací je uvažováno cca 80% prací prováděných strojně. Jedná se o práce prováděné mimo prostor stávajících zemních IS.</t>
  </si>
  <si>
    <t>137,8*0,8</t>
  </si>
  <si>
    <t>131213101</t>
  </si>
  <si>
    <t>Hloubení jam ručně zapažených i nezapažených s urovnáním dna do předepsaného profilu a spádu v hornině třídy těžitelnosti I skupiny 3 soudržných</t>
  </si>
  <si>
    <t>974726162</t>
  </si>
  <si>
    <t>Struktura výpočtu: délka * šířka * hloubka * počet</t>
  </si>
  <si>
    <t>1*1*1,2*(F22+F23) "uliční vpusti"</t>
  </si>
  <si>
    <t>Mezisoučet</t>
  </si>
  <si>
    <t>Struktura výpočtu: objem</t>
  </si>
  <si>
    <t>(0,8/3*(1,05*3,47+sqrt(1,05*3,47*1,95*4,37)+1,95*4,37)) "základový pas autobusového přístřešku"</t>
  </si>
  <si>
    <t>(0,6/3*(1,05*6,19+sqrt(1,05*6,19*1,75*6,89)+1,75*6,89)) "základový pas autobusového přístřešku"</t>
  </si>
  <si>
    <t>5</t>
  </si>
  <si>
    <t>132151102</t>
  </si>
  <si>
    <t>Hloubení nezapažených rýh šířky do 800 mm strojně s urovnáním dna do předepsaného profilu a spádu v hornině třídy těžitelnosti I skupiny 1 a 2 přes 20 do 50 m3</t>
  </si>
  <si>
    <t>1757365057</t>
  </si>
  <si>
    <t>Struktura výpočtu: délka * šířka * hloubka</t>
  </si>
  <si>
    <t>F37*0,5*0,8 "bourání propustků"</t>
  </si>
  <si>
    <t>132212111</t>
  </si>
  <si>
    <t>Hloubení rýh šířky do 800 mm ručně zapažených i nezapažených, s urovnáním dna do předepsaného profilu a spádu v hornině třídy těžitelnosti I skupiny 3 soudržných</t>
  </si>
  <si>
    <t>-840150028</t>
  </si>
  <si>
    <t>Struktura výpočtu: délka*šířka*pr. hloubka výkopu</t>
  </si>
  <si>
    <t>F19*0,3*0,8 "přeložka kabelů CETIN - stávající trasa"</t>
  </si>
  <si>
    <t>F19*0,3*0,8 "přeložka kabelů CETIN - nová trasa"</t>
  </si>
  <si>
    <t>F15*0,3*0,5 "palisáda"</t>
  </si>
  <si>
    <t>(2+11,5+2)*0,6*1,2 "přípojky UV1-3"</t>
  </si>
  <si>
    <t>36*0,6*0,3 "stoka"</t>
  </si>
  <si>
    <t>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</si>
  <si>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</si>
  <si>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</si>
  <si>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-323555747</t>
  </si>
  <si>
    <t>F45+F46+F47+F48+F49+F50+F51+F52+F53+F54+F55 "uvažována skládka Tisová"</t>
  </si>
  <si>
    <t>8</t>
  </si>
  <si>
    <t>171251201</t>
  </si>
  <si>
    <t>Uložení sypaniny na skládky nebo meziskládky bez hutnění s upravením uložené sypaniny do předepsaného tvaru</t>
  </si>
  <si>
    <t>711345929</t>
  </si>
  <si>
    <t>9</t>
  </si>
  <si>
    <t>171201231</t>
  </si>
  <si>
    <t>Poplatek za uložení stavebního odpadu na recyklační skládce (skládkovné) zeminy a kamení zatříděného do Katalogu odpadů pod kódem 17 05 04</t>
  </si>
  <si>
    <t>-1289343045</t>
  </si>
  <si>
    <t>Struktura výpočtu: objem * předpokládaná objemová hmotnost</t>
  </si>
  <si>
    <t>F56*1,8</t>
  </si>
  <si>
    <t>167151111</t>
  </si>
  <si>
    <t>Nakládání, skládání a překládání neulehlého výkopku nebo sypaniny strojně nakládání, množství přes 100 m3, z hornin třídy těžitelnosti I, skupiny 1 až 3</t>
  </si>
  <si>
    <t>1153125114</t>
  </si>
  <si>
    <t>11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</si>
  <si>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</si>
  <si>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</si>
  <si>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-1384178783</t>
  </si>
  <si>
    <t>174101101</t>
  </si>
  <si>
    <t>Zásyp sypaninou z jakékoliv horniny strojně s uložením výkopku ve vrstvách se zhutněním jam, šachet, rýh nebo kolem objektů v těchto vykopávkách</t>
  </si>
  <si>
    <t>-1445275773</t>
  </si>
  <si>
    <t>Poznámka k položce:
Bude použit vhodný nenamrzavý a hutnitelný výkopek vytěžený v rámci stavby. Přednostně budou použity vytěžené podkladní konstrukční vrstvy, či jiné vybourané hmoty.</t>
  </si>
  <si>
    <t>Struktura výpočtu: objem rýhy - podsyp - obsyp</t>
  </si>
  <si>
    <t>F51+F52-F24-F58+F48+F49-F20-F26+F50</t>
  </si>
  <si>
    <t>Struktura výpočtu: výkop - (objem UV * počet)</t>
  </si>
  <si>
    <t>F47-(PI*0,275^2*1,2*(F22+F23))</t>
  </si>
  <si>
    <t>Struktura výpočtu: dle hmotnice</t>
  </si>
  <si>
    <t>282,7 "zásypy stávajících příkopů, za obrubami, atd."</t>
  </si>
  <si>
    <t>13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</si>
  <si>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</si>
  <si>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</si>
  <si>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-3000909</t>
  </si>
  <si>
    <t>Struktura výpočtu: délka x šířka x tloušťka vrstvy</t>
  </si>
  <si>
    <t>F19*0,3*0,2</t>
  </si>
  <si>
    <t>14</t>
  </si>
  <si>
    <t>M</t>
  </si>
  <si>
    <t>58331351</t>
  </si>
  <si>
    <t>kamenivo těžené drobné frakce 0/4</t>
  </si>
  <si>
    <t>-642476193</t>
  </si>
  <si>
    <t>Struktura výpočtu: objem * objemová hmotnost</t>
  </si>
  <si>
    <t>F58*1,7</t>
  </si>
  <si>
    <t>181152302</t>
  </si>
  <si>
    <t>Úprava pláně na stavbách silnic a dálnic strojně v zářezech mimo skalních se zhutněním</t>
  </si>
  <si>
    <t>243607137</t>
  </si>
  <si>
    <t>F01*1,1+F02*1,1+F03+F04+F05*1,1+F06</t>
  </si>
  <si>
    <t>18</t>
  </si>
  <si>
    <t>Zemní práce - povrchové úpravy terénu</t>
  </si>
  <si>
    <t>16</t>
  </si>
  <si>
    <t>162206113</t>
  </si>
  <si>
    <t>Vodorovné přemístění výkopku bez naložení, avšak se složením zemin schopných zúrodnění, na vzdálenost přes 50 do 100 m</t>
  </si>
  <si>
    <t>-262252340</t>
  </si>
  <si>
    <t>F44*0,1</t>
  </si>
  <si>
    <t>181301111</t>
  </si>
  <si>
    <t>Rozprostření a urovnání ornice v rovině nebo ve svahu sklonu do 1:5 strojně při souvislé ploše přes 500 m2, tl. vrstvy do 200 mm</t>
  </si>
  <si>
    <t>1997964416</t>
  </si>
  <si>
    <t>10371500</t>
  </si>
  <si>
    <t>substrát pro trávníky VL</t>
  </si>
  <si>
    <t>-561925102</t>
  </si>
  <si>
    <t>F42*0,1</t>
  </si>
  <si>
    <t>19</t>
  </si>
  <si>
    <t>181411131</t>
  </si>
  <si>
    <t>Založení trávníku na půdě předem připravené plochy do 1000 m2 výsevem včetně utažení parkového v rovině nebo na svahu do 1:5</t>
  </si>
  <si>
    <t>-141603078</t>
  </si>
  <si>
    <t>20</t>
  </si>
  <si>
    <t>00572470</t>
  </si>
  <si>
    <t>osivo směs travní univerzál</t>
  </si>
  <si>
    <t>kg</t>
  </si>
  <si>
    <t>67745472</t>
  </si>
  <si>
    <t>735*0,015 'Přepočtené koeficientem množství</t>
  </si>
  <si>
    <t>185804312</t>
  </si>
  <si>
    <t>Zalití rostlin vodou plochy záhonů jednotlivě přes 20 m2</t>
  </si>
  <si>
    <t>1896167831</t>
  </si>
  <si>
    <t>Poznámka k položce:
Položka je uvažována vč. dodání a dovozu vody.</t>
  </si>
  <si>
    <t>Struktura výpočtu: plocha x množství x počet opakování / 1000</t>
  </si>
  <si>
    <t>F42*5*10/1000 "trávník"</t>
  </si>
  <si>
    <t>22</t>
  </si>
  <si>
    <t>184911161</t>
  </si>
  <si>
    <t>Mulčování záhonů kačírkem nebo drceným kamenivem tloušťky mulče přes 50 do 100 mm v rovině nebo na svahu do 1:5</t>
  </si>
  <si>
    <t>-822681262</t>
  </si>
  <si>
    <t>23</t>
  </si>
  <si>
    <t>58343930</t>
  </si>
  <si>
    <t>kamenivo drcené hrubé frakce 16/32</t>
  </si>
  <si>
    <t>-1526553839</t>
  </si>
  <si>
    <t>Poznámka k položce:
Doporučené kamenivo z lomu Vítkov - žula fr. 16/32</t>
  </si>
  <si>
    <t>Struktura výpočtu: objem * sypná hmotnost</t>
  </si>
  <si>
    <t>F43*0,1*1,434</t>
  </si>
  <si>
    <t>1,434*0,25 'Přepočtené koeficientem množství</t>
  </si>
  <si>
    <t>184911311</t>
  </si>
  <si>
    <t>Položení mulčovací textilie proti prorůstání plevelů kolem vysázených rostlin v rovině nebo na svahu do 1:5</t>
  </si>
  <si>
    <t>818617622</t>
  </si>
  <si>
    <t>25</t>
  </si>
  <si>
    <t>IP 180</t>
  </si>
  <si>
    <t xml:space="preserve">Mulčovací textilie (68g/m2, prop.260l/m2/s)
</t>
  </si>
  <si>
    <t>-1940036530</t>
  </si>
  <si>
    <t>10*1,15 'Přepočtené koeficientem množství</t>
  </si>
  <si>
    <t>Zakládání</t>
  </si>
  <si>
    <t>26</t>
  </si>
  <si>
    <t>271572211</t>
  </si>
  <si>
    <t>Podsyp pod základové konstrukce se zhutněním a urovnáním povrchu ze štěrkopísku netříděného</t>
  </si>
  <si>
    <t>1238772404</t>
  </si>
  <si>
    <t>Struktura výpočtu: délka * šířka * tl.</t>
  </si>
  <si>
    <t>3,47*1,05*0,1</t>
  </si>
  <si>
    <t>6,19*1,05*0,1</t>
  </si>
  <si>
    <t>27</t>
  </si>
  <si>
    <t>274313711</t>
  </si>
  <si>
    <t>Základy z betonu prostého pasy betonu kamenem neprokládaného tř. C 20/25</t>
  </si>
  <si>
    <t>-2048240239</t>
  </si>
  <si>
    <t>Struktura výpočtu: délka * šířka * výška</t>
  </si>
  <si>
    <t>3,27*0,85*0,6 "základový pas pro přístřešek 1,855x2,86"</t>
  </si>
  <si>
    <t>5,99*0,85*0,6 "základový pas pro přístřešek 1,855x2,86"</t>
  </si>
  <si>
    <t>28</t>
  </si>
  <si>
    <t>274351121</t>
  </si>
  <si>
    <t>Bednění základů pasů rovné zřízení</t>
  </si>
  <si>
    <t>855581165</t>
  </si>
  <si>
    <t>Struktura výpočtu: délka * výška x počet</t>
  </si>
  <si>
    <t>3,27*0,6*2</t>
  </si>
  <si>
    <t>0,85*0,6*4</t>
  </si>
  <si>
    <t>5,99*0,6*2</t>
  </si>
  <si>
    <t>29</t>
  </si>
  <si>
    <t>274351122</t>
  </si>
  <si>
    <t>Bednění základů pasů rovné odstranění</t>
  </si>
  <si>
    <t>1379331350</t>
  </si>
  <si>
    <t>Svislé a kompletní konstrukce</t>
  </si>
  <si>
    <t>339921132</t>
  </si>
  <si>
    <t>Osazování palisád betonových v řadě se zabetonováním výšky palisády přes 500 do 1000 mm</t>
  </si>
  <si>
    <t>-2040815522</t>
  </si>
  <si>
    <t>Struktura výpočtu: změřeno v digitální verzi PD funkcí na měření délek</t>
  </si>
  <si>
    <t>31</t>
  </si>
  <si>
    <t>59228408</t>
  </si>
  <si>
    <t>palisáda betonová tyčová hranatá přírodní 110x110x600mm</t>
  </si>
  <si>
    <t>-182075011</t>
  </si>
  <si>
    <t>Struktura výpočtu: délka/šířka prvku * předpokládané %</t>
  </si>
  <si>
    <t>F15/0,11*0,7</t>
  </si>
  <si>
    <t>77*5,9 'Přepočtené koeficientem množství</t>
  </si>
  <si>
    <t>59228407</t>
  </si>
  <si>
    <t>palisáda betonová tyčová hranatá přírodní 110x110x400mm</t>
  </si>
  <si>
    <t>-1502000586</t>
  </si>
  <si>
    <t>F15/0,11*0,3</t>
  </si>
  <si>
    <t>33*5,9 'Přepočtené koeficientem množství</t>
  </si>
  <si>
    <t>Vodorovné konstrukce</t>
  </si>
  <si>
    <t>33</t>
  </si>
  <si>
    <t>451573111</t>
  </si>
  <si>
    <t>Lože pod potrubí, stoky a drobné objekty v otevřeném výkopu z písku a štěrkopísku do 63 mm</t>
  </si>
  <si>
    <t>1265036699</t>
  </si>
  <si>
    <t>F19*0,3*0,1</t>
  </si>
  <si>
    <t>F25</t>
  </si>
  <si>
    <t>(36+2+11,5+2)*0,6*0,1 "kanalizace"</t>
  </si>
  <si>
    <t>Komunikace pozemní</t>
  </si>
  <si>
    <t>34</t>
  </si>
  <si>
    <t>564851111</t>
  </si>
  <si>
    <t>Podklad ze štěrkodrti ŠD s rozprostřením a zhutněním, po zhutnění tl. 150 mm</t>
  </si>
  <si>
    <t>-1977937750</t>
  </si>
  <si>
    <t>F01+F01*1,1 "ŠDa fr. 0/63"</t>
  </si>
  <si>
    <t>F02+F03+F04 "ŠDb fr. 0/63"</t>
  </si>
  <si>
    <t>35</t>
  </si>
  <si>
    <t>564871111</t>
  </si>
  <si>
    <t>Podklad ze štěrkodrti ŠD s rozprostřením a zhutněním, po zhutnění tl. 250 mm</t>
  </si>
  <si>
    <t>1847305305</t>
  </si>
  <si>
    <t>F05+F06 "ŠDb fr. 0/63"</t>
  </si>
  <si>
    <t>565155111</t>
  </si>
  <si>
    <t>Asfaltový beton vrstva podkladní ACP 16 (obalované kamenivo střednězrnné - OKS) s rozprostřením a zhutněním v pruhu šířky přes 1,5 do 3 m, po zhutnění tl. 70 mm</t>
  </si>
  <si>
    <t>303515679</t>
  </si>
  <si>
    <t>37</t>
  </si>
  <si>
    <t>573111115</t>
  </si>
  <si>
    <t>Postřik infiltrační PI z asfaltu silničního s posypem kamenivem, v množství 2,50 kg/m2</t>
  </si>
  <si>
    <t>-1355424081</t>
  </si>
  <si>
    <t>38</t>
  </si>
  <si>
    <t>573211107</t>
  </si>
  <si>
    <t>Postřik spojovací PS bez posypu kamenivem z asfaltu silničního, v množství 0,30 kg/m2</t>
  </si>
  <si>
    <t>-437243923</t>
  </si>
  <si>
    <t>39</t>
  </si>
  <si>
    <t>577134111</t>
  </si>
  <si>
    <t>Asfaltový beton vrstva obrusná ACO 11 (ABS) s rozprostřením a se zhutněním z nemodifikovaného asfaltu v pruhu šířky do 3 m tř. I, po zhutnění tl. 40 mm</t>
  </si>
  <si>
    <t>-1198225154</t>
  </si>
  <si>
    <t>843 "vozovka, autobusový záliv a pracovní spára"</t>
  </si>
  <si>
    <t>40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</si>
  <si>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</si>
  <si>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</si>
  <si>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-992834198</t>
  </si>
  <si>
    <t>488 "chodník"</t>
  </si>
  <si>
    <t>26,6 "slepecká dlažba"</t>
  </si>
  <si>
    <t>14,5 "bezpečnostní odstup"</t>
  </si>
  <si>
    <t>41</t>
  </si>
  <si>
    <t>59245018</t>
  </si>
  <si>
    <t>dlažba tvar obdélník betonová 200x100x60mm přírodní</t>
  </si>
  <si>
    <t>-95129916</t>
  </si>
  <si>
    <t>F02-F35*0,8</t>
  </si>
  <si>
    <t>307,6*1,02 'Přepočtené koeficientem množství</t>
  </si>
  <si>
    <t>42</t>
  </si>
  <si>
    <t>59245008</t>
  </si>
  <si>
    <t>dlažba tvar obdélník betonová 200x100x60mm barevná</t>
  </si>
  <si>
    <t>743432656</t>
  </si>
  <si>
    <t>14,5*1,1 'Přepočtené koeficientem množství</t>
  </si>
  <si>
    <t>43</t>
  </si>
  <si>
    <t>59245006</t>
  </si>
  <si>
    <t>dlažba tvar obdélník betonová pro nevidomé 200x100x60mm barevná</t>
  </si>
  <si>
    <t>2099499651</t>
  </si>
  <si>
    <t>Poznámka k položce:
barva červená</t>
  </si>
  <si>
    <t>26,6*1,1 'Přepočtené koeficientem množství</t>
  </si>
  <si>
    <t>44</t>
  </si>
  <si>
    <t>596212211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</si>
  <si>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50 do 100 m2</t>
  </si>
  <si>
    <t>-877176953</t>
  </si>
  <si>
    <t>68,6 "sjezd"</t>
  </si>
  <si>
    <t>8,3 "slepecká dlažba"</t>
  </si>
  <si>
    <t>45</t>
  </si>
  <si>
    <t>59245030</t>
  </si>
  <si>
    <t>dlažba tvar čtverec betonová 200x200x80mm přírodní</t>
  </si>
  <si>
    <t>1456785617</t>
  </si>
  <si>
    <t>68,6*1,05 'Přepočtené koeficientem množství</t>
  </si>
  <si>
    <t>46</t>
  </si>
  <si>
    <t>59245006-R</t>
  </si>
  <si>
    <t>dlažba skladebná betonová základní pro nevidomé 20 x 10 x 8 cm barevná</t>
  </si>
  <si>
    <t>1658791121</t>
  </si>
  <si>
    <t>8,3*1,1 'Přepočtené koeficientem množství</t>
  </si>
  <si>
    <t>Trubní vedení</t>
  </si>
  <si>
    <t>47</t>
  </si>
  <si>
    <t>871315241</t>
  </si>
  <si>
    <t>Kanalizační potrubí z tvrdého PVC v otevřeném výkopu ve sklonu do 20 %, hladkého plnostěnného vícevrstvého, tuhost třídy SN 12 DN 150</t>
  </si>
  <si>
    <t>-1372999230</t>
  </si>
  <si>
    <t>Poznámka k položce:
doporučený výrobek Ultra Solid Blue Pipe PVC-U SN 12 (minimální krytí je u tohoto výrobku 0,6m při dodržení technologie hutnění stanovené výrobcem)</t>
  </si>
  <si>
    <t>Struktura výpočtu: délka</t>
  </si>
  <si>
    <t>11,8+2+2,6+1</t>
  </si>
  <si>
    <t>48</t>
  </si>
  <si>
    <t>871363121</t>
  </si>
  <si>
    <t>Montáž kanalizačního potrubí z plastů z tvrdého PVC těsněných gumovým kroužkem v otevřeném výkopu ve sklonu do 20 % DN 250</t>
  </si>
  <si>
    <t>686594926</t>
  </si>
  <si>
    <t>49</t>
  </si>
  <si>
    <t>28612030</t>
  </si>
  <si>
    <t>trubka kanalizační PVC plnostěnná třívrstvá DN 250x6000mm SN16</t>
  </si>
  <si>
    <t>903347877</t>
  </si>
  <si>
    <t>Poznámka k položce:
doporučený výrobek Ultra Solid Blue Pipe PVC-U SN 16 (minimální krytí je u tohoto výrobku 0,6m při dodržení technologie hutnění stanovené výrobcem)</t>
  </si>
  <si>
    <t>50</t>
  </si>
  <si>
    <t>894411121</t>
  </si>
  <si>
    <t>Zřízení šachet kanalizačních z betonových dílců výšky vstupu do 1,50 m s obložením dna betonem tř. C 25/30, na potrubí DN přes 200 do 300</t>
  </si>
  <si>
    <t>-599930823</t>
  </si>
  <si>
    <t>Struktura výpočtu: počet kusů</t>
  </si>
  <si>
    <t>51</t>
  </si>
  <si>
    <t>59224315</t>
  </si>
  <si>
    <t>deska betonová zákrytová pro kruhové šachty 100/62,5x16,5cm</t>
  </si>
  <si>
    <t>1168571338</t>
  </si>
  <si>
    <t>52</t>
  </si>
  <si>
    <t>59224066</t>
  </si>
  <si>
    <t>skruž betonová DN 1000x250 PS, 100x25x12cm</t>
  </si>
  <si>
    <t>862116172</t>
  </si>
  <si>
    <t>53</t>
  </si>
  <si>
    <t>59224068</t>
  </si>
  <si>
    <t>skruž betonová DN 1000x500 PS, 100x50x12cm</t>
  </si>
  <si>
    <t>-1477404126</t>
  </si>
  <si>
    <t>54</t>
  </si>
  <si>
    <t>59224176</t>
  </si>
  <si>
    <t>prstenec šachtový vyrovnávací betonový 625x120x80mm</t>
  </si>
  <si>
    <t>-1143944714</t>
  </si>
  <si>
    <t>55</t>
  </si>
  <si>
    <t>59224187</t>
  </si>
  <si>
    <t>prstenec šachtový vyrovnávací betonový 625x120x100mm</t>
  </si>
  <si>
    <t>784308615</t>
  </si>
  <si>
    <t>56</t>
  </si>
  <si>
    <t>59224188</t>
  </si>
  <si>
    <t>prstenec šachtový vyrovnávací betonový 625x120x120mm</t>
  </si>
  <si>
    <t>128</t>
  </si>
  <si>
    <t>-141345769</t>
  </si>
  <si>
    <t>57</t>
  </si>
  <si>
    <t>592243480</t>
  </si>
  <si>
    <t>těsnění elastomerové pro spojení šachetních dílů DN 1000</t>
  </si>
  <si>
    <t>-1399580009</t>
  </si>
  <si>
    <t>58</t>
  </si>
  <si>
    <t>59224064</t>
  </si>
  <si>
    <t>dno betonové šachtové kulaté DN 1000x500, 100x65x15cm</t>
  </si>
  <si>
    <t>-1232723949</t>
  </si>
  <si>
    <t>59</t>
  </si>
  <si>
    <t>895941111</t>
  </si>
  <si>
    <t>Zřízení vpusti kanalizační uliční z betonových dílců typ UV-50 normální</t>
  </si>
  <si>
    <t>-530741202</t>
  </si>
  <si>
    <t>60</t>
  </si>
  <si>
    <t>895941211</t>
  </si>
  <si>
    <t>Zřízení vpusti kanalizační uliční z betonových dílců typ UV-50 nízký</t>
  </si>
  <si>
    <t>1065877349</t>
  </si>
  <si>
    <t>61</t>
  </si>
  <si>
    <t>59223852</t>
  </si>
  <si>
    <t>dno pro uliční vpusť s kalovou prohlubní betonové 450x300x50mm</t>
  </si>
  <si>
    <t>892072193</t>
  </si>
  <si>
    <t>F22+F23</t>
  </si>
  <si>
    <t>62</t>
  </si>
  <si>
    <t>59223864</t>
  </si>
  <si>
    <t>prstenec pro uliční vpusť vyrovnávací betonový 390x60x130mm</t>
  </si>
  <si>
    <t>926828723</t>
  </si>
  <si>
    <t>63</t>
  </si>
  <si>
    <t>59223858</t>
  </si>
  <si>
    <t>skruž pro uliční vpusť horní betonová 450x570x50mm</t>
  </si>
  <si>
    <t>-1300466612</t>
  </si>
  <si>
    <t>64</t>
  </si>
  <si>
    <t>59223857</t>
  </si>
  <si>
    <t>skruž pro uliční vpusť horní betonová 450x295x50mm</t>
  </si>
  <si>
    <t>-1184299461</t>
  </si>
  <si>
    <t>65</t>
  </si>
  <si>
    <t>59223854</t>
  </si>
  <si>
    <t>skruž pro uliční vpusť s výtokovým otvorem PVC betonová 450x350x50mm</t>
  </si>
  <si>
    <t>-1872375006</t>
  </si>
  <si>
    <t>66</t>
  </si>
  <si>
    <t>899103112</t>
  </si>
  <si>
    <t>Osazení poklopů litinových a ocelových včetně rámů pro třídu zatížení B125, C250</t>
  </si>
  <si>
    <t>1539085250</t>
  </si>
  <si>
    <t>67</t>
  </si>
  <si>
    <t>28661933</t>
  </si>
  <si>
    <t>poklop šachtový litinový  DN 600 pro třídu zatížení B125</t>
  </si>
  <si>
    <t>1359799172</t>
  </si>
  <si>
    <t>68</t>
  </si>
  <si>
    <t>899204112</t>
  </si>
  <si>
    <t>Osazení mříží litinových včetně rámů a košů na bahno pro třídu zatížení D400, E600</t>
  </si>
  <si>
    <t>583650050</t>
  </si>
  <si>
    <t>69</t>
  </si>
  <si>
    <t>55242320</t>
  </si>
  <si>
    <t>mříž vtoková litinová plochá 500x500mm</t>
  </si>
  <si>
    <t>-196877722</t>
  </si>
  <si>
    <t>Poznámka k položce:
Položka je uvažována vč. rámu.</t>
  </si>
  <si>
    <t>70</t>
  </si>
  <si>
    <t>59223871</t>
  </si>
  <si>
    <t>koš vysoký pro uliční vpusti žárově Pz plech pro rám 500/500mm</t>
  </si>
  <si>
    <t>1602852097</t>
  </si>
  <si>
    <t>71</t>
  </si>
  <si>
    <t>59223875</t>
  </si>
  <si>
    <t>koš nízký pro uliční vpusti žárově Pz plech pro rám 500/500mm</t>
  </si>
  <si>
    <t>-1376718798</t>
  </si>
  <si>
    <t>72</t>
  </si>
  <si>
    <t>899431111</t>
  </si>
  <si>
    <t>Výšková úprava uličního vstupu nebo vpusti do 200 mm zvýšením krycího hrnce, šoupěte nebo hydrantu bez úpravy armatur</t>
  </si>
  <si>
    <t>-1553354766</t>
  </si>
  <si>
    <t>73</t>
  </si>
  <si>
    <t>IP 801</t>
  </si>
  <si>
    <t>Napojení do stávající šachty či stoky, položka je vč. práce, materiálu a dopravy.</t>
  </si>
  <si>
    <t>soubor</t>
  </si>
  <si>
    <t>-1621701442</t>
  </si>
  <si>
    <t>Ostatní konstrukce a práce, bourání</t>
  </si>
  <si>
    <t>74</t>
  </si>
  <si>
    <t>914111111</t>
  </si>
  <si>
    <t>Montáž svislé dopravní značky základní velikosti do 1 m2 objímkami na sloupky nebo konzoly</t>
  </si>
  <si>
    <t>784209921</t>
  </si>
  <si>
    <t>Poznámka k položce:
SDZ demontované v rámci stavby bude zpětně použito (8 kusů).</t>
  </si>
  <si>
    <t>75</t>
  </si>
  <si>
    <t>40445648</t>
  </si>
  <si>
    <t>dodatkové tabulky E2c,d , E11 500x700mm</t>
  </si>
  <si>
    <t>-1242254803</t>
  </si>
  <si>
    <t>76</t>
  </si>
  <si>
    <t>40445644</t>
  </si>
  <si>
    <t>informativní značky jiné IJ4a 500x500mm</t>
  </si>
  <si>
    <t>618458943</t>
  </si>
  <si>
    <t>77</t>
  </si>
  <si>
    <t>40445647</t>
  </si>
  <si>
    <t>dodatkové tabulky E1, E2a,b , E6, E9, E10 E12c, E17 500x500mm</t>
  </si>
  <si>
    <t>170823167</t>
  </si>
  <si>
    <t>78</t>
  </si>
  <si>
    <t>40445620</t>
  </si>
  <si>
    <t>zákazové, příkazové dopravní značky B1-B34, C1-15 700mm</t>
  </si>
  <si>
    <t>-753642480</t>
  </si>
  <si>
    <t>79</t>
  </si>
  <si>
    <t>40445609</t>
  </si>
  <si>
    <t>značky upravující přednost P1, P4 900mm</t>
  </si>
  <si>
    <t>461806181</t>
  </si>
  <si>
    <t>80</t>
  </si>
  <si>
    <t>914111112</t>
  </si>
  <si>
    <t>Montáž svislé dopravní značky základní velikosti do 1 m2 páskováním na sloupy</t>
  </si>
  <si>
    <t>-887851519</t>
  </si>
  <si>
    <t>Poznámka k položce:
SDZ demontované v rámci stavby bude zpětně použito (2 kusy).</t>
  </si>
  <si>
    <t>81</t>
  </si>
  <si>
    <t>914511111</t>
  </si>
  <si>
    <t>Montáž sloupku dopravních značek délky do 3,5 m do betonového základu</t>
  </si>
  <si>
    <t>-238462212</t>
  </si>
  <si>
    <t>Poznámka k položce:
Budou zpětně použity sloupky demontované v rámci stavby (9 kusů)</t>
  </si>
  <si>
    <t>82</t>
  </si>
  <si>
    <t>40445230</t>
  </si>
  <si>
    <t>sloupek pro dopravní značku Zn D 70mm v 3,5m</t>
  </si>
  <si>
    <t>1029937034</t>
  </si>
  <si>
    <t>83</t>
  </si>
  <si>
    <t>40445257</t>
  </si>
  <si>
    <t>svorka upínací na sloupek D 70mm</t>
  </si>
  <si>
    <t>691990960</t>
  </si>
  <si>
    <t>84</t>
  </si>
  <si>
    <t>40445254</t>
  </si>
  <si>
    <t>víčko plastové na sloupek D 70mm</t>
  </si>
  <si>
    <t>-1249011708</t>
  </si>
  <si>
    <t>85</t>
  </si>
  <si>
    <t>915111111</t>
  </si>
  <si>
    <t>Vodorovné dopravní značení stříkané barvou dělící čára šířky 125 mm souvislá bílá základní</t>
  </si>
  <si>
    <t>1726627505</t>
  </si>
  <si>
    <t>24,7+13,5+18,5+90,6+8+13,5+18,5+108,1+17*3+3,4*12+2,5*6</t>
  </si>
  <si>
    <t>86</t>
  </si>
  <si>
    <t>915121111</t>
  </si>
  <si>
    <t>Vodorovné dopravní značení stříkané barvou vodící čára bílá šířky 250 mm souvislá základní</t>
  </si>
  <si>
    <t>-678367624</t>
  </si>
  <si>
    <t>12+12</t>
  </si>
  <si>
    <t>87</t>
  </si>
  <si>
    <t>915121121</t>
  </si>
  <si>
    <t>Vodorovné dopravní značení stříkané barvou vodící čára bílá šířky 250 mm přerušovaná základní</t>
  </si>
  <si>
    <t>-1558268830</t>
  </si>
  <si>
    <t>15+20+15+20</t>
  </si>
  <si>
    <t>88</t>
  </si>
  <si>
    <t>915131111</t>
  </si>
  <si>
    <t>Vodorovné dopravní značení stříkané barvou přechody pro chodce, šipky, symboly bílé základní</t>
  </si>
  <si>
    <t>-1579865524</t>
  </si>
  <si>
    <t>2,5*6</t>
  </si>
  <si>
    <t>89</t>
  </si>
  <si>
    <t>915131112</t>
  </si>
  <si>
    <t>Vodorovné dopravní značení stříkané barvou přechody pro chodce, šipky, symboly bílé retroreflexní</t>
  </si>
  <si>
    <t>-216041494</t>
  </si>
  <si>
    <t>4*0,5*2</t>
  </si>
  <si>
    <t>90</t>
  </si>
  <si>
    <t>915211111</t>
  </si>
  <si>
    <t>Vodorovné dopravní značení stříkaným plastem dělící čára šířky 125 mm souvislá bílá základní</t>
  </si>
  <si>
    <t>-97609926</t>
  </si>
  <si>
    <t>24,7+13,5+18,5+90,6+29,5+5+5+8+52,5+13,5+18,5+104,6+108,1+7,8*11+17*3+3,4*12+2,5*6+27,3+3,25*4+3,9*20+36,1+25*2+20*7</t>
  </si>
  <si>
    <t>91</t>
  </si>
  <si>
    <t>915211121</t>
  </si>
  <si>
    <t>Vodorovné dopravní značení stříkaným plastem dělící čára šířky 125 mm přerušovaná bílá základní</t>
  </si>
  <si>
    <t>1621666410</t>
  </si>
  <si>
    <t>92</t>
  </si>
  <si>
    <t>915221111</t>
  </si>
  <si>
    <t>Vodorovné dopravní značení stříkaným plastem vodící čára bílá šířky 250 mm souvislá základní</t>
  </si>
  <si>
    <t>2122421491</t>
  </si>
  <si>
    <t>93</t>
  </si>
  <si>
    <t>915221121</t>
  </si>
  <si>
    <t>Vodorovné dopravní značení stříkaným plastem vodící čára bílá šířky 250 mm přerušovaná základní</t>
  </si>
  <si>
    <t>300651791</t>
  </si>
  <si>
    <t>15+20+15+20+12+28</t>
  </si>
  <si>
    <t>94</t>
  </si>
  <si>
    <t>915231111</t>
  </si>
  <si>
    <t>Vodorovné dopravní značení stříkaným plastem přechody pro chodce, šipky, symboly nápisy bílé základní</t>
  </si>
  <si>
    <t>1046410689</t>
  </si>
  <si>
    <t>2,5*24+16,7</t>
  </si>
  <si>
    <t>95</t>
  </si>
  <si>
    <t>915231112</t>
  </si>
  <si>
    <t>Vodorovné dopravní značení stříkaným plastem přechody pro chodce, šipky, symboly nápisy bílé retroreflexní</t>
  </si>
  <si>
    <t>-2122422904</t>
  </si>
  <si>
    <t>4*0,5*6</t>
  </si>
  <si>
    <t>96</t>
  </si>
  <si>
    <t>915611111</t>
  </si>
  <si>
    <t>Předznačení pro vodorovné značení stříkané barvou nebo prováděné z nátěrových hmot liniové dělicí čáry, vodicí proužky</t>
  </si>
  <si>
    <t>-840080382</t>
  </si>
  <si>
    <t>F27+F28+F29+F30</t>
  </si>
  <si>
    <t>97</t>
  </si>
  <si>
    <t>915621111</t>
  </si>
  <si>
    <t>Předznačení pro vodorovné značení stříkané barvou nebo prováděné z nátěrových hmot plošné šipky, symboly, nápisy</t>
  </si>
  <si>
    <t>-988940732</t>
  </si>
  <si>
    <t>F31+F32</t>
  </si>
  <si>
    <t>98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</si>
  <si>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</si>
  <si>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</si>
  <si>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1042706462</t>
  </si>
  <si>
    <t>171,1+21,2+17,7+85+119,6-F09-F10-F11-F12 "ABO 15/25"</t>
  </si>
  <si>
    <t>7,8+3+5+3+2+2+2+2+5,5 "ABO 15/15"</t>
  </si>
  <si>
    <t>17 "ABO přechodový"</t>
  </si>
  <si>
    <t>99</t>
  </si>
  <si>
    <t>59217029</t>
  </si>
  <si>
    <t>obrubník betonový silniční nájezdový 1000x150x150mm</t>
  </si>
  <si>
    <t>628567621</t>
  </si>
  <si>
    <t>32,3*1,1 'Přepočtené koeficientem množství</t>
  </si>
  <si>
    <t>100</t>
  </si>
  <si>
    <t>59217031</t>
  </si>
  <si>
    <t>obrubník betonový silniční 1000x150x250mm</t>
  </si>
  <si>
    <t>-1626785606</t>
  </si>
  <si>
    <t>323,3*1,03 'Přepočtené koeficientem množství</t>
  </si>
  <si>
    <t>101</t>
  </si>
  <si>
    <t>59217030</t>
  </si>
  <si>
    <t>obrubník betonový silniční přechodový 1000x150x150-250mm</t>
  </si>
  <si>
    <t>458488311</t>
  </si>
  <si>
    <t>102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</si>
  <si>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</si>
  <si>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</si>
  <si>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237685267</t>
  </si>
  <si>
    <t>76,6+30+3,3+23,3+28,4+27+22,4+26+20+38+37,5+13,7+10,7+14,1</t>
  </si>
  <si>
    <t>103</t>
  </si>
  <si>
    <t>59217016</t>
  </si>
  <si>
    <t>obrubník betonový chodníkový 1000x80x250mm</t>
  </si>
  <si>
    <t>1065896935</t>
  </si>
  <si>
    <t>371*1,03 'Přepočtené koeficientem množství</t>
  </si>
  <si>
    <t>104</t>
  </si>
  <si>
    <t>916241213</t>
  </si>
  <si>
    <t>Osazení obrubníku kamenného se zřízením lože, s vyplněním a zatřením spár cementovou maltou stojatého s boční opěrou z betonu prostého, do lože z betonu prostého</t>
  </si>
  <si>
    <t>1420509247</t>
  </si>
  <si>
    <t>20,7+32,6</t>
  </si>
  <si>
    <t>105</t>
  </si>
  <si>
    <t>58380007</t>
  </si>
  <si>
    <t>obrubník kamenný žulový přímý 150x250mm</t>
  </si>
  <si>
    <t>1795816435</t>
  </si>
  <si>
    <t>53,3*1,05 'Přepočtené koeficientem množství</t>
  </si>
  <si>
    <t>106</t>
  </si>
  <si>
    <t>916431111</t>
  </si>
  <si>
    <t>Osazení betonového bezbariérového obrubníku s ložem betonovým tl. 150 mm úložná šířka do 400 mm bez boční opěry</t>
  </si>
  <si>
    <t>-1682143993</t>
  </si>
  <si>
    <t>12+12+12 "nástupní hrana"</t>
  </si>
  <si>
    <t>2+2+2 "přechodová část"</t>
  </si>
  <si>
    <t>107</t>
  </si>
  <si>
    <t>59217041</t>
  </si>
  <si>
    <t>obrubník betonový bezbariérový přímý</t>
  </si>
  <si>
    <t>1245169392</t>
  </si>
  <si>
    <t>108</t>
  </si>
  <si>
    <t>59217040</t>
  </si>
  <si>
    <t>obrubník betonový bezbariérový náběhový</t>
  </si>
  <si>
    <t>737276235</t>
  </si>
  <si>
    <t>109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</si>
  <si>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</si>
  <si>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</si>
  <si>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1622110637</t>
  </si>
  <si>
    <t>IP 901</t>
  </si>
  <si>
    <t>Směrová přeložka sdělovacích kabelů CETIN, položka je včetně vytyčení, očištění kabelů, posunutí kabelů, položení rezervní chráničky 1x HDPE DN 110, výstražné folie a zaměření.</t>
  </si>
  <si>
    <t>-877489345</t>
  </si>
  <si>
    <t>Doplňující konstrukce a práce pozemních komunikací, letišť a ploch</t>
  </si>
  <si>
    <t>111</t>
  </si>
  <si>
    <t>911111111</t>
  </si>
  <si>
    <t>Montáž zábradlí ocelového zabetonovaného</t>
  </si>
  <si>
    <t>1298190266</t>
  </si>
  <si>
    <t>112</t>
  </si>
  <si>
    <t>74910605</t>
  </si>
  <si>
    <t>zábradlí městské obloukové bezpečnostní galvanizovaný povrch 2000x1000mm</t>
  </si>
  <si>
    <t>-548166158</t>
  </si>
  <si>
    <t>113</t>
  </si>
  <si>
    <t>IP 5000</t>
  </si>
  <si>
    <t>Montáž přístřešku autobusové zastávky - přístřešek bude osazen a namontován výrobcem na připravenou základovou konstrukci. Polžka je vč. dopravy, práce a spojovacího materiálu</t>
  </si>
  <si>
    <t>-365908907</t>
  </si>
  <si>
    <t>114</t>
  </si>
  <si>
    <t>IP 5001</t>
  </si>
  <si>
    <t>Zastávkový přístřešek, rozměry 1,855x2,860 m, ocelová konstrukce - povrch ZN+RAL 7016, rovná skleněná střecha - kalené sklo, zadní stěna z perforovaného plechu, bez bočních stěn, krytá plocha 5,0 m2, integrovaná lavička</t>
  </si>
  <si>
    <t>126146405</t>
  </si>
  <si>
    <t>Poznámka k položce:
(doporučený výrobek zastávkový přístřešek MMCITÉ AE200-SP)</t>
  </si>
  <si>
    <t>115</t>
  </si>
  <si>
    <t>IP 5002</t>
  </si>
  <si>
    <t>-1593710618</t>
  </si>
  <si>
    <t>116</t>
  </si>
  <si>
    <t>IP 5003</t>
  </si>
  <si>
    <t>Zastávkový přístřešek, rozměry 1,855x5,580 m, ocelová konstrukce - povrch ZN+RAL 7016, rovná skleněná střecha - kalené sklo, zadní stěna z perforovaného plechu, bez bočních stěn, krytá plocha 9,0 m2, integrovaná lavička</t>
  </si>
  <si>
    <t>-768774813</t>
  </si>
  <si>
    <t>Poznámka k položce:
(doporučený výrobek zastávkový přístřešek MMCITÉ AE400-SP)</t>
  </si>
  <si>
    <t>117</t>
  </si>
  <si>
    <t>936104211</t>
  </si>
  <si>
    <t>Montáž odpadkového koše do betonové patky</t>
  </si>
  <si>
    <t>1918247010</t>
  </si>
  <si>
    <t>118</t>
  </si>
  <si>
    <t>IP 974</t>
  </si>
  <si>
    <t xml:space="preserve">Odpadkový koš - ocelový svařenec z oceli tř. 11 zinkovaný- povrch prášková barva RAL 7016, v kombinaci s 6 masivními dřevěnými latěmi z finské borovice thermowood. Odpadkový koš je doplněn vnitřní nádobou z pozinkovaného plechu o tl. 0,8 mm a objemu 55 l.
</t>
  </si>
  <si>
    <t>ks</t>
  </si>
  <si>
    <t>1316141272</t>
  </si>
  <si>
    <t xml:space="preserve">Poznámka k položce:
(doporučený výrobek odpadkový koš MAG KMA112, dodavatel Streetpark s.r.o.) </t>
  </si>
  <si>
    <t>Bourání konstrukcí</t>
  </si>
  <si>
    <t>119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</si>
  <si>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</si>
  <si>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</si>
  <si>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-1571542393</t>
  </si>
  <si>
    <t>Poznámka k položce:
Dlažba bude uložena na paletách a následně zpětně použita v rámci stavby. Uvažováno je, že bude zpětně použitelné cca 80% dlažby.</t>
  </si>
  <si>
    <t>120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</si>
  <si>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</si>
  <si>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</si>
  <si>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129516483</t>
  </si>
  <si>
    <t>Poznámka k položce:
Podkladní vrstvy budou zpětně použity v rámci zemních prací pro zásypy, obsypy a násypy.</t>
  </si>
  <si>
    <t>121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</si>
  <si>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</si>
  <si>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</si>
  <si>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1979069291</t>
  </si>
  <si>
    <t>122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</si>
  <si>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</si>
  <si>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</si>
  <si>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1618859615</t>
  </si>
  <si>
    <t>712,1+10+251,4</t>
  </si>
  <si>
    <t>123</t>
  </si>
  <si>
    <t>113202111</t>
  </si>
  <si>
    <t>Vytrhání obrub s vybouráním lože, s přemístěním hmot na skládku na vzdálenost do 3 m nebo s naložením na dopravní prostředek z krajníků nebo obrubníků stojatých</t>
  </si>
  <si>
    <t>1949614581</t>
  </si>
  <si>
    <t>2+6,1+41,8+2,7+2,8+4,7+89,3+7,8+16,9+5,6+12,1+85,3+7,2+51,5+59,3+47+32,9</t>
  </si>
  <si>
    <t>124</t>
  </si>
  <si>
    <t>767161813</t>
  </si>
  <si>
    <t>Demontáž zábradlí do suti rovného nerozebíratelný spoj hmotnosti 1 m zábradlí do 20 kg</t>
  </si>
  <si>
    <t>2009288805</t>
  </si>
  <si>
    <t>125</t>
  </si>
  <si>
    <t>919731122</t>
  </si>
  <si>
    <t>Zarovnání styčné plochy podkladu nebo krytu podél vybourané části komunikace nebo zpevněné plochy živičné tl. přes 50 do 100 mm</t>
  </si>
  <si>
    <t>-1015823692</t>
  </si>
  <si>
    <t>126</t>
  </si>
  <si>
    <t>919735112</t>
  </si>
  <si>
    <t>Řezání stávajícího živičného krytu nebo podkladu hloubky přes 50 do 100 mm</t>
  </si>
  <si>
    <t>-913509049</t>
  </si>
  <si>
    <t>186+2,25+176+74+63+51+37</t>
  </si>
  <si>
    <t>127</t>
  </si>
  <si>
    <t>IP 960</t>
  </si>
  <si>
    <t>Vybourání uliční vpusti včetně odvozu na skládku a skládkovného</t>
  </si>
  <si>
    <t>-732255940</t>
  </si>
  <si>
    <t>IP 961</t>
  </si>
  <si>
    <t>Demontáž ocelových konstrukcí zastávkových přístřešků - položka je vč. práce a dopravy. Výkupní cena za šrot náleží zhotoviteli.</t>
  </si>
  <si>
    <t>1039186939</t>
  </si>
  <si>
    <t>129</t>
  </si>
  <si>
    <t>IP 962</t>
  </si>
  <si>
    <t>Demontáž stávajícího vzdušného sdělovacího vedení vč. podpěr. Položka je vč. práce, dopravy a skládkovného.</t>
  </si>
  <si>
    <t>1002345183</t>
  </si>
  <si>
    <t>101 "vč. 3 kusů betonových podpěr"</t>
  </si>
  <si>
    <t>130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</si>
  <si>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</si>
  <si>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</si>
  <si>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-1403361296</t>
  </si>
  <si>
    <t>Poznámka k položce:
SDZ vč. sloupků bude zpětně použito v rámci stavby. Zpětně nepoužité SDZ bude odvezeno do skladu správce příslušné komunikace.</t>
  </si>
  <si>
    <t>131</t>
  </si>
  <si>
    <t>966008111</t>
  </si>
  <si>
    <t>Bourání trubního propustku s odklizením a uložením vybouraného materiálu na skládku na vzdálenost do 3 m nebo s naložením na dopravní prostředek z trub DN do 300 mm</t>
  </si>
  <si>
    <t>66619939</t>
  </si>
  <si>
    <t>31+13,8</t>
  </si>
  <si>
    <t>132</t>
  </si>
  <si>
    <t>962042321</t>
  </si>
  <si>
    <t>Bourání zdiva z betonu prostého nadzákladového objemu přes 1 m3</t>
  </si>
  <si>
    <t>-242951949</t>
  </si>
  <si>
    <t xml:space="preserve">Struktura výpočtu: délka * šířka * předpokládaná výška </t>
  </si>
  <si>
    <t>(3,7+3,3)*0,5*1,2</t>
  </si>
  <si>
    <t>(2,6+1,8)*0,35*1,2</t>
  </si>
  <si>
    <t>997</t>
  </si>
  <si>
    <t>Přesun sutě</t>
  </si>
  <si>
    <t>133</t>
  </si>
  <si>
    <t>997221551</t>
  </si>
  <si>
    <t>Vodorovná doprava suti bez naložení, ale se složením a s hrubým urovnáním ze sypkých materiálů, na vzdálenost do 1 km</t>
  </si>
  <si>
    <t>1823961846</t>
  </si>
  <si>
    <t>Poznámka k položce:
Vybourané podkladní vrstvy budou uloženy na mezideponii v místě stavby.</t>
  </si>
  <si>
    <t>Struktura výpočtu: hmotnost</t>
  </si>
  <si>
    <t>214,17 "asfalty"</t>
  </si>
  <si>
    <t>493,735 "kamenivo - uloženo na mezideponii v místě stavby"</t>
  </si>
  <si>
    <t>145,281 "betony"</t>
  </si>
  <si>
    <t>F39-F57*1,35 "přebytečné kamenivo vybourané v rámci stavby - odvezeno na trvalou skládku"</t>
  </si>
  <si>
    <t>134</t>
  </si>
  <si>
    <t>997221559</t>
  </si>
  <si>
    <t>Vodorovná doprava suti bez naložení, ale se složením a s hrubým urovnáním Příplatek k ceně za každý další i započatý 1 km přes 1 km</t>
  </si>
  <si>
    <t>-1175227190</t>
  </si>
  <si>
    <t>(F38+F40+F39-F57*1,35)*9 "uvažována skládka Tisová"</t>
  </si>
  <si>
    <t>135</t>
  </si>
  <si>
    <t>997221861</t>
  </si>
  <si>
    <t>Poplatek za uložení stavebního odpadu na recyklační skládce (skládkovné) z prostého betonu zatříděného do Katalogu odpadů pod kódem 17 01 01</t>
  </si>
  <si>
    <t>-1522113607</t>
  </si>
  <si>
    <t>136</t>
  </si>
  <si>
    <t>997221873</t>
  </si>
  <si>
    <t>-1030834256</t>
  </si>
  <si>
    <t>F39-F57*1,35</t>
  </si>
  <si>
    <t>137</t>
  </si>
  <si>
    <t>997221875</t>
  </si>
  <si>
    <t>Poplatek za uložení stavebního odpadu na recyklační skládce (skládkovné) asfaltového bez obsahu dehtu zatříděného do Katalogu odpadů pod kódem 17 03 02</t>
  </si>
  <si>
    <t>-378099857</t>
  </si>
  <si>
    <t>998</t>
  </si>
  <si>
    <t>Přesun hmot</t>
  </si>
  <si>
    <t>138</t>
  </si>
  <si>
    <t>998225111</t>
  </si>
  <si>
    <t>Přesun hmot pro komunikace s krytem z kameniva, monolitickým betonovým nebo živičným dopravní vzdálenost do 200 m jakékoliv délky objektu</t>
  </si>
  <si>
    <t>1643380060</t>
  </si>
  <si>
    <t>SAN</t>
  </si>
  <si>
    <t>SANACE AKTIVNÍ ZÓNY ZEMNÍ PLÁNĚ</t>
  </si>
  <si>
    <t>139</t>
  </si>
  <si>
    <t>IP 8502</t>
  </si>
  <si>
    <t>Posouzení aktivní zóny zemní pláně geotechnikem vč. případných laboratorních zkoušek</t>
  </si>
  <si>
    <t>...</t>
  </si>
  <si>
    <t>214772549</t>
  </si>
  <si>
    <t>Poznámka k položce:
Po provedení bouracích a zemních prací na úroveň zemní pláně a zásypech rýh inženýrských sítí bude v případě neúnosnosti zemní pláně (na základě provedených zkoušek) přivolán geotechnik, který posoudí aktivnní zónu zemní pláně a navrhne rozsah a způsob sanace. Součástí položky jsou případné odběry vzorků, jejich vyhodnocení, laboratorní zkoušky, atd. dle potřeb geotechnika.</t>
  </si>
  <si>
    <t>140</t>
  </si>
  <si>
    <t>-45479488</t>
  </si>
  <si>
    <t>Struktura výpočtu: plocha * tloušťka vrstvy * %</t>
  </si>
  <si>
    <t>F07*0,45*0,2</t>
  </si>
  <si>
    <t>141</t>
  </si>
  <si>
    <t>-695893210</t>
  </si>
  <si>
    <t>F07*0,45*0,8</t>
  </si>
  <si>
    <t>142</t>
  </si>
  <si>
    <t>-817915281</t>
  </si>
  <si>
    <t>F07*0,45 "uvažována skládka Tisová"</t>
  </si>
  <si>
    <t>143</t>
  </si>
  <si>
    <t>171201201</t>
  </si>
  <si>
    <t>1789704814</t>
  </si>
  <si>
    <t>144</t>
  </si>
  <si>
    <t>618615856</t>
  </si>
  <si>
    <t>F41*1,8</t>
  </si>
  <si>
    <t>145</t>
  </si>
  <si>
    <t>564811111</t>
  </si>
  <si>
    <t>Podklad ze štěrkodrti ŠD s rozprostřením a zhutněním, po zhutnění tl. 50 mm</t>
  </si>
  <si>
    <t>-1077533255</t>
  </si>
  <si>
    <t>F07 "sanace aktivní zóny zemní pláně - uzavírací vrstva"</t>
  </si>
  <si>
    <t>146</t>
  </si>
  <si>
    <t>564961315</t>
  </si>
  <si>
    <t>Podklad nebo podsyp z betonového recyklátu s rozprostřením a zhutněním, po zhutnění tl. 200 mm</t>
  </si>
  <si>
    <t>1123660213</t>
  </si>
  <si>
    <t>Poznámka k položce:
Výměra této položky a položek s ní souvisejících v této kapitole je uvažována jako maximální v případě, že by bylo nutné přistoupit k sanaci aktivní zóny zemní pláně a bude fakturována na základě skutečně provedených prací. Rozsah prací bude stanoven na základě zkoušek únosnosti zemmní pláně a odsouhlasen TDS a AD. Doloženo bude geodetickým měřením nebo jiným způsobem po dohodě s TDS. Podrobněji viz. TZ.
Po dohodě s TDS a projektantem lze použít i jiný vhodný recyklát.</t>
  </si>
  <si>
    <t>(F01*1,1)*0,6 "sanace aktivní zóny zemní pláně - položka je uvažována ve dvou vrstvách v celkové tl. 40 cm"</t>
  </si>
  <si>
    <t>556,38*2 'Přepočtené koeficientem množství</t>
  </si>
  <si>
    <t>pokládka zemnícího pásku</t>
  </si>
  <si>
    <t>154</t>
  </si>
  <si>
    <t>rýha - vozovka</t>
  </si>
  <si>
    <t>rýha - zelený pás</t>
  </si>
  <si>
    <t>rýha - chodník</t>
  </si>
  <si>
    <t>suť</t>
  </si>
  <si>
    <t>21,4</t>
  </si>
  <si>
    <t>sloup VO</t>
  </si>
  <si>
    <t>výložník</t>
  </si>
  <si>
    <t>2020-10-431 - SO 431 - Veřejné osvětlení</t>
  </si>
  <si>
    <t>kabel</t>
  </si>
  <si>
    <t>145,5</t>
  </si>
  <si>
    <t>2020-10-431-SP - SO 431 - Soupis prací - Veřejné osvětlení</t>
  </si>
  <si>
    <t>16,5</t>
  </si>
  <si>
    <t>chránička</t>
  </si>
  <si>
    <t>22249</t>
  </si>
  <si>
    <t>patka sloupu VO</t>
  </si>
  <si>
    <t>2,66</t>
  </si>
  <si>
    <t>46862579</t>
  </si>
  <si>
    <t>Ing. Jiří Stehlík</t>
  </si>
  <si>
    <t>PSV - Práce a dodávky PSV</t>
  </si>
  <si>
    <t xml:space="preserve">    M - Veřejné osvětlení</t>
  </si>
  <si>
    <t xml:space="preserve">      21-M - Elektromontáže</t>
  </si>
  <si>
    <t xml:space="preserve">      46-M - Zemní práce při extr.mont.pracích</t>
  </si>
  <si>
    <t xml:space="preserve">      OST - Ostatní</t>
  </si>
  <si>
    <t>PSV</t>
  </si>
  <si>
    <t>Práce a dodávky PSV</t>
  </si>
  <si>
    <t>Veřejné osvětlení</t>
  </si>
  <si>
    <t>21-M</t>
  </si>
  <si>
    <t>Elektromontáže</t>
  </si>
  <si>
    <t>210100001-D</t>
  </si>
  <si>
    <t>Demontáž - Ukončení vodičů izolovaných s označením a zapojením v rozváděči nebo na přístroji průřezu žíly do 2,5 mm2</t>
  </si>
  <si>
    <t>1893590113</t>
  </si>
  <si>
    <t>210202013-D</t>
  </si>
  <si>
    <t>Demontáž svítidel výbojkových se zapojením vodičů průmyslových nebo venkovních na výložník</t>
  </si>
  <si>
    <t>1794790543</t>
  </si>
  <si>
    <t>210204103-D</t>
  </si>
  <si>
    <t>Demontáž výložníků osvětlení jednoramenných sloupových, hmotnosti do 35 kg</t>
  </si>
  <si>
    <t>-637806137</t>
  </si>
  <si>
    <t>210100108-D</t>
  </si>
  <si>
    <t>Demontáž - Ukončení vodičů izolovaných s označením a zapojením na svorkovnici s otevřením a uzavřením krytu průřezu žíly do 25 mm2</t>
  </si>
  <si>
    <t>1624673219</t>
  </si>
  <si>
    <t>210204201-D</t>
  </si>
  <si>
    <t>Demontáž elektrovýzbroje stožárů osvětlení 1 okruh</t>
  </si>
  <si>
    <t>384595188</t>
  </si>
  <si>
    <t>210813037-D</t>
  </si>
  <si>
    <t>Demontáž izolovaných kabelů měděných do 1 kV bez ukončení plných a kulatých (např. CYKY, CHKE-R) uložených pevně počtu a průřezu žil 4x25 až 35 mm2</t>
  </si>
  <si>
    <t>-633569112</t>
  </si>
  <si>
    <t>8*1,5</t>
  </si>
  <si>
    <t>210204011-D</t>
  </si>
  <si>
    <t>Demontáž stožárů osvětlení, bez zemních prací ocelových samostatně stojících, délky do 12 m</t>
  </si>
  <si>
    <t>833422751</t>
  </si>
  <si>
    <t>210812037-D</t>
  </si>
  <si>
    <t>Demontáž izolovaných kabelů měděných do 1 kV bez ukončení plných a kulatých (např. CYKY, CHKE-R) uložených volně nebo v liště počtu a průřezu žil 4x25 až 35 mm2</t>
  </si>
  <si>
    <t>1311047672</t>
  </si>
  <si>
    <t>210204011</t>
  </si>
  <si>
    <t>Montáž stožárů osvětlení, bez zemních prací ocelových samostatně stojících, délky do 12 m</t>
  </si>
  <si>
    <t>757581396</t>
  </si>
  <si>
    <t xml:space="preserve">Struktura výpočtu: počet kusů </t>
  </si>
  <si>
    <t>IP-01.1.1</t>
  </si>
  <si>
    <t>stožár ocelový bezpaticový v=8m (133/89/60), manžeta, žár. Zn</t>
  </si>
  <si>
    <t>256</t>
  </si>
  <si>
    <t>-511720698</t>
  </si>
  <si>
    <t>Poznámka k položce:
Doporučený typ: K-8-133/89/60, manžeta, žár. Zn</t>
  </si>
  <si>
    <t>IP-01.6.1</t>
  </si>
  <si>
    <t>stožárová zemní svorka</t>
  </si>
  <si>
    <t>1225019218</t>
  </si>
  <si>
    <t>210204103</t>
  </si>
  <si>
    <t>Montáž výložníků osvětlení jednoramenných sloupových, hmotnosti do 35 kg</t>
  </si>
  <si>
    <t>-1961769164</t>
  </si>
  <si>
    <t>IP-01.1.2</t>
  </si>
  <si>
    <t>výložník jednoramenný h=0,8m; v=1m, na pr=89; žár. Zn</t>
  </si>
  <si>
    <t>-1774621201</t>
  </si>
  <si>
    <t xml:space="preserve">Poznámka k položce:
Doporučeno: výložník UZA-1-1000, na pr.89mm; Žz </t>
  </si>
  <si>
    <t>210204201</t>
  </si>
  <si>
    <t>Montáž elektrovýzbroje stožárů osvětlení 1 okruh</t>
  </si>
  <si>
    <t>-2002017216</t>
  </si>
  <si>
    <t>IP-01.5.1</t>
  </si>
  <si>
    <t>stožárová výzbroj průběžná pro prům. 25 Al s keramickou pojistkou 4A</t>
  </si>
  <si>
    <t>504200470</t>
  </si>
  <si>
    <t>Poznámka k položce:
doporučeno: SV6.35.4; keram.poj. 4A</t>
  </si>
  <si>
    <t>IP-01.5.2</t>
  </si>
  <si>
    <t>stožárová výzbroj odbočná pro prům. 25 Al s keramickou pojistkou 4A</t>
  </si>
  <si>
    <t>658476409</t>
  </si>
  <si>
    <t>Poznámka k položce:
doporučeno: SV9.35.4; keram.poj. 4A</t>
  </si>
  <si>
    <t>741373002</t>
  </si>
  <si>
    <t>Montáž svítidel výbojkových se zapojením vodičů průmyslových nebo venkovních na výložník</t>
  </si>
  <si>
    <t>-1924826002</t>
  </si>
  <si>
    <t>IP-01.3.1</t>
  </si>
  <si>
    <t>svítidlo VO LED 5102/700mA/3000K/71W; IP66; vyz.char.široká</t>
  </si>
  <si>
    <t>-1468280232</t>
  </si>
  <si>
    <t xml:space="preserve">Poznámka k položce:
doporučeno:  Voltana 4/5102/32LED 700mA/3000K/71W </t>
  </si>
  <si>
    <t>IP-01.3.2</t>
  </si>
  <si>
    <t>svítidlo VO LED 5136/350mA/3000K/18, 4W; IP66; vyz.char.široká</t>
  </si>
  <si>
    <t>1088375406</t>
  </si>
  <si>
    <t>Poznámka k položce:
Doporučený typ:Voltana 2/5136/16LED 350mA/3000K/18,4W</t>
  </si>
  <si>
    <t>IP-01.3.3</t>
  </si>
  <si>
    <t>svítidlo VO LED 5136/16LED 500mA/3000K/26W; IP66; vyz.char.široká</t>
  </si>
  <si>
    <t>453420547</t>
  </si>
  <si>
    <t>Poznámka k položce:
Doporučený typ: Voltana 2/5136/16LED 500mA/3000K/26W</t>
  </si>
  <si>
    <t>IP-01.3.4</t>
  </si>
  <si>
    <t>svítidlo Doplňkové LED 5145/48LED 550mA/4000K/79W, příruba 76mm; IP66; vyz.char.široká</t>
  </si>
  <si>
    <t>-181636846</t>
  </si>
  <si>
    <t>Poznámka k položce:
Doporučený typ:  Ampera MIDI/5145/48LED 550mA/4000K/79W, příruba 76mm</t>
  </si>
  <si>
    <t>IP-01.3.10</t>
  </si>
  <si>
    <t>Clonka Backlight + plastový nýt</t>
  </si>
  <si>
    <t>-2132229702</t>
  </si>
  <si>
    <t>Poznámka k položce:
Doporučený typ: Voltana Backlight + plastový nýt</t>
  </si>
  <si>
    <t>IP-01.3.11</t>
  </si>
  <si>
    <t>univerzální držákem svítidla - na sloup/na výložník</t>
  </si>
  <si>
    <t>-1524445980</t>
  </si>
  <si>
    <t>Poznámka k položce:
Doporučený typ: univerzální držákem svítidla Voltana - na sloup/na výložník</t>
  </si>
  <si>
    <t>741122211</t>
  </si>
  <si>
    <t>Montáž kabelů měděných bez ukončení uložených volně nebo v liště plných kulatých (např. CYKY) počtu a průřezu žil 3x1,5 až 6 mm2</t>
  </si>
  <si>
    <t>1159795879</t>
  </si>
  <si>
    <t>34111030</t>
  </si>
  <si>
    <t>kabel silový s Cu jádrem 1kV 3x1,5mm2 (CYKY)</t>
  </si>
  <si>
    <t>-1990438778</t>
  </si>
  <si>
    <t>210812037</t>
  </si>
  <si>
    <t>Montáž izolovaných kabelů měděných do 1 kV bez ukončení plných a kulatých (např. CYKY, CHKE-R) uložených volně nebo v liště počtu a průřezu žil 4x25 až 35 mm2</t>
  </si>
  <si>
    <t>321255693</t>
  </si>
  <si>
    <t>162-16,5</t>
  </si>
  <si>
    <t>210813037</t>
  </si>
  <si>
    <t>Montáž izolovaných kabelů měděných do 1 kV bez ukončení plných a kulatých (např. CYKY, CHKE-R) uložených pevně počtu a průřezu žil 4x25 až 35 mm2</t>
  </si>
  <si>
    <t>-348970058</t>
  </si>
  <si>
    <t>11*1,5</t>
  </si>
  <si>
    <t>34113120</t>
  </si>
  <si>
    <t>kabel silový s Al jádrem 1kV 4x25mm2 (1-AYKY)</t>
  </si>
  <si>
    <t>2032350704</t>
  </si>
  <si>
    <t>F05+F06</t>
  </si>
  <si>
    <t>460520173</t>
  </si>
  <si>
    <t>Montáž trubek ochranných uložených volně do rýhy plastových ohebných, vnitřního průměru přes 50 do 90 mm</t>
  </si>
  <si>
    <t>-1211408023</t>
  </si>
  <si>
    <t>34571352</t>
  </si>
  <si>
    <t>trubka elektroinstalační ohebná dvouplášťová korugovaná (chránička) D 52/63mm, HDPE+LDPE</t>
  </si>
  <si>
    <t>-1103463636</t>
  </si>
  <si>
    <t>460520172</t>
  </si>
  <si>
    <t>Montáž trubek ochranných uložených volně do rýhy plastových ohebných, vnitřního průměru přes 32 do 50 mm</t>
  </si>
  <si>
    <t>-16521321</t>
  </si>
  <si>
    <t>34571350</t>
  </si>
  <si>
    <t>trubka elektroinstalační ohebná dvouplášťová korugovaná (chránička) D 32/40mm, HDPE+LDPE</t>
  </si>
  <si>
    <t>-141546978</t>
  </si>
  <si>
    <t>Poznámka k položce:
EAN 8595057698147</t>
  </si>
  <si>
    <t>741128022</t>
  </si>
  <si>
    <t>Ostatní práce při montáži vodičů a kabelů Příplatek k cenám montáže vodičů a kabelů za zatahování vodičů a kabelů do tvárnicových tras s komorami nebo do kolektorů, hmotnosti do 2 kg</t>
  </si>
  <si>
    <t>-841131852</t>
  </si>
  <si>
    <t>Struktura výpočtu: změřeno v digitální verzi PD funkcí na měření délek (zatažení do nových chrániček)</t>
  </si>
  <si>
    <t>741130021</t>
  </si>
  <si>
    <t>Ukončení vodičů izolovaných s označením a zapojením na svorkovnici s otevřením a uzavřením krytu, průřezu žíly do 2,5 mm2</t>
  </si>
  <si>
    <t>952760979</t>
  </si>
  <si>
    <t>741130026</t>
  </si>
  <si>
    <t>Ukončení vodičů izolovaných s označením a zapojením na svorkovnici s otevřením a uzavřením krytu, průřezu žíly do 25 mm2</t>
  </si>
  <si>
    <t>-95099518</t>
  </si>
  <si>
    <t>741410001</t>
  </si>
  <si>
    <t>Montáž uzemňovacího vedení s upevněním, propojením a připojením pomocí svorek na povrchu pásku průřezu do 120 mm2</t>
  </si>
  <si>
    <t>1049635176</t>
  </si>
  <si>
    <t>35442062</t>
  </si>
  <si>
    <t>pás zemnící 30x4mm FeZn</t>
  </si>
  <si>
    <t>605949389</t>
  </si>
  <si>
    <t>F09*0,95</t>
  </si>
  <si>
    <t>35441996</t>
  </si>
  <si>
    <t>svorka odbočovací a spojovací pro spojování kruhových a páskových vodičů, FeZn</t>
  </si>
  <si>
    <t>268119276</t>
  </si>
  <si>
    <t>46-M</t>
  </si>
  <si>
    <t>Zemní práce při extr.mont.pracích</t>
  </si>
  <si>
    <t>460080112</t>
  </si>
  <si>
    <t>Základové konstrukce bourání základu včetně záhozu jámy sypaninou, zhutnění a urovnání betonového</t>
  </si>
  <si>
    <t>-1055175114</t>
  </si>
  <si>
    <t>Struktura výpočtu: objem patky x počet kusů</t>
  </si>
  <si>
    <t>1,33*2</t>
  </si>
  <si>
    <t>460561821</t>
  </si>
  <si>
    <t>Zásyp kabelových rýh strojně s uložením výkopku ve vrstvách včetně zhutnění a urovnání povrchu v zástavbě</t>
  </si>
  <si>
    <t>93642192</t>
  </si>
  <si>
    <t>460150053</t>
  </si>
  <si>
    <t>Hloubení zapažených i nezapažených kabelových rýh ručně včetně urovnání dna s přemístěním výkopku do vzdálenosti 3 m od okraje jámy nebo naložením na dopravní prostředek šířky 40 cm, hloubky 70 cm, v hornině třídy 3</t>
  </si>
  <si>
    <t>702121897</t>
  </si>
  <si>
    <t>0,3*0,7*4</t>
  </si>
  <si>
    <t>460201603</t>
  </si>
  <si>
    <t>Hloubení nezapažených kabelových rýh strojně s přemístěním výkopku do vzdálenosti 3 m od okraje jámy nebo naložením na dopravní prostředek jakýchkoli rozměrů, v hornině třídy 3</t>
  </si>
  <si>
    <t>1496140651</t>
  </si>
  <si>
    <t>Struktura výpočtu: změřeno v digitální verzi PD funkcí na měření délek x šířka</t>
  </si>
  <si>
    <t>21*0,5*0,8+81*0,3*0,7+2*0,3*0,15</t>
  </si>
  <si>
    <t>460201611</t>
  </si>
  <si>
    <t>Hloubení nezapažených kabelových rýh strojně zarovnání kabelových rýh po výkopu strojně, šířka rýhy do 50 cm</t>
  </si>
  <si>
    <t>1711202783</t>
  </si>
  <si>
    <t>21+81+2+4</t>
  </si>
  <si>
    <t>IP-011</t>
  </si>
  <si>
    <t>Vytýčení pozice nového světelného bodu</t>
  </si>
  <si>
    <t>-505851279</t>
  </si>
  <si>
    <t>460050703</t>
  </si>
  <si>
    <t>Hloubení nezapažených jam ručně pro stožáry s přemístěním výkopku do vzdálenosti 3 m od okraje jámy nebo naložením na dopravní prostředek, včetně zásypu, zhutnění a urovnání povrchu veřejného osvětlení včetně odstranění krytu a podkladu komunikace, v hornině třídy 3</t>
  </si>
  <si>
    <t>-731659272</t>
  </si>
  <si>
    <t>460080013</t>
  </si>
  <si>
    <t>Základové konstrukce základ bez bednění do rostlé zeminy z monolitického betonu tř. C 12/15</t>
  </si>
  <si>
    <t>1122754997</t>
  </si>
  <si>
    <t>Struktura výpočtu: (objem patky - objem stožáru) * počet patek + základová deska</t>
  </si>
  <si>
    <t>1,1*2+0,64*3</t>
  </si>
  <si>
    <t>IP-021</t>
  </si>
  <si>
    <t>průsaková trubka dvouvrstvá z PE-HD prům. 250 mm/1m</t>
  </si>
  <si>
    <t>-973307717</t>
  </si>
  <si>
    <t>IP-022</t>
  </si>
  <si>
    <t>průsaková trubka dvouvrstvá z PE-HD prům. 200 mm/1,5m</t>
  </si>
  <si>
    <t>-1528127120</t>
  </si>
  <si>
    <t>Součet,</t>
  </si>
  <si>
    <t>IP-012</t>
  </si>
  <si>
    <t>Vytýčení trasy kabelového vedení</t>
  </si>
  <si>
    <t>-7120602</t>
  </si>
  <si>
    <t>460150263</t>
  </si>
  <si>
    <t>Hloubení zapažených i nezapažených kabelových rýh ručně včetně urovnání dna s přemístěním výkopku do vzdálenosti 3 m od okraje jámy nebo naložením na dopravní prostředek šířky 50 cm, hloubky 80 cm, v hornině třídy 3</t>
  </si>
  <si>
    <t>-1016973529</t>
  </si>
  <si>
    <t>Struktura výpočtu: změřeno v digitální verzi PD funkcí na měření délek (výkop silnice)</t>
  </si>
  <si>
    <t>460150153</t>
  </si>
  <si>
    <t>Hloubení zapažených i nezapažených kabelových rýh ručně včetně urovnání dna s přemístěním výkopku do vzdálenosti 3 m od okraje jámy nebo naložením na dopravní prostředek šířky 35 cm, hloubky 70 cm, v hornině třídy 3</t>
  </si>
  <si>
    <t>1669589551</t>
  </si>
  <si>
    <t>Struktura výpočtu: změřeno v digitální verzi PD funkcí na měření délek (výkop zel. pás)</t>
  </si>
  <si>
    <t>460150123</t>
  </si>
  <si>
    <t>Hloubení zapažených i nezapažených kabelových rýh ručně včetně urovnání dna s přemístěním výkopku do vzdálenosti 3 m od okraje jámy nebo naložením na dopravní prostředek šířky 35 cm, hloubky 40 cm, v hornině třídy 3</t>
  </si>
  <si>
    <t>624300010</t>
  </si>
  <si>
    <t>Struktura výpočtu: změřeno v digitální verzi PD funkcí na měření délek (výkop chodník)</t>
  </si>
  <si>
    <t>460310102</t>
  </si>
  <si>
    <t>Zemní protlaky strojně neřízený zemní protlak ( krtek) řízené horizontální vrtání v hornině tř. 1 až 4 pro protlačení PE trub, v hloubce do 6 m vnějšího průměru vrtu přes 63 do 90 mm</t>
  </si>
  <si>
    <t>-1225375785</t>
  </si>
  <si>
    <t>460080012</t>
  </si>
  <si>
    <t>Základové konstrukce základ bez bednění do rostlé zeminy z monolitického betonu tř. C 8/10</t>
  </si>
  <si>
    <t>-484567343</t>
  </si>
  <si>
    <t>Struktura výpočtu: změřeno v digitální verzi PD funkcí na měření délek (výkop silnice * objem obetonování)</t>
  </si>
  <si>
    <t>9*0,06</t>
  </si>
  <si>
    <t>IP-009</t>
  </si>
  <si>
    <t>Výstražná fólie do výkopu červená š. 220.</t>
  </si>
  <si>
    <t>1153466892</t>
  </si>
  <si>
    <t>Struktura výpočtu: výkop v zeleném pásu + silnice</t>
  </si>
  <si>
    <t>460421171</t>
  </si>
  <si>
    <t>Kabelové lože včetně podsypu, zhutnění a urovnání povrchu z písku nebo štěrkopísku tloušťky 10 cm nad kabel zakryté plastovými deskami, šířky lože do 25 cm</t>
  </si>
  <si>
    <t>907883954</t>
  </si>
  <si>
    <t>Struktura výpočtu: výkop v chodníku</t>
  </si>
  <si>
    <t>27+99</t>
  </si>
  <si>
    <t>34575101</t>
  </si>
  <si>
    <t>deska kabelová krycí PVC červená, 150x7x2mm</t>
  </si>
  <si>
    <t>198834059</t>
  </si>
  <si>
    <t>460560253</t>
  </si>
  <si>
    <t>Zásyp kabelových rýh ručně s uložením výkopku ve vrstvách včetně zhutnění a urovnání povrchu šířky 50 cm hloubky 70 cm, v hornině třídy 3</t>
  </si>
  <si>
    <t>-425471255</t>
  </si>
  <si>
    <t>460560133</t>
  </si>
  <si>
    <t>Zásyp kabelových rýh ručně s uložením výkopku ve vrstvách včetně zhutnění a urovnání povrchu šířky 35 cm hloubky 50 cm, v hornině třídy 3</t>
  </si>
  <si>
    <t>1720474637</t>
  </si>
  <si>
    <t>460560103</t>
  </si>
  <si>
    <t>Zásyp kabelových rýh ručně s uložením výkopku ve vrstvách včetně zhutnění a urovnání povrchu šířky 35 cm hloubky 20 cm, v hornině třídy 3</t>
  </si>
  <si>
    <t>-120766957</t>
  </si>
  <si>
    <t>460600061</t>
  </si>
  <si>
    <t>Přemístění (odvoz) horniny, suti a vybouraných hmot odvoz suti a vybouraných hmot do 1 km</t>
  </si>
  <si>
    <t>1334127331</t>
  </si>
  <si>
    <t>Struktura výpočtu: přebytek výkopku (pískové lože, betony pro chráničky a patky a ostatní mat. uložený v zemi)</t>
  </si>
  <si>
    <t>460600071</t>
  </si>
  <si>
    <t>Přemístění (odvoz) horniny, suti a vybouraných hmot odvoz suti a vybouraných hmot Příplatek k ceně za každý další i započatý 1 km</t>
  </si>
  <si>
    <t>-2028851974</t>
  </si>
  <si>
    <t>Struktura výpočtu: hmotnost x počet km</t>
  </si>
  <si>
    <t>F14*5</t>
  </si>
  <si>
    <t>IP-023</t>
  </si>
  <si>
    <t>Poplatek za uložení stavebního odpadu ze sypaniny na skládce (skládkovné)</t>
  </si>
  <si>
    <t>2056137800</t>
  </si>
  <si>
    <t>IP-101</t>
  </si>
  <si>
    <t>ekologická likvidace svítidla</t>
  </si>
  <si>
    <t>2056823589</t>
  </si>
  <si>
    <t>OST</t>
  </si>
  <si>
    <t>Ostatní</t>
  </si>
  <si>
    <t>013254000</t>
  </si>
  <si>
    <t>Dokumentace skutečného provedení stavby</t>
  </si>
  <si>
    <t>…</t>
  </si>
  <si>
    <t>1024</t>
  </si>
  <si>
    <t>738502240</t>
  </si>
  <si>
    <t>065002000</t>
  </si>
  <si>
    <t>Mimostaveništní doprava materiálů</t>
  </si>
  <si>
    <t>-444759534</t>
  </si>
  <si>
    <t>IP-020.2</t>
  </si>
  <si>
    <t>Drobný materiál</t>
  </si>
  <si>
    <t>-814091712</t>
  </si>
  <si>
    <t>Drobný materiál 3% z ceny materiálu</t>
  </si>
  <si>
    <t>210280003</t>
  </si>
  <si>
    <t>Zkoušky a prohlídky elektrických rozvodů a zařízení celková prohlídka, zkoušení, měření a vyhotovení revizní zprávy pro objem montážních prací přes 500 do 1000 tisíc Kč</t>
  </si>
  <si>
    <t>2017026546</t>
  </si>
  <si>
    <t>Revize</t>
  </si>
  <si>
    <t>HZS2222</t>
  </si>
  <si>
    <t>Hodinové zúčtovací sazby profesí PSV provádění stavebních instalací elektrikář odborný</t>
  </si>
  <si>
    <t>hod</t>
  </si>
  <si>
    <t>-954744631</t>
  </si>
  <si>
    <t>Ostatní montážní práce nezahrnuté v položkách</t>
  </si>
  <si>
    <t>2020-10-VON - VON - Vedlejší a ostatní náklady</t>
  </si>
  <si>
    <t>2020-10-VON-SP - VON - Soupis prací - Vedlejší a ostatní náklady</t>
  </si>
  <si>
    <t>Vedlejší a ostatní náklady V soupisu prací jsou uvedeny jen ty vedlejší a ostatní náklady, jejichž provedení objednatel vyžaduje a jejich výsledky je zhotovitel povinen objednateli předložit. Zbývající vedlejší a ostatní náklady jsou plně věcí zhotovitele a záleží na jím zvolených pracovních postupech, zda a do jaké míry bude tyto náklady čerpat. Tyto náklady je zhotovitel povinen zahrnout do cen prací, s nimiž souvisí. Jedná se zejména o tyto vedlejší náklady: - Ztížené výrobní podmínky související s umístěním stavby, s provizorními nebo dopravními omezeními, se zhoršenými klimatickými podmínkami, s prací na těžko přístupných místech, s prací ve zdraví škodlivém prostředí, se ztíženým pohybem vozidel v centrech měst, s prací v ochranných pásmech. - Uvedení stavbou dotčených ploch a staveništní dopravou dotčených komunikací do původního nebo projektového stavu.  Péče o nepředané objekty a konstrukce stavby, jejich ošetřování. Likvidace přebytečného stavebního materiálu odpovídajícím způsobem. - Zajištění bezpečnosti při provádění stavby ve smyslu bezpečnosti práce a ochrany životního prostředí. - Nutný rozsah stavebního pojištění budoucího díla na předmětné stavbě a pojištění odpovědnosti za škodu způsobenou dodavatelem třetí osobě. Zajištění bankovních garancí. - Všechny další nutné náklady k řádnému a úplnému zhotovení předmětu díla zřejmé ze zadávací dokumentace nebo místních podmínek. - Úprava příslušné dokumentace dle technologických postupů zhotovitele a dle při provádění zjištěných skutečností. Zpracování Plánu havarijních opatření zařízení staveniště a mechanizace. Zpracování povodňového plánu. Zpracování plánu bezpečnosti a ochrany zdraví při práci na staveništi (dle § 15, odst. 2 zákona č. 309/2006 Sb., kterým se upravují další požadavky BOZP). Zpracování technologických postupů a plánů kontrol. Pasportizace stavbou dotčených ploch a objektů. - Zařízení staveniště - zahrnuje veškeré náklady zhotovitele na zařízení, provoz staveniště a jeho vyklizení vč. nákladů na ostrahu staveniště a zabezpečení proti neoprávněnému vstupu. Ochrana vedení inženýrských sítí - všech IS na staveništi a v jeho okolí. Zabezpečení a stěhování archeologických nálezů a přírodních hodnot. Zajištění vhodných prostor pro potřeby investora, TDI a AD. - Veškeré zkoušky, měření, revize, posudky a dozory dle příslušných TKP, norem a ostatních předpisů s výstavbou souvisejících.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</si>
  <si>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</si>
  <si>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</si>
  <si>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</si>
  <si>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</si>
  <si>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</si>
  <si>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</si>
  <si>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</si>
  <si>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</si>
  <si>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</si>
  <si>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-1272387881</t>
  </si>
  <si>
    <t>Poznámka k položce:
vytyčení hranic pozemků, vytyčení staveniště a stavebního objektu, určení průběhu nadzemního nebo podzemního stávajícího i plánovaného vedení, určení vytyčovací sítě, ...</t>
  </si>
  <si>
    <t>012203000</t>
  </si>
  <si>
    <t>Geodetické práce při provádění stavby</t>
  </si>
  <si>
    <t>1901783218</t>
  </si>
  <si>
    <t>Poznámka k položce:
výšková měření, výpočet objemů, atd. které mají chrakter kontrolních a upřesňujících činností, ...</t>
  </si>
  <si>
    <t>012303000</t>
  </si>
  <si>
    <t>Geodetické práce po výstavbě</t>
  </si>
  <si>
    <t>1779781866</t>
  </si>
  <si>
    <t>Poznámka k položce:
zaměření skutečného provedení stavby, včetně komunikací a inženýrských sítí, kontrolní měření provedeného objektu, měření posunu a změn polohy novostavby v daném časovém intervalu, GEOMETRICKÝ PLÁN, ...
Vyhotovení dokumentace a její předání objednateli v požadované formě a požadovaném počtu.</t>
  </si>
  <si>
    <t>622664542</t>
  </si>
  <si>
    <t>Poznámka k položce:
Vyhotovení dokumentace skutečného provedení stavby a její předání objednateli v požadované formě a požadovaném počtu.
Veškeré změny provedení stavby proti původnímu projektu musí být zapracovány do dokumentace v souladu s ustanovením odst. 6 § 125 zákona č. 183/2006 Sb., stavební zákon, ve znění pozdějších předpisů, a § 4 vyhlášky č. 499/2006 Sb., o dokumentaci staveb v platném znění,. Rozsah dokumentace určuje příloha č. 14 vyhlášky č. 499/2006 Sb.</t>
  </si>
  <si>
    <t>013274000</t>
  </si>
  <si>
    <t>Pasportizace objektu před započetím prací</t>
  </si>
  <si>
    <t>-2116799293</t>
  </si>
  <si>
    <t>013284000</t>
  </si>
  <si>
    <t>Pasportizace objektu po provedení prací</t>
  </si>
  <si>
    <t>768853101</t>
  </si>
  <si>
    <t>IP 903</t>
  </si>
  <si>
    <t>Realizační dokumentace stavby (RDS)</t>
  </si>
  <si>
    <t>-941090525</t>
  </si>
  <si>
    <t>Poznámka k položce:
Vyhotovení realizační dokumentace stavby obsahující zejména dílenské a výrobní výkresy sloužící k realizaci stavby, objektu nebo zařízení.</t>
  </si>
  <si>
    <t>VRN3</t>
  </si>
  <si>
    <t>Zařízení staveniště</t>
  </si>
  <si>
    <t>030001000</t>
  </si>
  <si>
    <t>-1199777317</t>
  </si>
  <si>
    <t xml:space="preserve">Poznámka k položce:
Veškeré náklady zhotovitele na zřízení, vybavení, provoz, údržbu, zabezpečení a odstranění staveniště, které mu vzniknou podle podmínek smlouvy, vč. nákladů na připojení na inženýrské sítě a nákladů na úpravu povrchů a úklid ploch, na kterých bylo zařízení staveniště provozováno. Zajištění vhodných prostor pro potřeby investora, TDS a AD. 
Ochrana staveniště před vstupem nepovolaných osob, včetně příslušného značení, oplocení staveniště či jeho osvětlení, vypracování potřebné dokumentace pro provoz staveniště z hlediska požární ochrany (požární řád a poplachová směrnice) a z hlediska provozu staveniště (provozně dopravní řád).
</t>
  </si>
  <si>
    <t>034303000</t>
  </si>
  <si>
    <t>Dopravní značení na staveništi</t>
  </si>
  <si>
    <t>1116345066</t>
  </si>
  <si>
    <t>Poznámka k položce:
Vyhotovení návrhu dočasného dopravního značení, jeho projednání s dotčenými orgány a organizacemi, dodání dopravních značek, jejich rozmístění a přemísťování na staveništi a v jeho bezprostředním okolí a jejich údržba v průběhu výstavby, včetně následného odstranění po ukončení stavebních prací.
S ohledem na stísněné podmínky tvořené stávající zástavbou, neznámé strojní vybavení a technologické postupy zhotovitele a harmonogram prací není DIO zpracováno předem. DIO bude stanoveno (na náklady zhotovitele) v dostatečném předstihu před zahájení stavby a odsouhlaseno příslušným DI Policie ČR až na základě jednání s vybraným zhotovitelem stavby.</t>
  </si>
  <si>
    <t>034503000</t>
  </si>
  <si>
    <t>Informační tabule na staveništi</t>
  </si>
  <si>
    <t>5749377</t>
  </si>
  <si>
    <t>SEZNAM FIGUR</t>
  </si>
  <si>
    <t>Výměra</t>
  </si>
  <si>
    <t xml:space="preserve"> 2020-10-101/ 2020-10-101-SP</t>
  </si>
  <si>
    <t>Použití figury:</t>
  </si>
  <si>
    <t>Asfaltový beton vrstva obrusná ACO 11 (ABS) tř. I tl 40 mm š do 3 m z nemodifikovaného asfaltu</t>
  </si>
  <si>
    <t>Úprava pláně pro silnice a dálnice v zářezech se zhutněním</t>
  </si>
  <si>
    <t>Podklad ze štěrkodrtě ŠD tl 150 mm</t>
  </si>
  <si>
    <t>Podklad z betonového recyklátu tl 200 mm</t>
  </si>
  <si>
    <t>Asfaltový beton vrstva podkladní ACP 16 (obalované kamenivo OKS) tl 70 mm š do 3 m</t>
  </si>
  <si>
    <t>Postřik živičný infiltrační s posypem z asfaltu množství 2,5 kg/m2</t>
  </si>
  <si>
    <t>Postřik živičný spojovací z asfaltu v množství 0,30 kg/m2</t>
  </si>
  <si>
    <t>Kladení zámkové dlažby komunikací pro pěší tl 60 mm skupiny A pl přes 300 m2</t>
  </si>
  <si>
    <t>Kladení zámkové dlažby pozemních komunikací tl 80 mm skupiny A pl do 100 m2</t>
  </si>
  <si>
    <t>Podklad ze štěrkodrtě ŠD tl 250 mm</t>
  </si>
  <si>
    <t>Odkopávky a prokopávky v hornině třídy těžitelnosti I, skupiny 3 ručně</t>
  </si>
  <si>
    <t>Odkopávky a prokopávky nezapažené pro silnice a dálnice v hornině třídy těžitelnosti I objem do 500 m3 strojně</t>
  </si>
  <si>
    <t>Vodorovné přemístění do 10000 m výkopku/sypaniny z horniny třídy těžitelnosti I, skupiny 1 až 3</t>
  </si>
  <si>
    <t>Podklad ze štěrkodrtě ŠD tl 50 mm</t>
  </si>
  <si>
    <t>Osazení silničního obrubníku betonového stojatého s boční opěrou do lože z betonu prostého</t>
  </si>
  <si>
    <t>Osazení bezbariérového betonového obrubníku do betonového lože tl 150 mm bez boční opěry</t>
  </si>
  <si>
    <t>Osazení chodníkového obrubníku betonového stojatého s boční opěrou do lože z betonu prostého</t>
  </si>
  <si>
    <t>Osazení obrubníku kamenného stojatého s boční opěrou do lože z betonu prostého</t>
  </si>
  <si>
    <t>Osazování betonových palisád do betonového základu v řadě výšky prvku přes 0,5 do 1 m</t>
  </si>
  <si>
    <t>Hloubení rýh š do 800 mm v soudržných horninách třídy těžitelnosti I, skupiny 3 ručně</t>
  </si>
  <si>
    <t>Montáž přístřešku autobusové zastávky</t>
  </si>
  <si>
    <t>Odpadkový koš - ocelový svařenec z oceli tř. 11 zinkovaný- povrch prášková barva RAL 7016, v kombinaci s 6 masivními dřevěnými latěmi z finské borovice thermowood. Odpadkový koš je doplněn vnitřní nádobou z pozinkovaného plechu o tl. 0,8 mm a objemu 55 l.</t>
  </si>
  <si>
    <t>Obsypání potrubí ručně sypaninou bez prohození, uloženou do 3 m</t>
  </si>
  <si>
    <t>Lože pod potrubí otevřený výkop ze štěrkopísku</t>
  </si>
  <si>
    <t>Základové pásy z betonu tř. C 20/25</t>
  </si>
  <si>
    <t>Zásyp jam, šachet rýh nebo kolem objektů sypaninou se zhutněním</t>
  </si>
  <si>
    <t>Zřízení bednění základových pasů rovného</t>
  </si>
  <si>
    <t>Odstranění bednění základových pasů rovného</t>
  </si>
  <si>
    <t>Hloubení jam v soudržných horninách třídy těžitelnosti I, skupiny 3 ručně</t>
  </si>
  <si>
    <t>podsyp kanalizace</t>
  </si>
  <si>
    <t>Podsyp pod základové konstrukce se zhutněním z netříděného štěrkopísku</t>
  </si>
  <si>
    <t>Vodorovné dopravní značení dělící čáry souvislé š 125 mm bílý plast</t>
  </si>
  <si>
    <t>Předznačení vodorovného liniového značení</t>
  </si>
  <si>
    <t>Vodorovné dopravní značení dělící čáry přerušované š 125 mm bílý plast</t>
  </si>
  <si>
    <t>Vodorovné dopravní značení vodící čáry souvislé š 250 mm bílý plast</t>
  </si>
  <si>
    <t>Vodorovné dopravní značení vodící čáry přerušované š 250 mm bílý plast</t>
  </si>
  <si>
    <t>Vodorovné dopravní značení přechody pro chodce, šipky, symboly bílý plast</t>
  </si>
  <si>
    <t>Předznačení vodorovného plošného značení</t>
  </si>
  <si>
    <t>Vodorovné dopravní značení přechody pro chodce, šipky, symboly retroreflexní bílý plast</t>
  </si>
  <si>
    <t>Montáž kanalizačního potrubí z PVC těsněné gumovým kroužkem otevřený výkop sklon do 20 % DN 250</t>
  </si>
  <si>
    <t>Řezání stávajícího živičného krytu hl do 100 mm</t>
  </si>
  <si>
    <t>Zarovnání styčné plochy podkladu nebo krytu živičného tl do 100 mm</t>
  </si>
  <si>
    <t>Styčná spára napojení nového živičného povrchu na stávající za tepla š 15 mm hl 25 mm bez prořezání</t>
  </si>
  <si>
    <t>Rozebrání dlažeb ze zámkových dlaždic komunikací pro pěší ručně</t>
  </si>
  <si>
    <t>Odstranění podkladu z kameniva drceného tl 200 mm strojně pl přes 200 m2</t>
  </si>
  <si>
    <t>Odstranění podkladu živičného tl 100 mm strojně pl přes 200 m2</t>
  </si>
  <si>
    <t>Odstranění podkladu z kameniva drceného tl 300 mm strojně pl přes 200 m2</t>
  </si>
  <si>
    <t>Bourání trubního propustku do DN 300</t>
  </si>
  <si>
    <t>Hloubení rýh nezapažených  š do 800 mm v hornině třídy těžitelnosti I, skupiny 1 a 2 objem do 50 m3 strojně</t>
  </si>
  <si>
    <t>Vodorovná doprava suti ze sypkých materiálů do 1 km</t>
  </si>
  <si>
    <t>Příplatek ZKD 1 km u vodorovné dopravy suti ze sypkých materiálů</t>
  </si>
  <si>
    <t>Poplatek za uložení stavebního odpadu na recyklační skládce (skládkovné) z prostého betonu pod kódem 17 01 01</t>
  </si>
  <si>
    <t>Uložení sypaniny na skládky nebo meziskládky</t>
  </si>
  <si>
    <t>Rozprostření ornice tl vrstvy do 200 mm pl přes 500 m2 v rovině nebo ve svahu do 1:5 strojně</t>
  </si>
  <si>
    <t>Založení parkového trávníku výsevem plochy do 1000 m2 v rovině a ve svahu do 1:5</t>
  </si>
  <si>
    <t>Zalití rostlin vodou plocha přes 20 m2</t>
  </si>
  <si>
    <t>Mulčování záhonů kačírkem tl. vrstvy do 0,1 m v rovině a svahu do 1:5</t>
  </si>
  <si>
    <t>Položení mulčovací textilie v rovině a svahu do 1:5</t>
  </si>
  <si>
    <t>Mulčovací textilie</t>
  </si>
  <si>
    <t>Sejmutí ornice plochy přes 500 m2 tl vrstvy do 200 mm strojně</t>
  </si>
  <si>
    <t>Vodorovné přemístění do 100 m bez naložení výkopku ze zemin schopných zúrodnění</t>
  </si>
  <si>
    <t>Poplatek za uložení zeminy a kamení na recyklační skládce (skládkovné) kód odpadu 17 05 04</t>
  </si>
  <si>
    <t>Vodorovné přemístění do 500 m výkopku/sypaniny z horniny třídy těžitelnosti I, skupiny 1 až 3</t>
  </si>
  <si>
    <t>Nakládání výkopku z hornin třídy těžitelnosti I, skupiny 1 až 3 přes 100 m3</t>
  </si>
  <si>
    <t xml:space="preserve"> 2020-10-431/ 2020-10-431-SP</t>
  </si>
  <si>
    <t>Montáž výložníků osvětlení jednoramenných sloupových hmotnosti do 35 kg</t>
  </si>
  <si>
    <t>Montáž kabel Cu plný kulatý žíla 3x1,5 až 6 mm2 uložený volně (např. CYKY)</t>
  </si>
  <si>
    <t>Montáž kabel Cu plný kulatý do 1 kV 4x25 až 35 mm2 uložený volně nebo v liště (např. CYKY)</t>
  </si>
  <si>
    <t>Montáž kabel Cu plný kulatý do 1 kV 4x25 až 35 mm2 uložený pevně (např. CYKY)</t>
  </si>
  <si>
    <t>Montáž trubek ochranných plastových ohebných do 90 mm uložených do rýhy</t>
  </si>
  <si>
    <t>Montáž trubek ochranných plastových ohebných do 50 mm uložených do rýhy</t>
  </si>
  <si>
    <t>Montáž vodič uzemňovací pásek D do 120 mm2 na povrchu</t>
  </si>
  <si>
    <t>Bourání základu betonového se záhozem jámy sypaninou</t>
  </si>
  <si>
    <t>Zásyp rýh strojně včetně zhutnění a urovnání povrchu - v zástavbě</t>
  </si>
  <si>
    <t>Hloubení kabelových zapažených i nezapažených rýh ručně š 50 cm, hl 80 cm, v hornině tř 3</t>
  </si>
  <si>
    <t>Zásyp rýh ručně šířky 50 cm, hloubky 70 cm, z horniny třídy 3</t>
  </si>
  <si>
    <t>Hloubení kabelových zapažených i nezapažených rýh ručně š 35 cm, hl 70 cm, v hornině tř 3</t>
  </si>
  <si>
    <t>Zásyp rýh ručně šířky 35 cm, hloubky 50 cm, z horniny třídy 3</t>
  </si>
  <si>
    <t>Hloubení kabelových zapažených i nezapažených rýh ručně š 35 cm, hl 40 cm, v hornině tř 3</t>
  </si>
  <si>
    <t>Zásyp rýh ručně šířky 35 cm, hloubky 20 cm, z horniny třídy 3</t>
  </si>
  <si>
    <t>Odvoz suti a vybouraných hmot do 1 km</t>
  </si>
  <si>
    <t>Příplatek k odvozu suti a vybouraných hmot za každý další 1 km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</si>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</sst>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402"/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E2" s="402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86" t="s">
        <v>14</v>
      </c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24"/>
      <c r="AQ5" s="24"/>
      <c r="AR5" s="22"/>
      <c r="BE5" s="383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88" t="s">
        <v>17</v>
      </c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24"/>
      <c r="AQ6" s="24"/>
      <c r="AR6" s="22"/>
      <c r="BE6" s="384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84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84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84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84"/>
      <c r="BS10" s="19" t="s">
        <v>6</v>
      </c>
    </row>
    <row r="11" spans="2:71" s="1" customFormat="1" ht="18.4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30</v>
      </c>
      <c r="AL11" s="24"/>
      <c r="AM11" s="24"/>
      <c r="AN11" s="29" t="s">
        <v>31</v>
      </c>
      <c r="AO11" s="24"/>
      <c r="AP11" s="24"/>
      <c r="AQ11" s="24"/>
      <c r="AR11" s="22"/>
      <c r="BE11" s="384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84"/>
      <c r="BS12" s="19" t="s">
        <v>6</v>
      </c>
    </row>
    <row r="13" spans="2:71" s="1" customFormat="1" ht="12" customHeight="1">
      <c r="B13" s="23"/>
      <c r="C13" s="24"/>
      <c r="D13" s="31" t="s">
        <v>32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33</v>
      </c>
      <c r="AO13" s="24"/>
      <c r="AP13" s="24"/>
      <c r="AQ13" s="24"/>
      <c r="AR13" s="22"/>
      <c r="BE13" s="384"/>
      <c r="BS13" s="19" t="s">
        <v>6</v>
      </c>
    </row>
    <row r="14" spans="2:71" ht="12.75">
      <c r="B14" s="23"/>
      <c r="C14" s="24"/>
      <c r="D14" s="24"/>
      <c r="E14" s="389" t="s">
        <v>33</v>
      </c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1" t="s">
        <v>30</v>
      </c>
      <c r="AL14" s="24"/>
      <c r="AM14" s="24"/>
      <c r="AN14" s="33" t="s">
        <v>33</v>
      </c>
      <c r="AO14" s="24"/>
      <c r="AP14" s="24"/>
      <c r="AQ14" s="24"/>
      <c r="AR14" s="22"/>
      <c r="BE14" s="384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84"/>
      <c r="BS15" s="19" t="s">
        <v>4</v>
      </c>
    </row>
    <row r="16" spans="2:71" s="1" customFormat="1" ht="12" customHeight="1">
      <c r="B16" s="23"/>
      <c r="C16" s="24"/>
      <c r="D16" s="31" t="s">
        <v>34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35</v>
      </c>
      <c r="AO16" s="24"/>
      <c r="AP16" s="24"/>
      <c r="AQ16" s="24"/>
      <c r="AR16" s="22"/>
      <c r="BE16" s="384"/>
      <c r="BS16" s="19" t="s">
        <v>4</v>
      </c>
    </row>
    <row r="17" spans="2:71" s="1" customFormat="1" ht="18.4" customHeight="1">
      <c r="B17" s="23"/>
      <c r="C17" s="24"/>
      <c r="D17" s="24"/>
      <c r="E17" s="29" t="s">
        <v>36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30</v>
      </c>
      <c r="AL17" s="24"/>
      <c r="AM17" s="24"/>
      <c r="AN17" s="29" t="s">
        <v>37</v>
      </c>
      <c r="AO17" s="24"/>
      <c r="AP17" s="24"/>
      <c r="AQ17" s="24"/>
      <c r="AR17" s="22"/>
      <c r="BE17" s="384"/>
      <c r="BS17" s="19" t="s">
        <v>38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84"/>
      <c r="BS18" s="19" t="s">
        <v>6</v>
      </c>
    </row>
    <row r="19" spans="2:71" s="1" customFormat="1" ht="12" customHeight="1">
      <c r="B19" s="23"/>
      <c r="C19" s="24"/>
      <c r="D19" s="31" t="s">
        <v>39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40</v>
      </c>
      <c r="AO19" s="24"/>
      <c r="AP19" s="24"/>
      <c r="AQ19" s="24"/>
      <c r="AR19" s="22"/>
      <c r="BE19" s="384"/>
      <c r="BS19" s="19" t="s">
        <v>6</v>
      </c>
    </row>
    <row r="20" spans="2:71" s="1" customFormat="1" ht="18.4" customHeight="1">
      <c r="B20" s="23"/>
      <c r="C20" s="24"/>
      <c r="D20" s="24"/>
      <c r="E20" s="29" t="s">
        <v>41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30</v>
      </c>
      <c r="AL20" s="24"/>
      <c r="AM20" s="24"/>
      <c r="AN20" s="29" t="s">
        <v>42</v>
      </c>
      <c r="AO20" s="24"/>
      <c r="AP20" s="24"/>
      <c r="AQ20" s="24"/>
      <c r="AR20" s="22"/>
      <c r="BE20" s="384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84"/>
    </row>
    <row r="22" spans="2:57" s="1" customFormat="1" ht="12" customHeight="1">
      <c r="B22" s="23"/>
      <c r="C22" s="24"/>
      <c r="D22" s="31" t="s">
        <v>43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84"/>
    </row>
    <row r="23" spans="2:57" s="1" customFormat="1" ht="107.25" customHeight="1">
      <c r="B23" s="23"/>
      <c r="C23" s="24"/>
      <c r="D23" s="24"/>
      <c r="E23" s="391" t="s">
        <v>44</v>
      </c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24"/>
      <c r="AP23" s="24"/>
      <c r="AQ23" s="24"/>
      <c r="AR23" s="22"/>
      <c r="BE23" s="384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84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84"/>
    </row>
    <row r="26" spans="1:57" s="2" customFormat="1" ht="25.9" customHeight="1">
      <c r="A26" s="36"/>
      <c r="B26" s="37"/>
      <c r="C26" s="38"/>
      <c r="D26" s="39" t="s">
        <v>45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92">
        <f>ROUND(AG54,2)</f>
        <v>0</v>
      </c>
      <c r="AL26" s="393"/>
      <c r="AM26" s="393"/>
      <c r="AN26" s="393"/>
      <c r="AO26" s="393"/>
      <c r="AP26" s="38"/>
      <c r="AQ26" s="38"/>
      <c r="AR26" s="41"/>
      <c r="BE26" s="384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84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94" t="s">
        <v>46</v>
      </c>
      <c r="M28" s="394"/>
      <c r="N28" s="394"/>
      <c r="O28" s="394"/>
      <c r="P28" s="394"/>
      <c r="Q28" s="38"/>
      <c r="R28" s="38"/>
      <c r="S28" s="38"/>
      <c r="T28" s="38"/>
      <c r="U28" s="38"/>
      <c r="V28" s="38"/>
      <c r="W28" s="394" t="s">
        <v>47</v>
      </c>
      <c r="X28" s="394"/>
      <c r="Y28" s="394"/>
      <c r="Z28" s="394"/>
      <c r="AA28" s="394"/>
      <c r="AB28" s="394"/>
      <c r="AC28" s="394"/>
      <c r="AD28" s="394"/>
      <c r="AE28" s="394"/>
      <c r="AF28" s="38"/>
      <c r="AG28" s="38"/>
      <c r="AH28" s="38"/>
      <c r="AI28" s="38"/>
      <c r="AJ28" s="38"/>
      <c r="AK28" s="394" t="s">
        <v>48</v>
      </c>
      <c r="AL28" s="394"/>
      <c r="AM28" s="394"/>
      <c r="AN28" s="394"/>
      <c r="AO28" s="394"/>
      <c r="AP28" s="38"/>
      <c r="AQ28" s="38"/>
      <c r="AR28" s="41"/>
      <c r="BE28" s="384"/>
    </row>
    <row r="29" spans="2:57" s="3" customFormat="1" ht="14.45" customHeight="1">
      <c r="B29" s="42"/>
      <c r="C29" s="43"/>
      <c r="D29" s="31" t="s">
        <v>49</v>
      </c>
      <c r="E29" s="43"/>
      <c r="F29" s="31" t="s">
        <v>50</v>
      </c>
      <c r="G29" s="43"/>
      <c r="H29" s="43"/>
      <c r="I29" s="43"/>
      <c r="J29" s="43"/>
      <c r="K29" s="43"/>
      <c r="L29" s="397">
        <v>0.21</v>
      </c>
      <c r="M29" s="396"/>
      <c r="N29" s="396"/>
      <c r="O29" s="396"/>
      <c r="P29" s="396"/>
      <c r="Q29" s="43"/>
      <c r="R29" s="43"/>
      <c r="S29" s="43"/>
      <c r="T29" s="43"/>
      <c r="U29" s="43"/>
      <c r="V29" s="43"/>
      <c r="W29" s="395">
        <f>ROUND(AZ54,2)</f>
        <v>0</v>
      </c>
      <c r="X29" s="396"/>
      <c r="Y29" s="396"/>
      <c r="Z29" s="396"/>
      <c r="AA29" s="396"/>
      <c r="AB29" s="396"/>
      <c r="AC29" s="396"/>
      <c r="AD29" s="396"/>
      <c r="AE29" s="396"/>
      <c r="AF29" s="43"/>
      <c r="AG29" s="43"/>
      <c r="AH29" s="43"/>
      <c r="AI29" s="43"/>
      <c r="AJ29" s="43"/>
      <c r="AK29" s="395">
        <f>ROUND(AV54,2)</f>
        <v>0</v>
      </c>
      <c r="AL29" s="396"/>
      <c r="AM29" s="396"/>
      <c r="AN29" s="396"/>
      <c r="AO29" s="396"/>
      <c r="AP29" s="43"/>
      <c r="AQ29" s="43"/>
      <c r="AR29" s="44"/>
      <c r="BE29" s="385"/>
    </row>
    <row r="30" spans="2:57" s="3" customFormat="1" ht="14.45" customHeight="1">
      <c r="B30" s="42"/>
      <c r="C30" s="43"/>
      <c r="D30" s="43"/>
      <c r="E30" s="43"/>
      <c r="F30" s="31" t="s">
        <v>51</v>
      </c>
      <c r="G30" s="43"/>
      <c r="H30" s="43"/>
      <c r="I30" s="43"/>
      <c r="J30" s="43"/>
      <c r="K30" s="43"/>
      <c r="L30" s="397">
        <v>0.15</v>
      </c>
      <c r="M30" s="396"/>
      <c r="N30" s="396"/>
      <c r="O30" s="396"/>
      <c r="P30" s="396"/>
      <c r="Q30" s="43"/>
      <c r="R30" s="43"/>
      <c r="S30" s="43"/>
      <c r="T30" s="43"/>
      <c r="U30" s="43"/>
      <c r="V30" s="43"/>
      <c r="W30" s="395">
        <f>ROUND(BA54,2)</f>
        <v>0</v>
      </c>
      <c r="X30" s="396"/>
      <c r="Y30" s="396"/>
      <c r="Z30" s="396"/>
      <c r="AA30" s="396"/>
      <c r="AB30" s="396"/>
      <c r="AC30" s="396"/>
      <c r="AD30" s="396"/>
      <c r="AE30" s="396"/>
      <c r="AF30" s="43"/>
      <c r="AG30" s="43"/>
      <c r="AH30" s="43"/>
      <c r="AI30" s="43"/>
      <c r="AJ30" s="43"/>
      <c r="AK30" s="395">
        <f>ROUND(AW54,2)</f>
        <v>0</v>
      </c>
      <c r="AL30" s="396"/>
      <c r="AM30" s="396"/>
      <c r="AN30" s="396"/>
      <c r="AO30" s="396"/>
      <c r="AP30" s="43"/>
      <c r="AQ30" s="43"/>
      <c r="AR30" s="44"/>
      <c r="BE30" s="385"/>
    </row>
    <row r="31" spans="2:57" s="3" customFormat="1" ht="14.45" customHeight="1" hidden="1">
      <c r="B31" s="42"/>
      <c r="C31" s="43"/>
      <c r="D31" s="43"/>
      <c r="E31" s="43"/>
      <c r="F31" s="31" t="s">
        <v>52</v>
      </c>
      <c r="G31" s="43"/>
      <c r="H31" s="43"/>
      <c r="I31" s="43"/>
      <c r="J31" s="43"/>
      <c r="K31" s="43"/>
      <c r="L31" s="397">
        <v>0.21</v>
      </c>
      <c r="M31" s="396"/>
      <c r="N31" s="396"/>
      <c r="O31" s="396"/>
      <c r="P31" s="396"/>
      <c r="Q31" s="43"/>
      <c r="R31" s="43"/>
      <c r="S31" s="43"/>
      <c r="T31" s="43"/>
      <c r="U31" s="43"/>
      <c r="V31" s="43"/>
      <c r="W31" s="395">
        <f>ROUND(BB54,2)</f>
        <v>0</v>
      </c>
      <c r="X31" s="396"/>
      <c r="Y31" s="396"/>
      <c r="Z31" s="396"/>
      <c r="AA31" s="396"/>
      <c r="AB31" s="396"/>
      <c r="AC31" s="396"/>
      <c r="AD31" s="396"/>
      <c r="AE31" s="396"/>
      <c r="AF31" s="43"/>
      <c r="AG31" s="43"/>
      <c r="AH31" s="43"/>
      <c r="AI31" s="43"/>
      <c r="AJ31" s="43"/>
      <c r="AK31" s="395">
        <v>0</v>
      </c>
      <c r="AL31" s="396"/>
      <c r="AM31" s="396"/>
      <c r="AN31" s="396"/>
      <c r="AO31" s="396"/>
      <c r="AP31" s="43"/>
      <c r="AQ31" s="43"/>
      <c r="AR31" s="44"/>
      <c r="BE31" s="385"/>
    </row>
    <row r="32" spans="2:57" s="3" customFormat="1" ht="14.45" customHeight="1" hidden="1">
      <c r="B32" s="42"/>
      <c r="C32" s="43"/>
      <c r="D32" s="43"/>
      <c r="E32" s="43"/>
      <c r="F32" s="31" t="s">
        <v>53</v>
      </c>
      <c r="G32" s="43"/>
      <c r="H32" s="43"/>
      <c r="I32" s="43"/>
      <c r="J32" s="43"/>
      <c r="K32" s="43"/>
      <c r="L32" s="397">
        <v>0.15</v>
      </c>
      <c r="M32" s="396"/>
      <c r="N32" s="396"/>
      <c r="O32" s="396"/>
      <c r="P32" s="396"/>
      <c r="Q32" s="43"/>
      <c r="R32" s="43"/>
      <c r="S32" s="43"/>
      <c r="T32" s="43"/>
      <c r="U32" s="43"/>
      <c r="V32" s="43"/>
      <c r="W32" s="395">
        <f>ROUND(BC54,2)</f>
        <v>0</v>
      </c>
      <c r="X32" s="396"/>
      <c r="Y32" s="396"/>
      <c r="Z32" s="396"/>
      <c r="AA32" s="396"/>
      <c r="AB32" s="396"/>
      <c r="AC32" s="396"/>
      <c r="AD32" s="396"/>
      <c r="AE32" s="396"/>
      <c r="AF32" s="43"/>
      <c r="AG32" s="43"/>
      <c r="AH32" s="43"/>
      <c r="AI32" s="43"/>
      <c r="AJ32" s="43"/>
      <c r="AK32" s="395">
        <v>0</v>
      </c>
      <c r="AL32" s="396"/>
      <c r="AM32" s="396"/>
      <c r="AN32" s="396"/>
      <c r="AO32" s="396"/>
      <c r="AP32" s="43"/>
      <c r="AQ32" s="43"/>
      <c r="AR32" s="44"/>
      <c r="BE32" s="385"/>
    </row>
    <row r="33" spans="2:44" s="3" customFormat="1" ht="14.45" customHeight="1" hidden="1">
      <c r="B33" s="42"/>
      <c r="C33" s="43"/>
      <c r="D33" s="43"/>
      <c r="E33" s="43"/>
      <c r="F33" s="31" t="s">
        <v>54</v>
      </c>
      <c r="G33" s="43"/>
      <c r="H33" s="43"/>
      <c r="I33" s="43"/>
      <c r="J33" s="43"/>
      <c r="K33" s="43"/>
      <c r="L33" s="397">
        <v>0</v>
      </c>
      <c r="M33" s="396"/>
      <c r="N33" s="396"/>
      <c r="O33" s="396"/>
      <c r="P33" s="396"/>
      <c r="Q33" s="43"/>
      <c r="R33" s="43"/>
      <c r="S33" s="43"/>
      <c r="T33" s="43"/>
      <c r="U33" s="43"/>
      <c r="V33" s="43"/>
      <c r="W33" s="395">
        <f>ROUND(BD54,2)</f>
        <v>0</v>
      </c>
      <c r="X33" s="396"/>
      <c r="Y33" s="396"/>
      <c r="Z33" s="396"/>
      <c r="AA33" s="396"/>
      <c r="AB33" s="396"/>
      <c r="AC33" s="396"/>
      <c r="AD33" s="396"/>
      <c r="AE33" s="396"/>
      <c r="AF33" s="43"/>
      <c r="AG33" s="43"/>
      <c r="AH33" s="43"/>
      <c r="AI33" s="43"/>
      <c r="AJ33" s="43"/>
      <c r="AK33" s="395">
        <v>0</v>
      </c>
      <c r="AL33" s="396"/>
      <c r="AM33" s="396"/>
      <c r="AN33" s="396"/>
      <c r="AO33" s="396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56</v>
      </c>
      <c r="U35" s="47"/>
      <c r="V35" s="47"/>
      <c r="W35" s="47"/>
      <c r="X35" s="401" t="s">
        <v>57</v>
      </c>
      <c r="Y35" s="399"/>
      <c r="Z35" s="399"/>
      <c r="AA35" s="399"/>
      <c r="AB35" s="399"/>
      <c r="AC35" s="47"/>
      <c r="AD35" s="47"/>
      <c r="AE35" s="47"/>
      <c r="AF35" s="47"/>
      <c r="AG35" s="47"/>
      <c r="AH35" s="47"/>
      <c r="AI35" s="47"/>
      <c r="AJ35" s="47"/>
      <c r="AK35" s="398">
        <f>SUM(AK26:AK33)</f>
        <v>0</v>
      </c>
      <c r="AL35" s="399"/>
      <c r="AM35" s="399"/>
      <c r="AN35" s="399"/>
      <c r="AO35" s="400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2020-10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59" t="str">
        <f>K6</f>
        <v>Nové autobusové zastávky podél silnice III/21233, Habartov</v>
      </c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silnice III/21233, Habartov, Karlovarský kraj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61" t="str">
        <f>IF(AN8="","",AN8)</f>
        <v>3. 5. 2020</v>
      </c>
      <c r="AN47" s="361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Město Habartov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34</v>
      </c>
      <c r="AJ49" s="38"/>
      <c r="AK49" s="38"/>
      <c r="AL49" s="38"/>
      <c r="AM49" s="362" t="str">
        <f>IF(E17="","",E17)</f>
        <v>MH Projekt spol. s r.o.</v>
      </c>
      <c r="AN49" s="363"/>
      <c r="AO49" s="363"/>
      <c r="AP49" s="363"/>
      <c r="AQ49" s="38"/>
      <c r="AR49" s="41"/>
      <c r="AS49" s="364" t="s">
        <v>59</v>
      </c>
      <c r="AT49" s="365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32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39</v>
      </c>
      <c r="AJ50" s="38"/>
      <c r="AK50" s="38"/>
      <c r="AL50" s="38"/>
      <c r="AM50" s="362" t="str">
        <f>IF(E20="","",E20)</f>
        <v>Ing. Martin Haueisen</v>
      </c>
      <c r="AN50" s="363"/>
      <c r="AO50" s="363"/>
      <c r="AP50" s="363"/>
      <c r="AQ50" s="38"/>
      <c r="AR50" s="41"/>
      <c r="AS50" s="366"/>
      <c r="AT50" s="367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68"/>
      <c r="AT51" s="369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70" t="s">
        <v>60</v>
      </c>
      <c r="D52" s="371"/>
      <c r="E52" s="371"/>
      <c r="F52" s="371"/>
      <c r="G52" s="371"/>
      <c r="H52" s="68"/>
      <c r="I52" s="373" t="s">
        <v>61</v>
      </c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2" t="s">
        <v>62</v>
      </c>
      <c r="AH52" s="371"/>
      <c r="AI52" s="371"/>
      <c r="AJ52" s="371"/>
      <c r="AK52" s="371"/>
      <c r="AL52" s="371"/>
      <c r="AM52" s="371"/>
      <c r="AN52" s="373" t="s">
        <v>63</v>
      </c>
      <c r="AO52" s="371"/>
      <c r="AP52" s="371"/>
      <c r="AQ52" s="69" t="s">
        <v>64</v>
      </c>
      <c r="AR52" s="41"/>
      <c r="AS52" s="70" t="s">
        <v>65</v>
      </c>
      <c r="AT52" s="71" t="s">
        <v>66</v>
      </c>
      <c r="AU52" s="71" t="s">
        <v>67</v>
      </c>
      <c r="AV52" s="71" t="s">
        <v>68</v>
      </c>
      <c r="AW52" s="71" t="s">
        <v>69</v>
      </c>
      <c r="AX52" s="71" t="s">
        <v>70</v>
      </c>
      <c r="AY52" s="71" t="s">
        <v>71</v>
      </c>
      <c r="AZ52" s="71" t="s">
        <v>72</v>
      </c>
      <c r="BA52" s="71" t="s">
        <v>73</v>
      </c>
      <c r="BB52" s="71" t="s">
        <v>74</v>
      </c>
      <c r="BC52" s="71" t="s">
        <v>75</v>
      </c>
      <c r="BD52" s="72" t="s">
        <v>76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77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81">
        <f>ROUND(AG55+AG57+AG59,2)</f>
        <v>0</v>
      </c>
      <c r="AH54" s="381"/>
      <c r="AI54" s="381"/>
      <c r="AJ54" s="381"/>
      <c r="AK54" s="381"/>
      <c r="AL54" s="381"/>
      <c r="AM54" s="381"/>
      <c r="AN54" s="382">
        <f aca="true" t="shared" si="0" ref="AN54:AN60">SUM(AG54,AT54)</f>
        <v>0</v>
      </c>
      <c r="AO54" s="382"/>
      <c r="AP54" s="382"/>
      <c r="AQ54" s="80" t="s">
        <v>42</v>
      </c>
      <c r="AR54" s="81"/>
      <c r="AS54" s="82">
        <f>ROUND(AS55+AS57+AS59,2)</f>
        <v>0</v>
      </c>
      <c r="AT54" s="83">
        <f aca="true" t="shared" si="1" ref="AT54:AT60">ROUND(SUM(AV54:AW54),2)</f>
        <v>0</v>
      </c>
      <c r="AU54" s="84">
        <f>ROUND(AU55+AU57+AU59,5)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ROUND(AZ55+AZ57+AZ59,2)</f>
        <v>0</v>
      </c>
      <c r="BA54" s="83">
        <f>ROUND(BA55+BA57+BA59,2)</f>
        <v>0</v>
      </c>
      <c r="BB54" s="83">
        <f>ROUND(BB55+BB57+BB59,2)</f>
        <v>0</v>
      </c>
      <c r="BC54" s="83">
        <f>ROUND(BC55+BC57+BC59,2)</f>
        <v>0</v>
      </c>
      <c r="BD54" s="85">
        <f>ROUND(BD55+BD57+BD59,2)</f>
        <v>0</v>
      </c>
      <c r="BS54" s="86" t="s">
        <v>78</v>
      </c>
      <c r="BT54" s="86" t="s">
        <v>79</v>
      </c>
      <c r="BU54" s="87" t="s">
        <v>80</v>
      </c>
      <c r="BV54" s="86" t="s">
        <v>81</v>
      </c>
      <c r="BW54" s="86" t="s">
        <v>5</v>
      </c>
      <c r="BX54" s="86" t="s">
        <v>82</v>
      </c>
      <c r="CL54" s="86" t="s">
        <v>19</v>
      </c>
    </row>
    <row r="55" spans="2:91" s="7" customFormat="1" ht="24.75" customHeight="1">
      <c r="B55" s="88"/>
      <c r="C55" s="89"/>
      <c r="D55" s="376" t="s">
        <v>83</v>
      </c>
      <c r="E55" s="376"/>
      <c r="F55" s="376"/>
      <c r="G55" s="376"/>
      <c r="H55" s="376"/>
      <c r="I55" s="90"/>
      <c r="J55" s="376" t="s">
        <v>84</v>
      </c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7">
        <f>ROUND(AG56,2)</f>
        <v>0</v>
      </c>
      <c r="AH55" s="375"/>
      <c r="AI55" s="375"/>
      <c r="AJ55" s="375"/>
      <c r="AK55" s="375"/>
      <c r="AL55" s="375"/>
      <c r="AM55" s="375"/>
      <c r="AN55" s="374">
        <f t="shared" si="0"/>
        <v>0</v>
      </c>
      <c r="AO55" s="375"/>
      <c r="AP55" s="375"/>
      <c r="AQ55" s="91" t="s">
        <v>85</v>
      </c>
      <c r="AR55" s="92"/>
      <c r="AS55" s="93">
        <f>ROUND(AS56,2)</f>
        <v>0</v>
      </c>
      <c r="AT55" s="94">
        <f t="shared" si="1"/>
        <v>0</v>
      </c>
      <c r="AU55" s="95">
        <f>ROUND(AU56,5)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ROUND(AZ56,2)</f>
        <v>0</v>
      </c>
      <c r="BA55" s="94">
        <f>ROUND(BA56,2)</f>
        <v>0</v>
      </c>
      <c r="BB55" s="94">
        <f>ROUND(BB56,2)</f>
        <v>0</v>
      </c>
      <c r="BC55" s="94">
        <f>ROUND(BC56,2)</f>
        <v>0</v>
      </c>
      <c r="BD55" s="96">
        <f>ROUND(BD56,2)</f>
        <v>0</v>
      </c>
      <c r="BS55" s="97" t="s">
        <v>78</v>
      </c>
      <c r="BT55" s="97" t="s">
        <v>86</v>
      </c>
      <c r="BU55" s="97" t="s">
        <v>80</v>
      </c>
      <c r="BV55" s="97" t="s">
        <v>81</v>
      </c>
      <c r="BW55" s="97" t="s">
        <v>87</v>
      </c>
      <c r="BX55" s="97" t="s">
        <v>5</v>
      </c>
      <c r="CL55" s="97" t="s">
        <v>19</v>
      </c>
      <c r="CM55" s="97" t="s">
        <v>88</v>
      </c>
    </row>
    <row r="56" spans="1:90" s="4" customFormat="1" ht="23.25" customHeight="1">
      <c r="A56" s="98" t="s">
        <v>89</v>
      </c>
      <c r="B56" s="53"/>
      <c r="C56" s="99"/>
      <c r="D56" s="99"/>
      <c r="E56" s="378" t="s">
        <v>90</v>
      </c>
      <c r="F56" s="378"/>
      <c r="G56" s="378"/>
      <c r="H56" s="378"/>
      <c r="I56" s="378"/>
      <c r="J56" s="99"/>
      <c r="K56" s="378" t="s">
        <v>91</v>
      </c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9">
        <f>'2020-10-101-SP - SO 101 -...'!J32</f>
        <v>0</v>
      </c>
      <c r="AH56" s="380"/>
      <c r="AI56" s="380"/>
      <c r="AJ56" s="380"/>
      <c r="AK56" s="380"/>
      <c r="AL56" s="380"/>
      <c r="AM56" s="380"/>
      <c r="AN56" s="379">
        <f t="shared" si="0"/>
        <v>0</v>
      </c>
      <c r="AO56" s="380"/>
      <c r="AP56" s="380"/>
      <c r="AQ56" s="100" t="s">
        <v>92</v>
      </c>
      <c r="AR56" s="55"/>
      <c r="AS56" s="101">
        <v>0</v>
      </c>
      <c r="AT56" s="102">
        <f t="shared" si="1"/>
        <v>0</v>
      </c>
      <c r="AU56" s="103">
        <f>'2020-10-101-SP - SO 101 -...'!P99</f>
        <v>0</v>
      </c>
      <c r="AV56" s="102">
        <f>'2020-10-101-SP - SO 101 -...'!J35</f>
        <v>0</v>
      </c>
      <c r="AW56" s="102">
        <f>'2020-10-101-SP - SO 101 -...'!J36</f>
        <v>0</v>
      </c>
      <c r="AX56" s="102">
        <f>'2020-10-101-SP - SO 101 -...'!J37</f>
        <v>0</v>
      </c>
      <c r="AY56" s="102">
        <f>'2020-10-101-SP - SO 101 -...'!J38</f>
        <v>0</v>
      </c>
      <c r="AZ56" s="102">
        <f>'2020-10-101-SP - SO 101 -...'!F35</f>
        <v>0</v>
      </c>
      <c r="BA56" s="102">
        <f>'2020-10-101-SP - SO 101 -...'!F36</f>
        <v>0</v>
      </c>
      <c r="BB56" s="102">
        <f>'2020-10-101-SP - SO 101 -...'!F37</f>
        <v>0</v>
      </c>
      <c r="BC56" s="102">
        <f>'2020-10-101-SP - SO 101 -...'!F38</f>
        <v>0</v>
      </c>
      <c r="BD56" s="104">
        <f>'2020-10-101-SP - SO 101 -...'!F39</f>
        <v>0</v>
      </c>
      <c r="BT56" s="105" t="s">
        <v>88</v>
      </c>
      <c r="BV56" s="105" t="s">
        <v>81</v>
      </c>
      <c r="BW56" s="105" t="s">
        <v>93</v>
      </c>
      <c r="BX56" s="105" t="s">
        <v>87</v>
      </c>
      <c r="CL56" s="105" t="s">
        <v>19</v>
      </c>
    </row>
    <row r="57" spans="2:91" s="7" customFormat="1" ht="24.75" customHeight="1">
      <c r="B57" s="88"/>
      <c r="C57" s="89"/>
      <c r="D57" s="376" t="s">
        <v>94</v>
      </c>
      <c r="E57" s="376"/>
      <c r="F57" s="376"/>
      <c r="G57" s="376"/>
      <c r="H57" s="376"/>
      <c r="I57" s="90"/>
      <c r="J57" s="376" t="s">
        <v>95</v>
      </c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76"/>
      <c r="AD57" s="376"/>
      <c r="AE57" s="376"/>
      <c r="AF57" s="376"/>
      <c r="AG57" s="377">
        <f>ROUND(AG58,2)</f>
        <v>0</v>
      </c>
      <c r="AH57" s="375"/>
      <c r="AI57" s="375"/>
      <c r="AJ57" s="375"/>
      <c r="AK57" s="375"/>
      <c r="AL57" s="375"/>
      <c r="AM57" s="375"/>
      <c r="AN57" s="374">
        <f t="shared" si="0"/>
        <v>0</v>
      </c>
      <c r="AO57" s="375"/>
      <c r="AP57" s="375"/>
      <c r="AQ57" s="91" t="s">
        <v>85</v>
      </c>
      <c r="AR57" s="92"/>
      <c r="AS57" s="93">
        <f>ROUND(AS58,2)</f>
        <v>0</v>
      </c>
      <c r="AT57" s="94">
        <f t="shared" si="1"/>
        <v>0</v>
      </c>
      <c r="AU57" s="95">
        <f>ROUND(AU58,5)</f>
        <v>0</v>
      </c>
      <c r="AV57" s="94">
        <f>ROUND(AZ57*L29,2)</f>
        <v>0</v>
      </c>
      <c r="AW57" s="94">
        <f>ROUND(BA57*L30,2)</f>
        <v>0</v>
      </c>
      <c r="AX57" s="94">
        <f>ROUND(BB57*L29,2)</f>
        <v>0</v>
      </c>
      <c r="AY57" s="94">
        <f>ROUND(BC57*L30,2)</f>
        <v>0</v>
      </c>
      <c r="AZ57" s="94">
        <f>ROUND(AZ58,2)</f>
        <v>0</v>
      </c>
      <c r="BA57" s="94">
        <f>ROUND(BA58,2)</f>
        <v>0</v>
      </c>
      <c r="BB57" s="94">
        <f>ROUND(BB58,2)</f>
        <v>0</v>
      </c>
      <c r="BC57" s="94">
        <f>ROUND(BC58,2)</f>
        <v>0</v>
      </c>
      <c r="BD57" s="96">
        <f>ROUND(BD58,2)</f>
        <v>0</v>
      </c>
      <c r="BS57" s="97" t="s">
        <v>78</v>
      </c>
      <c r="BT57" s="97" t="s">
        <v>86</v>
      </c>
      <c r="BU57" s="97" t="s">
        <v>80</v>
      </c>
      <c r="BV57" s="97" t="s">
        <v>81</v>
      </c>
      <c r="BW57" s="97" t="s">
        <v>96</v>
      </c>
      <c r="BX57" s="97" t="s">
        <v>5</v>
      </c>
      <c r="CL57" s="97" t="s">
        <v>97</v>
      </c>
      <c r="CM57" s="97" t="s">
        <v>88</v>
      </c>
    </row>
    <row r="58" spans="1:90" s="4" customFormat="1" ht="23.25" customHeight="1">
      <c r="A58" s="98" t="s">
        <v>89</v>
      </c>
      <c r="B58" s="53"/>
      <c r="C58" s="99"/>
      <c r="D58" s="99"/>
      <c r="E58" s="378" t="s">
        <v>98</v>
      </c>
      <c r="F58" s="378"/>
      <c r="G58" s="378"/>
      <c r="H58" s="378"/>
      <c r="I58" s="378"/>
      <c r="J58" s="99"/>
      <c r="K58" s="378" t="s">
        <v>99</v>
      </c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8"/>
      <c r="AF58" s="378"/>
      <c r="AG58" s="379">
        <f>'2020-10-431-SP - SO 431 -...'!J32</f>
        <v>0</v>
      </c>
      <c r="AH58" s="380"/>
      <c r="AI58" s="380"/>
      <c r="AJ58" s="380"/>
      <c r="AK58" s="380"/>
      <c r="AL58" s="380"/>
      <c r="AM58" s="380"/>
      <c r="AN58" s="379">
        <f t="shared" si="0"/>
        <v>0</v>
      </c>
      <c r="AO58" s="380"/>
      <c r="AP58" s="380"/>
      <c r="AQ58" s="100" t="s">
        <v>92</v>
      </c>
      <c r="AR58" s="55"/>
      <c r="AS58" s="101">
        <v>0</v>
      </c>
      <c r="AT58" s="102">
        <f t="shared" si="1"/>
        <v>0</v>
      </c>
      <c r="AU58" s="103">
        <f>'2020-10-431-SP - SO 431 -...'!P90</f>
        <v>0</v>
      </c>
      <c r="AV58" s="102">
        <f>'2020-10-431-SP - SO 431 -...'!J35</f>
        <v>0</v>
      </c>
      <c r="AW58" s="102">
        <f>'2020-10-431-SP - SO 431 -...'!J36</f>
        <v>0</v>
      </c>
      <c r="AX58" s="102">
        <f>'2020-10-431-SP - SO 431 -...'!J37</f>
        <v>0</v>
      </c>
      <c r="AY58" s="102">
        <f>'2020-10-431-SP - SO 431 -...'!J38</f>
        <v>0</v>
      </c>
      <c r="AZ58" s="102">
        <f>'2020-10-431-SP - SO 431 -...'!F35</f>
        <v>0</v>
      </c>
      <c r="BA58" s="102">
        <f>'2020-10-431-SP - SO 431 -...'!F36</f>
        <v>0</v>
      </c>
      <c r="BB58" s="102">
        <f>'2020-10-431-SP - SO 431 -...'!F37</f>
        <v>0</v>
      </c>
      <c r="BC58" s="102">
        <f>'2020-10-431-SP - SO 431 -...'!F38</f>
        <v>0</v>
      </c>
      <c r="BD58" s="104">
        <f>'2020-10-431-SP - SO 431 -...'!F39</f>
        <v>0</v>
      </c>
      <c r="BT58" s="105" t="s">
        <v>88</v>
      </c>
      <c r="BV58" s="105" t="s">
        <v>81</v>
      </c>
      <c r="BW58" s="105" t="s">
        <v>100</v>
      </c>
      <c r="BX58" s="105" t="s">
        <v>96</v>
      </c>
      <c r="CL58" s="105" t="s">
        <v>97</v>
      </c>
    </row>
    <row r="59" spans="2:91" s="7" customFormat="1" ht="24.75" customHeight="1">
      <c r="B59" s="88"/>
      <c r="C59" s="89"/>
      <c r="D59" s="376" t="s">
        <v>101</v>
      </c>
      <c r="E59" s="376"/>
      <c r="F59" s="376"/>
      <c r="G59" s="376"/>
      <c r="H59" s="376"/>
      <c r="I59" s="90"/>
      <c r="J59" s="376" t="s">
        <v>102</v>
      </c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7">
        <f>ROUND(AG60,2)</f>
        <v>0</v>
      </c>
      <c r="AH59" s="375"/>
      <c r="AI59" s="375"/>
      <c r="AJ59" s="375"/>
      <c r="AK59" s="375"/>
      <c r="AL59" s="375"/>
      <c r="AM59" s="375"/>
      <c r="AN59" s="374">
        <f t="shared" si="0"/>
        <v>0</v>
      </c>
      <c r="AO59" s="375"/>
      <c r="AP59" s="375"/>
      <c r="AQ59" s="91" t="s">
        <v>85</v>
      </c>
      <c r="AR59" s="92"/>
      <c r="AS59" s="93">
        <f>ROUND(AS60,2)</f>
        <v>0</v>
      </c>
      <c r="AT59" s="94">
        <f t="shared" si="1"/>
        <v>0</v>
      </c>
      <c r="AU59" s="95">
        <f>ROUND(AU60,5)</f>
        <v>0</v>
      </c>
      <c r="AV59" s="94">
        <f>ROUND(AZ59*L29,2)</f>
        <v>0</v>
      </c>
      <c r="AW59" s="94">
        <f>ROUND(BA59*L30,2)</f>
        <v>0</v>
      </c>
      <c r="AX59" s="94">
        <f>ROUND(BB59*L29,2)</f>
        <v>0</v>
      </c>
      <c r="AY59" s="94">
        <f>ROUND(BC59*L30,2)</f>
        <v>0</v>
      </c>
      <c r="AZ59" s="94">
        <f>ROUND(AZ60,2)</f>
        <v>0</v>
      </c>
      <c r="BA59" s="94">
        <f>ROUND(BA60,2)</f>
        <v>0</v>
      </c>
      <c r="BB59" s="94">
        <f>ROUND(BB60,2)</f>
        <v>0</v>
      </c>
      <c r="BC59" s="94">
        <f>ROUND(BC60,2)</f>
        <v>0</v>
      </c>
      <c r="BD59" s="96">
        <f>ROUND(BD60,2)</f>
        <v>0</v>
      </c>
      <c r="BS59" s="97" t="s">
        <v>78</v>
      </c>
      <c r="BT59" s="97" t="s">
        <v>86</v>
      </c>
      <c r="BU59" s="97" t="s">
        <v>80</v>
      </c>
      <c r="BV59" s="97" t="s">
        <v>81</v>
      </c>
      <c r="BW59" s="97" t="s">
        <v>103</v>
      </c>
      <c r="BX59" s="97" t="s">
        <v>5</v>
      </c>
      <c r="CL59" s="97" t="s">
        <v>42</v>
      </c>
      <c r="CM59" s="97" t="s">
        <v>88</v>
      </c>
    </row>
    <row r="60" spans="1:90" s="4" customFormat="1" ht="23.25" customHeight="1">
      <c r="A60" s="98" t="s">
        <v>89</v>
      </c>
      <c r="B60" s="53"/>
      <c r="C60" s="99"/>
      <c r="D60" s="99"/>
      <c r="E60" s="378" t="s">
        <v>104</v>
      </c>
      <c r="F60" s="378"/>
      <c r="G60" s="378"/>
      <c r="H60" s="378"/>
      <c r="I60" s="378"/>
      <c r="J60" s="99"/>
      <c r="K60" s="378" t="s">
        <v>105</v>
      </c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9">
        <f>'2020-10-VON-SP - VON - So...'!J32</f>
        <v>0</v>
      </c>
      <c r="AH60" s="380"/>
      <c r="AI60" s="380"/>
      <c r="AJ60" s="380"/>
      <c r="AK60" s="380"/>
      <c r="AL60" s="380"/>
      <c r="AM60" s="380"/>
      <c r="AN60" s="379">
        <f t="shared" si="0"/>
        <v>0</v>
      </c>
      <c r="AO60" s="380"/>
      <c r="AP60" s="380"/>
      <c r="AQ60" s="100" t="s">
        <v>92</v>
      </c>
      <c r="AR60" s="55"/>
      <c r="AS60" s="106">
        <v>0</v>
      </c>
      <c r="AT60" s="107">
        <f t="shared" si="1"/>
        <v>0</v>
      </c>
      <c r="AU60" s="108">
        <f>'2020-10-VON-SP - VON - So...'!P88</f>
        <v>0</v>
      </c>
      <c r="AV60" s="107">
        <f>'2020-10-VON-SP - VON - So...'!J35</f>
        <v>0</v>
      </c>
      <c r="AW60" s="107">
        <f>'2020-10-VON-SP - VON - So...'!J36</f>
        <v>0</v>
      </c>
      <c r="AX60" s="107">
        <f>'2020-10-VON-SP - VON - So...'!J37</f>
        <v>0</v>
      </c>
      <c r="AY60" s="107">
        <f>'2020-10-VON-SP - VON - So...'!J38</f>
        <v>0</v>
      </c>
      <c r="AZ60" s="107">
        <f>'2020-10-VON-SP - VON - So...'!F35</f>
        <v>0</v>
      </c>
      <c r="BA60" s="107">
        <f>'2020-10-VON-SP - VON - So...'!F36</f>
        <v>0</v>
      </c>
      <c r="BB60" s="107">
        <f>'2020-10-VON-SP - VON - So...'!F37</f>
        <v>0</v>
      </c>
      <c r="BC60" s="107">
        <f>'2020-10-VON-SP - VON - So...'!F38</f>
        <v>0</v>
      </c>
      <c r="BD60" s="109">
        <f>'2020-10-VON-SP - VON - So...'!F39</f>
        <v>0</v>
      </c>
      <c r="BT60" s="105" t="s">
        <v>88</v>
      </c>
      <c r="BV60" s="105" t="s">
        <v>81</v>
      </c>
      <c r="BW60" s="105" t="s">
        <v>106</v>
      </c>
      <c r="BX60" s="105" t="s">
        <v>103</v>
      </c>
      <c r="CL60" s="105" t="s">
        <v>42</v>
      </c>
    </row>
    <row r="61" spans="1:57" s="2" customFormat="1" ht="30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41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s="2" customFormat="1" ht="6.95" customHeight="1">
      <c r="A62" s="3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41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</sheetData>
  <sheetProtection algorithmName="SHA-512" hashValue="Ar2a3Z7SW3wsPfWwdcxv4MSWsnKLAPwJmWMSTyyEHTmUo1iXV9d/5/6gnRRgfhX1t67bujYO5cfasZYD0iRkjQ==" saltValue="er3eHnjq2rvjjCLY03kMEdUkv7HAQO5aYxBndpvJfKHNNVmvZC0FuXqmfpEQNSkLwT+41ybSC7lzzO76JdfUUw==" spinCount="100000" sheet="1" objects="1" scenarios="1" formatColumns="0" formatRows="0"/>
  <mergeCells count="62"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AN60:AP60"/>
    <mergeCell ref="AG60:AM60"/>
    <mergeCell ref="E60:I60"/>
    <mergeCell ref="K60:AF60"/>
    <mergeCell ref="AG54:AM54"/>
    <mergeCell ref="AN54:AP54"/>
    <mergeCell ref="AG58:AM58"/>
    <mergeCell ref="AN58:AP58"/>
    <mergeCell ref="E58:I58"/>
    <mergeCell ref="K58:AF58"/>
    <mergeCell ref="AN59:AP59"/>
    <mergeCell ref="AG59:AM59"/>
    <mergeCell ref="D59:H59"/>
    <mergeCell ref="J59:AF59"/>
    <mergeCell ref="K56:AF56"/>
    <mergeCell ref="AN56:AP56"/>
    <mergeCell ref="AG56:AM56"/>
    <mergeCell ref="E56:I56"/>
    <mergeCell ref="D57:H57"/>
    <mergeCell ref="J57:AF57"/>
    <mergeCell ref="AN57:AP57"/>
    <mergeCell ref="AG57:AM57"/>
    <mergeCell ref="C52:G52"/>
    <mergeCell ref="AG52:AM52"/>
    <mergeCell ref="AN52:AP52"/>
    <mergeCell ref="I52:AF52"/>
    <mergeCell ref="AN55:AP55"/>
    <mergeCell ref="D55:H55"/>
    <mergeCell ref="J55:AF55"/>
    <mergeCell ref="AG55:AM55"/>
    <mergeCell ref="L45:AO45"/>
    <mergeCell ref="AM47:AN47"/>
    <mergeCell ref="AM49:AP49"/>
    <mergeCell ref="AS49:AT51"/>
    <mergeCell ref="AM50:AP50"/>
  </mergeCells>
  <hyperlinks>
    <hyperlink ref="A56" location="'2020-10-101-SP - SO 101 -...'!C2" display="/"/>
    <hyperlink ref="A58" location="'2020-10-431-SP - SO 431 -...'!C2" display="/"/>
    <hyperlink ref="A60" location="'2020-10-VON-SP - VON - S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93</v>
      </c>
      <c r="AZ2" s="110" t="s">
        <v>107</v>
      </c>
      <c r="BA2" s="110" t="s">
        <v>108</v>
      </c>
      <c r="BB2" s="110" t="s">
        <v>109</v>
      </c>
      <c r="BC2" s="110" t="s">
        <v>110</v>
      </c>
      <c r="BD2" s="110" t="s">
        <v>88</v>
      </c>
    </row>
    <row r="3" spans="2:5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88</v>
      </c>
      <c r="AZ3" s="110" t="s">
        <v>111</v>
      </c>
      <c r="BA3" s="110" t="s">
        <v>112</v>
      </c>
      <c r="BB3" s="110" t="s">
        <v>113</v>
      </c>
      <c r="BC3" s="110" t="s">
        <v>114</v>
      </c>
      <c r="BD3" s="110" t="s">
        <v>88</v>
      </c>
    </row>
    <row r="4" spans="2:56" s="1" customFormat="1" ht="24.95" customHeight="1">
      <c r="B4" s="22"/>
      <c r="D4" s="113" t="s">
        <v>115</v>
      </c>
      <c r="L4" s="22"/>
      <c r="M4" s="114" t="s">
        <v>10</v>
      </c>
      <c r="AT4" s="19" t="s">
        <v>4</v>
      </c>
      <c r="AZ4" s="110" t="s">
        <v>116</v>
      </c>
      <c r="BA4" s="110" t="s">
        <v>112</v>
      </c>
      <c r="BB4" s="110" t="s">
        <v>113</v>
      </c>
      <c r="BC4" s="110" t="s">
        <v>117</v>
      </c>
      <c r="BD4" s="110" t="s">
        <v>88</v>
      </c>
    </row>
    <row r="5" spans="2:56" s="1" customFormat="1" ht="6.95" customHeight="1">
      <c r="B5" s="22"/>
      <c r="L5" s="22"/>
      <c r="AZ5" s="110" t="s">
        <v>118</v>
      </c>
      <c r="BA5" s="110" t="s">
        <v>112</v>
      </c>
      <c r="BB5" s="110" t="s">
        <v>113</v>
      </c>
      <c r="BC5" s="110" t="s">
        <v>119</v>
      </c>
      <c r="BD5" s="110" t="s">
        <v>88</v>
      </c>
    </row>
    <row r="6" spans="2:56" s="1" customFormat="1" ht="12" customHeight="1">
      <c r="B6" s="22"/>
      <c r="D6" s="115" t="s">
        <v>16</v>
      </c>
      <c r="L6" s="22"/>
      <c r="AZ6" s="110" t="s">
        <v>120</v>
      </c>
      <c r="BA6" s="110" t="s">
        <v>112</v>
      </c>
      <c r="BB6" s="110" t="s">
        <v>113</v>
      </c>
      <c r="BC6" s="110" t="s">
        <v>121</v>
      </c>
      <c r="BD6" s="110" t="s">
        <v>88</v>
      </c>
    </row>
    <row r="7" spans="2:56" s="1" customFormat="1" ht="16.5" customHeight="1">
      <c r="B7" s="22"/>
      <c r="E7" s="403" t="str">
        <f>'Rekapitulace stavby'!K6</f>
        <v>Nové autobusové zastávky podél silnice III/21233, Habartov</v>
      </c>
      <c r="F7" s="404"/>
      <c r="G7" s="404"/>
      <c r="H7" s="404"/>
      <c r="L7" s="22"/>
      <c r="AZ7" s="110" t="s">
        <v>122</v>
      </c>
      <c r="BA7" s="110" t="s">
        <v>112</v>
      </c>
      <c r="BB7" s="110" t="s">
        <v>113</v>
      </c>
      <c r="BC7" s="110" t="s">
        <v>123</v>
      </c>
      <c r="BD7" s="110" t="s">
        <v>88</v>
      </c>
    </row>
    <row r="8" spans="2:56" s="1" customFormat="1" ht="12" customHeight="1">
      <c r="B8" s="22"/>
      <c r="D8" s="115" t="s">
        <v>124</v>
      </c>
      <c r="L8" s="22"/>
      <c r="AZ8" s="110" t="s">
        <v>125</v>
      </c>
      <c r="BA8" s="110" t="s">
        <v>126</v>
      </c>
      <c r="BB8" s="110" t="s">
        <v>113</v>
      </c>
      <c r="BC8" s="110" t="s">
        <v>127</v>
      </c>
      <c r="BD8" s="110" t="s">
        <v>88</v>
      </c>
    </row>
    <row r="9" spans="1:56" s="2" customFormat="1" ht="16.5" customHeight="1">
      <c r="A9" s="36"/>
      <c r="B9" s="41"/>
      <c r="C9" s="36"/>
      <c r="D9" s="36"/>
      <c r="E9" s="403" t="s">
        <v>128</v>
      </c>
      <c r="F9" s="405"/>
      <c r="G9" s="405"/>
      <c r="H9" s="405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110" t="s">
        <v>129</v>
      </c>
      <c r="BA9" s="110" t="s">
        <v>130</v>
      </c>
      <c r="BB9" s="110" t="s">
        <v>131</v>
      </c>
      <c r="BC9" s="110" t="s">
        <v>86</v>
      </c>
      <c r="BD9" s="110" t="s">
        <v>88</v>
      </c>
    </row>
    <row r="10" spans="1:56" s="2" customFormat="1" ht="12" customHeight="1">
      <c r="A10" s="36"/>
      <c r="B10" s="41"/>
      <c r="C10" s="36"/>
      <c r="D10" s="115" t="s">
        <v>132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Z10" s="110" t="s">
        <v>133</v>
      </c>
      <c r="BA10" s="110" t="s">
        <v>130</v>
      </c>
      <c r="BB10" s="110" t="s">
        <v>131</v>
      </c>
      <c r="BC10" s="110" t="s">
        <v>86</v>
      </c>
      <c r="BD10" s="110" t="s">
        <v>88</v>
      </c>
    </row>
    <row r="11" spans="1:56" s="2" customFormat="1" ht="16.5" customHeight="1">
      <c r="A11" s="36"/>
      <c r="B11" s="41"/>
      <c r="C11" s="36"/>
      <c r="D11" s="36"/>
      <c r="E11" s="406" t="s">
        <v>134</v>
      </c>
      <c r="F11" s="405"/>
      <c r="G11" s="405"/>
      <c r="H11" s="405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Z11" s="110" t="s">
        <v>135</v>
      </c>
      <c r="BA11" s="110" t="s">
        <v>136</v>
      </c>
      <c r="BB11" s="110" t="s">
        <v>109</v>
      </c>
      <c r="BC11" s="110" t="s">
        <v>137</v>
      </c>
      <c r="BD11" s="110" t="s">
        <v>88</v>
      </c>
    </row>
    <row r="12" spans="1:56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Z12" s="110" t="s">
        <v>138</v>
      </c>
      <c r="BA12" s="110" t="s">
        <v>139</v>
      </c>
      <c r="BB12" s="110" t="s">
        <v>109</v>
      </c>
      <c r="BC12" s="110" t="s">
        <v>140</v>
      </c>
      <c r="BD12" s="110" t="s">
        <v>88</v>
      </c>
    </row>
    <row r="13" spans="1:56" s="2" customFormat="1" ht="12" customHeight="1">
      <c r="A13" s="36"/>
      <c r="B13" s="41"/>
      <c r="C13" s="36"/>
      <c r="D13" s="115" t="s">
        <v>18</v>
      </c>
      <c r="E13" s="36"/>
      <c r="F13" s="105" t="s">
        <v>19</v>
      </c>
      <c r="G13" s="36"/>
      <c r="H13" s="36"/>
      <c r="I13" s="115" t="s">
        <v>20</v>
      </c>
      <c r="J13" s="105" t="s">
        <v>21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Z13" s="110" t="s">
        <v>141</v>
      </c>
      <c r="BA13" s="110" t="s">
        <v>142</v>
      </c>
      <c r="BB13" s="110" t="s">
        <v>113</v>
      </c>
      <c r="BC13" s="110" t="s">
        <v>143</v>
      </c>
      <c r="BD13" s="110" t="s">
        <v>88</v>
      </c>
    </row>
    <row r="14" spans="1:56" s="2" customFormat="1" ht="12" customHeight="1">
      <c r="A14" s="36"/>
      <c r="B14" s="41"/>
      <c r="C14" s="36"/>
      <c r="D14" s="115" t="s">
        <v>22</v>
      </c>
      <c r="E14" s="36"/>
      <c r="F14" s="105" t="s">
        <v>23</v>
      </c>
      <c r="G14" s="36"/>
      <c r="H14" s="36"/>
      <c r="I14" s="115" t="s">
        <v>24</v>
      </c>
      <c r="J14" s="117" t="str">
        <f>'Rekapitulace stavby'!AN8</f>
        <v>3. 5. 2020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Z14" s="110" t="s">
        <v>144</v>
      </c>
      <c r="BA14" s="110" t="s">
        <v>145</v>
      </c>
      <c r="BB14" s="110" t="s">
        <v>146</v>
      </c>
      <c r="BC14" s="110" t="s">
        <v>147</v>
      </c>
      <c r="BD14" s="110" t="s">
        <v>88</v>
      </c>
    </row>
    <row r="15" spans="1:56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Z15" s="110" t="s">
        <v>148</v>
      </c>
      <c r="BA15" s="110" t="s">
        <v>145</v>
      </c>
      <c r="BB15" s="110" t="s">
        <v>146</v>
      </c>
      <c r="BC15" s="110" t="s">
        <v>147</v>
      </c>
      <c r="BD15" s="110" t="s">
        <v>88</v>
      </c>
    </row>
    <row r="16" spans="1:56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5" t="s">
        <v>28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Z16" s="110" t="s">
        <v>149</v>
      </c>
      <c r="BA16" s="110" t="s">
        <v>150</v>
      </c>
      <c r="BB16" s="110" t="s">
        <v>146</v>
      </c>
      <c r="BC16" s="110" t="s">
        <v>151</v>
      </c>
      <c r="BD16" s="110" t="s">
        <v>88</v>
      </c>
    </row>
    <row r="17" spans="1:56" s="2" customFormat="1" ht="18" customHeight="1">
      <c r="A17" s="36"/>
      <c r="B17" s="41"/>
      <c r="C17" s="36"/>
      <c r="D17" s="36"/>
      <c r="E17" s="105" t="s">
        <v>29</v>
      </c>
      <c r="F17" s="36"/>
      <c r="G17" s="36"/>
      <c r="H17" s="36"/>
      <c r="I17" s="115" t="s">
        <v>30</v>
      </c>
      <c r="J17" s="105" t="s">
        <v>31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Z17" s="110" t="s">
        <v>152</v>
      </c>
      <c r="BA17" s="110" t="s">
        <v>153</v>
      </c>
      <c r="BB17" s="110" t="s">
        <v>146</v>
      </c>
      <c r="BC17" s="110" t="s">
        <v>154</v>
      </c>
      <c r="BD17" s="110" t="s">
        <v>88</v>
      </c>
    </row>
    <row r="18" spans="1:56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Z18" s="110" t="s">
        <v>155</v>
      </c>
      <c r="BA18" s="110" t="s">
        <v>156</v>
      </c>
      <c r="BB18" s="110" t="s">
        <v>131</v>
      </c>
      <c r="BC18" s="110" t="s">
        <v>157</v>
      </c>
      <c r="BD18" s="110" t="s">
        <v>88</v>
      </c>
    </row>
    <row r="19" spans="1:56" s="2" customFormat="1" ht="12" customHeight="1">
      <c r="A19" s="36"/>
      <c r="B19" s="41"/>
      <c r="C19" s="36"/>
      <c r="D19" s="115" t="s">
        <v>32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Z19" s="110" t="s">
        <v>158</v>
      </c>
      <c r="BA19" s="110" t="s">
        <v>159</v>
      </c>
      <c r="BB19" s="110" t="s">
        <v>131</v>
      </c>
      <c r="BC19" s="110" t="s">
        <v>157</v>
      </c>
      <c r="BD19" s="110" t="s">
        <v>88</v>
      </c>
    </row>
    <row r="20" spans="1:56" s="2" customFormat="1" ht="18" customHeight="1">
      <c r="A20" s="36"/>
      <c r="B20" s="41"/>
      <c r="C20" s="36"/>
      <c r="D20" s="36"/>
      <c r="E20" s="407" t="str">
        <f>'Rekapitulace stavby'!E14</f>
        <v>Vyplň údaj</v>
      </c>
      <c r="F20" s="408"/>
      <c r="G20" s="408"/>
      <c r="H20" s="408"/>
      <c r="I20" s="115" t="s">
        <v>30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Z20" s="110" t="s">
        <v>160</v>
      </c>
      <c r="BA20" s="110" t="s">
        <v>161</v>
      </c>
      <c r="BB20" s="110" t="s">
        <v>109</v>
      </c>
      <c r="BC20" s="110" t="s">
        <v>162</v>
      </c>
      <c r="BD20" s="110" t="s">
        <v>88</v>
      </c>
    </row>
    <row r="21" spans="1:56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Z21" s="110" t="s">
        <v>163</v>
      </c>
      <c r="BA21" s="110" t="s">
        <v>139</v>
      </c>
      <c r="BB21" s="110" t="s">
        <v>109</v>
      </c>
      <c r="BC21" s="110" t="s">
        <v>164</v>
      </c>
      <c r="BD21" s="110" t="s">
        <v>88</v>
      </c>
    </row>
    <row r="22" spans="1:56" s="2" customFormat="1" ht="12" customHeight="1">
      <c r="A22" s="36"/>
      <c r="B22" s="41"/>
      <c r="C22" s="36"/>
      <c r="D22" s="115" t="s">
        <v>34</v>
      </c>
      <c r="E22" s="36"/>
      <c r="F22" s="36"/>
      <c r="G22" s="36"/>
      <c r="H22" s="36"/>
      <c r="I22" s="115" t="s">
        <v>27</v>
      </c>
      <c r="J22" s="105" t="s">
        <v>35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Z22" s="110" t="s">
        <v>165</v>
      </c>
      <c r="BA22" s="110" t="s">
        <v>166</v>
      </c>
      <c r="BB22" s="110" t="s">
        <v>109</v>
      </c>
      <c r="BC22" s="110" t="s">
        <v>167</v>
      </c>
      <c r="BD22" s="110" t="s">
        <v>88</v>
      </c>
    </row>
    <row r="23" spans="1:56" s="2" customFormat="1" ht="18" customHeight="1">
      <c r="A23" s="36"/>
      <c r="B23" s="41"/>
      <c r="C23" s="36"/>
      <c r="D23" s="36"/>
      <c r="E23" s="105" t="s">
        <v>36</v>
      </c>
      <c r="F23" s="36"/>
      <c r="G23" s="36"/>
      <c r="H23" s="36"/>
      <c r="I23" s="115" t="s">
        <v>30</v>
      </c>
      <c r="J23" s="105" t="s">
        <v>37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Z23" s="110" t="s">
        <v>168</v>
      </c>
      <c r="BA23" s="110" t="s">
        <v>169</v>
      </c>
      <c r="BB23" s="110" t="s">
        <v>113</v>
      </c>
      <c r="BC23" s="110" t="s">
        <v>170</v>
      </c>
      <c r="BD23" s="110" t="s">
        <v>88</v>
      </c>
    </row>
    <row r="24" spans="1:56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Z24" s="110" t="s">
        <v>171</v>
      </c>
      <c r="BA24" s="110" t="s">
        <v>169</v>
      </c>
      <c r="BB24" s="110" t="s">
        <v>113</v>
      </c>
      <c r="BC24" s="110" t="s">
        <v>172</v>
      </c>
      <c r="BD24" s="110" t="s">
        <v>88</v>
      </c>
    </row>
    <row r="25" spans="1:56" s="2" customFormat="1" ht="12" customHeight="1">
      <c r="A25" s="36"/>
      <c r="B25" s="41"/>
      <c r="C25" s="36"/>
      <c r="D25" s="115" t="s">
        <v>39</v>
      </c>
      <c r="E25" s="36"/>
      <c r="F25" s="36"/>
      <c r="G25" s="36"/>
      <c r="H25" s="36"/>
      <c r="I25" s="115" t="s">
        <v>27</v>
      </c>
      <c r="J25" s="105" t="s">
        <v>40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Z25" s="110" t="s">
        <v>173</v>
      </c>
      <c r="BA25" s="110" t="s">
        <v>174</v>
      </c>
      <c r="BB25" s="110" t="s">
        <v>146</v>
      </c>
      <c r="BC25" s="110" t="s">
        <v>175</v>
      </c>
      <c r="BD25" s="110" t="s">
        <v>88</v>
      </c>
    </row>
    <row r="26" spans="1:56" s="2" customFormat="1" ht="18" customHeight="1">
      <c r="A26" s="36"/>
      <c r="B26" s="41"/>
      <c r="C26" s="36"/>
      <c r="D26" s="36"/>
      <c r="E26" s="105" t="s">
        <v>41</v>
      </c>
      <c r="F26" s="36"/>
      <c r="G26" s="36"/>
      <c r="H26" s="36"/>
      <c r="I26" s="115" t="s">
        <v>30</v>
      </c>
      <c r="J26" s="105" t="s">
        <v>42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Z26" s="110" t="s">
        <v>176</v>
      </c>
      <c r="BA26" s="110" t="s">
        <v>177</v>
      </c>
      <c r="BB26" s="110" t="s">
        <v>146</v>
      </c>
      <c r="BC26" s="110" t="s">
        <v>178</v>
      </c>
      <c r="BD26" s="110" t="s">
        <v>88</v>
      </c>
    </row>
    <row r="27" spans="1:56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Z27" s="110" t="s">
        <v>179</v>
      </c>
      <c r="BA27" s="110" t="s">
        <v>180</v>
      </c>
      <c r="BB27" s="110" t="s">
        <v>146</v>
      </c>
      <c r="BC27" s="110" t="s">
        <v>181</v>
      </c>
      <c r="BD27" s="110" t="s">
        <v>88</v>
      </c>
    </row>
    <row r="28" spans="1:56" s="2" customFormat="1" ht="12" customHeight="1">
      <c r="A28" s="36"/>
      <c r="B28" s="41"/>
      <c r="C28" s="36"/>
      <c r="D28" s="115" t="s">
        <v>43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Z28" s="110" t="s">
        <v>182</v>
      </c>
      <c r="BA28" s="110" t="s">
        <v>169</v>
      </c>
      <c r="BB28" s="110" t="s">
        <v>113</v>
      </c>
      <c r="BC28" s="110" t="s">
        <v>183</v>
      </c>
      <c r="BD28" s="110" t="s">
        <v>88</v>
      </c>
    </row>
    <row r="29" spans="1:56" s="8" customFormat="1" ht="16.5" customHeight="1">
      <c r="A29" s="118"/>
      <c r="B29" s="119"/>
      <c r="C29" s="118"/>
      <c r="D29" s="118"/>
      <c r="E29" s="409" t="s">
        <v>42</v>
      </c>
      <c r="F29" s="409"/>
      <c r="G29" s="409"/>
      <c r="H29" s="409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Z29" s="121" t="s">
        <v>184</v>
      </c>
      <c r="BA29" s="121" t="s">
        <v>169</v>
      </c>
      <c r="BB29" s="121" t="s">
        <v>113</v>
      </c>
      <c r="BC29" s="121" t="s">
        <v>185</v>
      </c>
      <c r="BD29" s="121" t="s">
        <v>88</v>
      </c>
    </row>
    <row r="30" spans="1:56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Z30" s="110" t="s">
        <v>186</v>
      </c>
      <c r="BA30" s="110" t="s">
        <v>169</v>
      </c>
      <c r="BB30" s="110" t="s">
        <v>109</v>
      </c>
      <c r="BC30" s="110" t="s">
        <v>187</v>
      </c>
      <c r="BD30" s="110" t="s">
        <v>88</v>
      </c>
    </row>
    <row r="31" spans="1:56" s="2" customFormat="1" ht="6.95" customHeight="1">
      <c r="A31" s="36"/>
      <c r="B31" s="41"/>
      <c r="C31" s="36"/>
      <c r="D31" s="122"/>
      <c r="E31" s="122"/>
      <c r="F31" s="122"/>
      <c r="G31" s="122"/>
      <c r="H31" s="122"/>
      <c r="I31" s="122"/>
      <c r="J31" s="122"/>
      <c r="K31" s="122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Z31" s="110" t="s">
        <v>188</v>
      </c>
      <c r="BA31" s="110" t="s">
        <v>169</v>
      </c>
      <c r="BB31" s="110" t="s">
        <v>109</v>
      </c>
      <c r="BC31" s="110" t="s">
        <v>189</v>
      </c>
      <c r="BD31" s="110" t="s">
        <v>88</v>
      </c>
    </row>
    <row r="32" spans="1:56" s="2" customFormat="1" ht="25.35" customHeight="1">
      <c r="A32" s="36"/>
      <c r="B32" s="41"/>
      <c r="C32" s="36"/>
      <c r="D32" s="123" t="s">
        <v>45</v>
      </c>
      <c r="E32" s="36"/>
      <c r="F32" s="36"/>
      <c r="G32" s="36"/>
      <c r="H32" s="36"/>
      <c r="I32" s="36"/>
      <c r="J32" s="124">
        <f>ROUND(J99,2)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Z32" s="110" t="s">
        <v>190</v>
      </c>
      <c r="BA32" s="110" t="s">
        <v>191</v>
      </c>
      <c r="BB32" s="110" t="s">
        <v>113</v>
      </c>
      <c r="BC32" s="110" t="s">
        <v>192</v>
      </c>
      <c r="BD32" s="110" t="s">
        <v>88</v>
      </c>
    </row>
    <row r="33" spans="1:56" s="2" customFormat="1" ht="6.95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Z33" s="110" t="s">
        <v>193</v>
      </c>
      <c r="BA33" s="110" t="s">
        <v>139</v>
      </c>
      <c r="BB33" s="110" t="s">
        <v>109</v>
      </c>
      <c r="BC33" s="110" t="s">
        <v>194</v>
      </c>
      <c r="BD33" s="110" t="s">
        <v>88</v>
      </c>
    </row>
    <row r="34" spans="1:56" s="2" customFormat="1" ht="14.45" customHeight="1">
      <c r="A34" s="36"/>
      <c r="B34" s="41"/>
      <c r="C34" s="36"/>
      <c r="D34" s="36"/>
      <c r="E34" s="36"/>
      <c r="F34" s="125" t="s">
        <v>47</v>
      </c>
      <c r="G34" s="36"/>
      <c r="H34" s="36"/>
      <c r="I34" s="125" t="s">
        <v>46</v>
      </c>
      <c r="J34" s="125" t="s">
        <v>48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Z34" s="110" t="s">
        <v>195</v>
      </c>
      <c r="BA34" s="110" t="s">
        <v>139</v>
      </c>
      <c r="BB34" s="110" t="s">
        <v>109</v>
      </c>
      <c r="BC34" s="110" t="s">
        <v>196</v>
      </c>
      <c r="BD34" s="110" t="s">
        <v>88</v>
      </c>
    </row>
    <row r="35" spans="1:56" s="2" customFormat="1" ht="14.45" customHeight="1">
      <c r="A35" s="36"/>
      <c r="B35" s="41"/>
      <c r="C35" s="36"/>
      <c r="D35" s="126" t="s">
        <v>49</v>
      </c>
      <c r="E35" s="115" t="s">
        <v>50</v>
      </c>
      <c r="F35" s="127">
        <f>ROUND((SUM(BE99:BE706)),2)</f>
        <v>0</v>
      </c>
      <c r="G35" s="36"/>
      <c r="H35" s="36"/>
      <c r="I35" s="128">
        <v>0.21</v>
      </c>
      <c r="J35" s="127">
        <f>ROUND(((SUM(BE99:BE706))*I35),2)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Z35" s="110" t="s">
        <v>197</v>
      </c>
      <c r="BA35" s="110" t="s">
        <v>139</v>
      </c>
      <c r="BB35" s="110" t="s">
        <v>109</v>
      </c>
      <c r="BC35" s="110" t="s">
        <v>198</v>
      </c>
      <c r="BD35" s="110" t="s">
        <v>88</v>
      </c>
    </row>
    <row r="36" spans="1:56" s="2" customFormat="1" ht="14.45" customHeight="1">
      <c r="A36" s="36"/>
      <c r="B36" s="41"/>
      <c r="C36" s="36"/>
      <c r="D36" s="36"/>
      <c r="E36" s="115" t="s">
        <v>51</v>
      </c>
      <c r="F36" s="127">
        <f>ROUND((SUM(BF99:BF706)),2)</f>
        <v>0</v>
      </c>
      <c r="G36" s="36"/>
      <c r="H36" s="36"/>
      <c r="I36" s="128">
        <v>0.15</v>
      </c>
      <c r="J36" s="127">
        <f>ROUND(((SUM(BF99:BF706))*I36),2)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Z36" s="110" t="s">
        <v>199</v>
      </c>
      <c r="BA36" s="110" t="s">
        <v>200</v>
      </c>
      <c r="BB36" s="110" t="s">
        <v>109</v>
      </c>
      <c r="BC36" s="110" t="s">
        <v>201</v>
      </c>
      <c r="BD36" s="110" t="s">
        <v>88</v>
      </c>
    </row>
    <row r="37" spans="1:56" s="2" customFormat="1" ht="14.45" customHeight="1" hidden="1">
      <c r="A37" s="36"/>
      <c r="B37" s="41"/>
      <c r="C37" s="36"/>
      <c r="D37" s="36"/>
      <c r="E37" s="115" t="s">
        <v>52</v>
      </c>
      <c r="F37" s="127">
        <f>ROUND((SUM(BG99:BG706)),2)</f>
        <v>0</v>
      </c>
      <c r="G37" s="36"/>
      <c r="H37" s="36"/>
      <c r="I37" s="128">
        <v>0.21</v>
      </c>
      <c r="J37" s="127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Z37" s="110" t="s">
        <v>202</v>
      </c>
      <c r="BA37" s="110" t="s">
        <v>112</v>
      </c>
      <c r="BB37" s="110" t="s">
        <v>113</v>
      </c>
      <c r="BC37" s="110" t="s">
        <v>203</v>
      </c>
      <c r="BD37" s="110" t="s">
        <v>88</v>
      </c>
    </row>
    <row r="38" spans="1:56" s="2" customFormat="1" ht="14.45" customHeight="1" hidden="1">
      <c r="A38" s="36"/>
      <c r="B38" s="41"/>
      <c r="C38" s="36"/>
      <c r="D38" s="36"/>
      <c r="E38" s="115" t="s">
        <v>53</v>
      </c>
      <c r="F38" s="127">
        <f>ROUND((SUM(BH99:BH706)),2)</f>
        <v>0</v>
      </c>
      <c r="G38" s="36"/>
      <c r="H38" s="36"/>
      <c r="I38" s="128">
        <v>0.15</v>
      </c>
      <c r="J38" s="127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Z38" s="110" t="s">
        <v>204</v>
      </c>
      <c r="BA38" s="110" t="s">
        <v>112</v>
      </c>
      <c r="BB38" s="110" t="s">
        <v>113</v>
      </c>
      <c r="BC38" s="110" t="s">
        <v>205</v>
      </c>
      <c r="BD38" s="110" t="s">
        <v>88</v>
      </c>
    </row>
    <row r="39" spans="1:56" s="2" customFormat="1" ht="14.45" customHeight="1" hidden="1">
      <c r="A39" s="36"/>
      <c r="B39" s="41"/>
      <c r="C39" s="36"/>
      <c r="D39" s="36"/>
      <c r="E39" s="115" t="s">
        <v>54</v>
      </c>
      <c r="F39" s="127">
        <f>ROUND((SUM(BI99:BI706)),2)</f>
        <v>0</v>
      </c>
      <c r="G39" s="36"/>
      <c r="H39" s="36"/>
      <c r="I39" s="128">
        <v>0</v>
      </c>
      <c r="J39" s="127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Z39" s="110" t="s">
        <v>206</v>
      </c>
      <c r="BA39" s="110" t="s">
        <v>156</v>
      </c>
      <c r="BB39" s="110" t="s">
        <v>131</v>
      </c>
      <c r="BC39" s="110" t="s">
        <v>86</v>
      </c>
      <c r="BD39" s="110" t="s">
        <v>88</v>
      </c>
    </row>
    <row r="40" spans="1:56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Z40" s="110" t="s">
        <v>207</v>
      </c>
      <c r="BA40" s="110" t="s">
        <v>174</v>
      </c>
      <c r="BB40" s="110" t="s">
        <v>146</v>
      </c>
      <c r="BC40" s="110" t="s">
        <v>208</v>
      </c>
      <c r="BD40" s="110" t="s">
        <v>88</v>
      </c>
    </row>
    <row r="41" spans="1:56" s="2" customFormat="1" ht="25.35" customHeight="1">
      <c r="A41" s="36"/>
      <c r="B41" s="41"/>
      <c r="C41" s="129"/>
      <c r="D41" s="130" t="s">
        <v>55</v>
      </c>
      <c r="E41" s="131"/>
      <c r="F41" s="131"/>
      <c r="G41" s="132" t="s">
        <v>56</v>
      </c>
      <c r="H41" s="133" t="s">
        <v>57</v>
      </c>
      <c r="I41" s="131"/>
      <c r="J41" s="134">
        <f>SUM(J32:J39)</f>
        <v>0</v>
      </c>
      <c r="K41" s="135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Z41" s="110" t="s">
        <v>209</v>
      </c>
      <c r="BA41" s="110" t="s">
        <v>210</v>
      </c>
      <c r="BB41" s="110" t="s">
        <v>146</v>
      </c>
      <c r="BC41" s="110" t="s">
        <v>211</v>
      </c>
      <c r="BD41" s="110" t="s">
        <v>88</v>
      </c>
    </row>
    <row r="42" spans="1:56" s="2" customFormat="1" ht="14.45" customHeight="1">
      <c r="A42" s="36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Z42" s="110" t="s">
        <v>212</v>
      </c>
      <c r="BA42" s="110" t="s">
        <v>213</v>
      </c>
      <c r="BB42" s="110" t="s">
        <v>146</v>
      </c>
      <c r="BC42" s="110" t="s">
        <v>214</v>
      </c>
      <c r="BD42" s="110" t="s">
        <v>88</v>
      </c>
    </row>
    <row r="43" spans="52:56" ht="11.25">
      <c r="AZ43" s="110" t="s">
        <v>215</v>
      </c>
      <c r="BA43" s="110" t="s">
        <v>216</v>
      </c>
      <c r="BB43" s="110" t="s">
        <v>146</v>
      </c>
      <c r="BC43" s="110" t="s">
        <v>217</v>
      </c>
      <c r="BD43" s="110" t="s">
        <v>88</v>
      </c>
    </row>
    <row r="44" spans="52:56" ht="11.25">
      <c r="AZ44" s="110" t="s">
        <v>218</v>
      </c>
      <c r="BA44" s="110" t="s">
        <v>216</v>
      </c>
      <c r="BB44" s="110" t="s">
        <v>146</v>
      </c>
      <c r="BC44" s="110" t="s">
        <v>219</v>
      </c>
      <c r="BD44" s="110" t="s">
        <v>88</v>
      </c>
    </row>
    <row r="45" spans="52:56" ht="11.25">
      <c r="AZ45" s="110" t="s">
        <v>220</v>
      </c>
      <c r="BA45" s="110" t="s">
        <v>145</v>
      </c>
      <c r="BB45" s="110" t="s">
        <v>146</v>
      </c>
      <c r="BC45" s="110" t="s">
        <v>221</v>
      </c>
      <c r="BD45" s="110" t="s">
        <v>88</v>
      </c>
    </row>
    <row r="46" spans="1:56" s="2" customFormat="1" ht="6.95" customHeight="1">
      <c r="A46" s="36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Z46" s="110" t="s">
        <v>222</v>
      </c>
      <c r="BA46" s="110" t="s">
        <v>223</v>
      </c>
      <c r="BB46" s="110" t="s">
        <v>113</v>
      </c>
      <c r="BC46" s="110" t="s">
        <v>224</v>
      </c>
      <c r="BD46" s="110" t="s">
        <v>88</v>
      </c>
    </row>
    <row r="47" spans="1:56" s="2" customFormat="1" ht="24.95" customHeight="1">
      <c r="A47" s="36"/>
      <c r="B47" s="37"/>
      <c r="C47" s="25" t="s">
        <v>225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Z47" s="110" t="s">
        <v>226</v>
      </c>
      <c r="BA47" s="110" t="s">
        <v>227</v>
      </c>
      <c r="BB47" s="110" t="s">
        <v>113</v>
      </c>
      <c r="BC47" s="110" t="s">
        <v>228</v>
      </c>
      <c r="BD47" s="110" t="s">
        <v>88</v>
      </c>
    </row>
    <row r="48" spans="1:56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Z48" s="110" t="s">
        <v>229</v>
      </c>
      <c r="BA48" s="110" t="s">
        <v>145</v>
      </c>
      <c r="BB48" s="110" t="s">
        <v>146</v>
      </c>
      <c r="BC48" s="110" t="s">
        <v>230</v>
      </c>
      <c r="BD48" s="110" t="s">
        <v>88</v>
      </c>
    </row>
    <row r="49" spans="1:56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Z49" s="110" t="s">
        <v>231</v>
      </c>
      <c r="BA49" s="110" t="s">
        <v>216</v>
      </c>
      <c r="BB49" s="110" t="s">
        <v>146</v>
      </c>
      <c r="BC49" s="110" t="s">
        <v>232</v>
      </c>
      <c r="BD49" s="110" t="s">
        <v>88</v>
      </c>
    </row>
    <row r="50" spans="1:56" s="2" customFormat="1" ht="16.5" customHeight="1">
      <c r="A50" s="36"/>
      <c r="B50" s="37"/>
      <c r="C50" s="38"/>
      <c r="D50" s="38"/>
      <c r="E50" s="410" t="str">
        <f>E7</f>
        <v>Nové autobusové zastávky podél silnice III/21233, Habartov</v>
      </c>
      <c r="F50" s="411"/>
      <c r="G50" s="411"/>
      <c r="H50" s="411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Z50" s="110" t="s">
        <v>233</v>
      </c>
      <c r="BA50" s="110" t="s">
        <v>145</v>
      </c>
      <c r="BB50" s="110" t="s">
        <v>146</v>
      </c>
      <c r="BC50" s="110" t="s">
        <v>234</v>
      </c>
      <c r="BD50" s="110" t="s">
        <v>88</v>
      </c>
    </row>
    <row r="51" spans="2:56" s="1" customFormat="1" ht="12" customHeight="1">
      <c r="B51" s="23"/>
      <c r="C51" s="31" t="s">
        <v>124</v>
      </c>
      <c r="D51" s="24"/>
      <c r="E51" s="24"/>
      <c r="F51" s="24"/>
      <c r="G51" s="24"/>
      <c r="H51" s="24"/>
      <c r="I51" s="24"/>
      <c r="J51" s="24"/>
      <c r="K51" s="24"/>
      <c r="L51" s="22"/>
      <c r="AZ51" s="110" t="s">
        <v>235</v>
      </c>
      <c r="BA51" s="110" t="s">
        <v>145</v>
      </c>
      <c r="BB51" s="110" t="s">
        <v>146</v>
      </c>
      <c r="BC51" s="110" t="s">
        <v>236</v>
      </c>
      <c r="BD51" s="110" t="s">
        <v>88</v>
      </c>
    </row>
    <row r="52" spans="1:56" s="2" customFormat="1" ht="16.5" customHeight="1">
      <c r="A52" s="36"/>
      <c r="B52" s="37"/>
      <c r="C52" s="38"/>
      <c r="D52" s="38"/>
      <c r="E52" s="410" t="s">
        <v>128</v>
      </c>
      <c r="F52" s="412"/>
      <c r="G52" s="412"/>
      <c r="H52" s="412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Z52" s="110" t="s">
        <v>237</v>
      </c>
      <c r="BA52" s="110" t="s">
        <v>238</v>
      </c>
      <c r="BB52" s="110" t="s">
        <v>109</v>
      </c>
      <c r="BC52" s="110" t="s">
        <v>239</v>
      </c>
      <c r="BD52" s="110" t="s">
        <v>88</v>
      </c>
    </row>
    <row r="53" spans="1:56" s="2" customFormat="1" ht="12" customHeight="1">
      <c r="A53" s="36"/>
      <c r="B53" s="37"/>
      <c r="C53" s="31" t="s">
        <v>132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Z53" s="110" t="s">
        <v>240</v>
      </c>
      <c r="BA53" s="110" t="s">
        <v>241</v>
      </c>
      <c r="BB53" s="110" t="s">
        <v>109</v>
      </c>
      <c r="BC53" s="110" t="s">
        <v>242</v>
      </c>
      <c r="BD53" s="110" t="s">
        <v>88</v>
      </c>
    </row>
    <row r="54" spans="1:56" s="2" customFormat="1" ht="16.5" customHeight="1">
      <c r="A54" s="36"/>
      <c r="B54" s="37"/>
      <c r="C54" s="38"/>
      <c r="D54" s="38"/>
      <c r="E54" s="359" t="str">
        <f>E11</f>
        <v>2020-10-101-SP - SO 101 - Soupis prací - Dopravní řešení</v>
      </c>
      <c r="F54" s="412"/>
      <c r="G54" s="412"/>
      <c r="H54" s="412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Z54" s="110" t="s">
        <v>243</v>
      </c>
      <c r="BA54" s="110" t="s">
        <v>244</v>
      </c>
      <c r="BB54" s="110" t="s">
        <v>245</v>
      </c>
      <c r="BC54" s="110" t="s">
        <v>246</v>
      </c>
      <c r="BD54" s="110" t="s">
        <v>88</v>
      </c>
    </row>
    <row r="55" spans="1:56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Z55" s="110" t="s">
        <v>247</v>
      </c>
      <c r="BA55" s="110" t="s">
        <v>248</v>
      </c>
      <c r="BB55" s="110" t="s">
        <v>109</v>
      </c>
      <c r="BC55" s="110" t="s">
        <v>249</v>
      </c>
      <c r="BD55" s="110" t="s">
        <v>88</v>
      </c>
    </row>
    <row r="56" spans="1:56" s="2" customFormat="1" ht="12" customHeight="1">
      <c r="A56" s="36"/>
      <c r="B56" s="37"/>
      <c r="C56" s="31" t="s">
        <v>22</v>
      </c>
      <c r="D56" s="38"/>
      <c r="E56" s="38"/>
      <c r="F56" s="29" t="str">
        <f>F14</f>
        <v>silnice III/21233, Habartov, Karlovarský kraj</v>
      </c>
      <c r="G56" s="38"/>
      <c r="H56" s="38"/>
      <c r="I56" s="31" t="s">
        <v>24</v>
      </c>
      <c r="J56" s="61" t="str">
        <f>IF(J14="","",J14)</f>
        <v>3. 5. 2020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Z56" s="110" t="s">
        <v>250</v>
      </c>
      <c r="BA56" s="110" t="s">
        <v>251</v>
      </c>
      <c r="BB56" s="110" t="s">
        <v>245</v>
      </c>
      <c r="BC56" s="110" t="s">
        <v>252</v>
      </c>
      <c r="BD56" s="110" t="s">
        <v>88</v>
      </c>
    </row>
    <row r="57" spans="1:56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Z57" s="110" t="s">
        <v>253</v>
      </c>
      <c r="BA57" s="110" t="s">
        <v>254</v>
      </c>
      <c r="BB57" s="110" t="s">
        <v>245</v>
      </c>
      <c r="BC57" s="110" t="s">
        <v>255</v>
      </c>
      <c r="BD57" s="110" t="s">
        <v>88</v>
      </c>
    </row>
    <row r="58" spans="1:56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Město Habartov</v>
      </c>
      <c r="G58" s="38"/>
      <c r="H58" s="38"/>
      <c r="I58" s="31" t="s">
        <v>34</v>
      </c>
      <c r="J58" s="34" t="str">
        <f>E23</f>
        <v>MH Projekt spol. s r.o.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Z58" s="110" t="s">
        <v>256</v>
      </c>
      <c r="BA58" s="110" t="s">
        <v>174</v>
      </c>
      <c r="BB58" s="110" t="s">
        <v>146</v>
      </c>
      <c r="BC58" s="110" t="s">
        <v>257</v>
      </c>
      <c r="BD58" s="110" t="s">
        <v>88</v>
      </c>
    </row>
    <row r="59" spans="1:31" s="2" customFormat="1" ht="25.7" customHeight="1">
      <c r="A59" s="36"/>
      <c r="B59" s="37"/>
      <c r="C59" s="31" t="s">
        <v>32</v>
      </c>
      <c r="D59" s="38"/>
      <c r="E59" s="38"/>
      <c r="F59" s="29" t="str">
        <f>IF(E20="","",E20)</f>
        <v>Vyplň údaj</v>
      </c>
      <c r="G59" s="38"/>
      <c r="H59" s="38"/>
      <c r="I59" s="31" t="s">
        <v>39</v>
      </c>
      <c r="J59" s="34" t="str">
        <f>E26</f>
        <v>Ing. Martin Haueisen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0" t="s">
        <v>258</v>
      </c>
      <c r="D61" s="141"/>
      <c r="E61" s="141"/>
      <c r="F61" s="141"/>
      <c r="G61" s="141"/>
      <c r="H61" s="141"/>
      <c r="I61" s="141"/>
      <c r="J61" s="142" t="s">
        <v>259</v>
      </c>
      <c r="K61" s="141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3" t="s">
        <v>77</v>
      </c>
      <c r="D63" s="38"/>
      <c r="E63" s="38"/>
      <c r="F63" s="38"/>
      <c r="G63" s="38"/>
      <c r="H63" s="38"/>
      <c r="I63" s="38"/>
      <c r="J63" s="79">
        <f>J99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260</v>
      </c>
    </row>
    <row r="64" spans="2:12" s="9" customFormat="1" ht="24.95" customHeight="1">
      <c r="B64" s="144"/>
      <c r="C64" s="145"/>
      <c r="D64" s="146" t="s">
        <v>261</v>
      </c>
      <c r="E64" s="147"/>
      <c r="F64" s="147"/>
      <c r="G64" s="147"/>
      <c r="H64" s="147"/>
      <c r="I64" s="147"/>
      <c r="J64" s="148">
        <f>J100</f>
        <v>0</v>
      </c>
      <c r="K64" s="145"/>
      <c r="L64" s="149"/>
    </row>
    <row r="65" spans="2:12" s="10" customFormat="1" ht="19.9" customHeight="1">
      <c r="B65" s="150"/>
      <c r="C65" s="99"/>
      <c r="D65" s="151" t="s">
        <v>262</v>
      </c>
      <c r="E65" s="152"/>
      <c r="F65" s="152"/>
      <c r="G65" s="152"/>
      <c r="H65" s="152"/>
      <c r="I65" s="152"/>
      <c r="J65" s="153">
        <f>J101</f>
        <v>0</v>
      </c>
      <c r="K65" s="99"/>
      <c r="L65" s="154"/>
    </row>
    <row r="66" spans="2:12" s="10" customFormat="1" ht="14.85" customHeight="1">
      <c r="B66" s="150"/>
      <c r="C66" s="99"/>
      <c r="D66" s="151" t="s">
        <v>263</v>
      </c>
      <c r="E66" s="152"/>
      <c r="F66" s="152"/>
      <c r="G66" s="152"/>
      <c r="H66" s="152"/>
      <c r="I66" s="152"/>
      <c r="J66" s="153">
        <f>J177</f>
        <v>0</v>
      </c>
      <c r="K66" s="99"/>
      <c r="L66" s="154"/>
    </row>
    <row r="67" spans="2:12" s="10" customFormat="1" ht="19.9" customHeight="1">
      <c r="B67" s="150"/>
      <c r="C67" s="99"/>
      <c r="D67" s="151" t="s">
        <v>264</v>
      </c>
      <c r="E67" s="152"/>
      <c r="F67" s="152"/>
      <c r="G67" s="152"/>
      <c r="H67" s="152"/>
      <c r="I67" s="152"/>
      <c r="J67" s="153">
        <f>J218</f>
        <v>0</v>
      </c>
      <c r="K67" s="99"/>
      <c r="L67" s="154"/>
    </row>
    <row r="68" spans="2:12" s="10" customFormat="1" ht="19.9" customHeight="1">
      <c r="B68" s="150"/>
      <c r="C68" s="99"/>
      <c r="D68" s="151" t="s">
        <v>265</v>
      </c>
      <c r="E68" s="152"/>
      <c r="F68" s="152"/>
      <c r="G68" s="152"/>
      <c r="H68" s="152"/>
      <c r="I68" s="152"/>
      <c r="J68" s="153">
        <f>J238</f>
        <v>0</v>
      </c>
      <c r="K68" s="99"/>
      <c r="L68" s="154"/>
    </row>
    <row r="69" spans="2:12" s="10" customFormat="1" ht="19.9" customHeight="1">
      <c r="B69" s="150"/>
      <c r="C69" s="99"/>
      <c r="D69" s="151" t="s">
        <v>266</v>
      </c>
      <c r="E69" s="152"/>
      <c r="F69" s="152"/>
      <c r="G69" s="152"/>
      <c r="H69" s="152"/>
      <c r="I69" s="152"/>
      <c r="J69" s="153">
        <f>J253</f>
        <v>0</v>
      </c>
      <c r="K69" s="99"/>
      <c r="L69" s="154"/>
    </row>
    <row r="70" spans="2:12" s="10" customFormat="1" ht="19.9" customHeight="1">
      <c r="B70" s="150"/>
      <c r="C70" s="99"/>
      <c r="D70" s="151" t="s">
        <v>267</v>
      </c>
      <c r="E70" s="152"/>
      <c r="F70" s="152"/>
      <c r="G70" s="152"/>
      <c r="H70" s="152"/>
      <c r="I70" s="152"/>
      <c r="J70" s="153">
        <f>J259</f>
        <v>0</v>
      </c>
      <c r="K70" s="99"/>
      <c r="L70" s="154"/>
    </row>
    <row r="71" spans="2:12" s="10" customFormat="1" ht="19.9" customHeight="1">
      <c r="B71" s="150"/>
      <c r="C71" s="99"/>
      <c r="D71" s="151" t="s">
        <v>268</v>
      </c>
      <c r="E71" s="152"/>
      <c r="F71" s="152"/>
      <c r="G71" s="152"/>
      <c r="H71" s="152"/>
      <c r="I71" s="152"/>
      <c r="J71" s="153">
        <f>J313</f>
        <v>0</v>
      </c>
      <c r="K71" s="99"/>
      <c r="L71" s="154"/>
    </row>
    <row r="72" spans="2:12" s="10" customFormat="1" ht="19.9" customHeight="1">
      <c r="B72" s="150"/>
      <c r="C72" s="99"/>
      <c r="D72" s="151" t="s">
        <v>269</v>
      </c>
      <c r="E72" s="152"/>
      <c r="F72" s="152"/>
      <c r="G72" s="152"/>
      <c r="H72" s="152"/>
      <c r="I72" s="152"/>
      <c r="J72" s="153">
        <f>J415</f>
        <v>0</v>
      </c>
      <c r="K72" s="99"/>
      <c r="L72" s="154"/>
    </row>
    <row r="73" spans="2:12" s="10" customFormat="1" ht="14.85" customHeight="1">
      <c r="B73" s="150"/>
      <c r="C73" s="99"/>
      <c r="D73" s="151" t="s">
        <v>270</v>
      </c>
      <c r="E73" s="152"/>
      <c r="F73" s="152"/>
      <c r="G73" s="152"/>
      <c r="H73" s="152"/>
      <c r="I73" s="152"/>
      <c r="J73" s="153">
        <f>J564</f>
        <v>0</v>
      </c>
      <c r="K73" s="99"/>
      <c r="L73" s="154"/>
    </row>
    <row r="74" spans="2:12" s="10" customFormat="1" ht="14.85" customHeight="1">
      <c r="B74" s="150"/>
      <c r="C74" s="99"/>
      <c r="D74" s="151" t="s">
        <v>271</v>
      </c>
      <c r="E74" s="152"/>
      <c r="F74" s="152"/>
      <c r="G74" s="152"/>
      <c r="H74" s="152"/>
      <c r="I74" s="152"/>
      <c r="J74" s="153">
        <f>J597</f>
        <v>0</v>
      </c>
      <c r="K74" s="99"/>
      <c r="L74" s="154"/>
    </row>
    <row r="75" spans="2:12" s="10" customFormat="1" ht="19.9" customHeight="1">
      <c r="B75" s="150"/>
      <c r="C75" s="99"/>
      <c r="D75" s="151" t="s">
        <v>272</v>
      </c>
      <c r="E75" s="152"/>
      <c r="F75" s="152"/>
      <c r="G75" s="152"/>
      <c r="H75" s="152"/>
      <c r="I75" s="152"/>
      <c r="J75" s="153">
        <f>J653</f>
        <v>0</v>
      </c>
      <c r="K75" s="99"/>
      <c r="L75" s="154"/>
    </row>
    <row r="76" spans="2:12" s="10" customFormat="1" ht="19.9" customHeight="1">
      <c r="B76" s="150"/>
      <c r="C76" s="99"/>
      <c r="D76" s="151" t="s">
        <v>273</v>
      </c>
      <c r="E76" s="152"/>
      <c r="F76" s="152"/>
      <c r="G76" s="152"/>
      <c r="H76" s="152"/>
      <c r="I76" s="152"/>
      <c r="J76" s="153">
        <f>J674</f>
        <v>0</v>
      </c>
      <c r="K76" s="99"/>
      <c r="L76" s="154"/>
    </row>
    <row r="77" spans="2:12" s="10" customFormat="1" ht="19.9" customHeight="1">
      <c r="B77" s="150"/>
      <c r="C77" s="99"/>
      <c r="D77" s="151" t="s">
        <v>274</v>
      </c>
      <c r="E77" s="152"/>
      <c r="F77" s="152"/>
      <c r="G77" s="152"/>
      <c r="H77" s="152"/>
      <c r="I77" s="152"/>
      <c r="J77" s="153">
        <f>J676</f>
        <v>0</v>
      </c>
      <c r="K77" s="99"/>
      <c r="L77" s="154"/>
    </row>
    <row r="78" spans="1:31" s="2" customFormat="1" ht="21.7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3" spans="1:31" s="2" customFormat="1" ht="6.95" customHeight="1">
      <c r="A83" s="36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4.95" customHeight="1">
      <c r="A84" s="36"/>
      <c r="B84" s="37"/>
      <c r="C84" s="25" t="s">
        <v>275</v>
      </c>
      <c r="D84" s="38"/>
      <c r="E84" s="38"/>
      <c r="F84" s="38"/>
      <c r="G84" s="38"/>
      <c r="H84" s="38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16</v>
      </c>
      <c r="D86" s="38"/>
      <c r="E86" s="38"/>
      <c r="F86" s="38"/>
      <c r="G86" s="38"/>
      <c r="H86" s="38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410" t="str">
        <f>E7</f>
        <v>Nové autobusové zastávky podél silnice III/21233, Habartov</v>
      </c>
      <c r="F87" s="411"/>
      <c r="G87" s="411"/>
      <c r="H87" s="411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2:12" s="1" customFormat="1" ht="12" customHeight="1">
      <c r="B88" s="23"/>
      <c r="C88" s="31" t="s">
        <v>124</v>
      </c>
      <c r="D88" s="24"/>
      <c r="E88" s="24"/>
      <c r="F88" s="24"/>
      <c r="G88" s="24"/>
      <c r="H88" s="24"/>
      <c r="I88" s="24"/>
      <c r="J88" s="24"/>
      <c r="K88" s="24"/>
      <c r="L88" s="22"/>
    </row>
    <row r="89" spans="1:31" s="2" customFormat="1" ht="16.5" customHeight="1">
      <c r="A89" s="36"/>
      <c r="B89" s="37"/>
      <c r="C89" s="38"/>
      <c r="D89" s="38"/>
      <c r="E89" s="410" t="s">
        <v>128</v>
      </c>
      <c r="F89" s="412"/>
      <c r="G89" s="412"/>
      <c r="H89" s="412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132</v>
      </c>
      <c r="D90" s="38"/>
      <c r="E90" s="38"/>
      <c r="F90" s="38"/>
      <c r="G90" s="38"/>
      <c r="H90" s="38"/>
      <c r="I90" s="38"/>
      <c r="J90" s="38"/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>
      <c r="A91" s="36"/>
      <c r="B91" s="37"/>
      <c r="C91" s="38"/>
      <c r="D91" s="38"/>
      <c r="E91" s="359" t="str">
        <f>E11</f>
        <v>2020-10-101-SP - SO 101 - Soupis prací - Dopravní řešení</v>
      </c>
      <c r="F91" s="412"/>
      <c r="G91" s="412"/>
      <c r="H91" s="412"/>
      <c r="I91" s="38"/>
      <c r="J91" s="38"/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1" t="s">
        <v>22</v>
      </c>
      <c r="D93" s="38"/>
      <c r="E93" s="38"/>
      <c r="F93" s="29" t="str">
        <f>F14</f>
        <v>silnice III/21233, Habartov, Karlovarský kraj</v>
      </c>
      <c r="G93" s="38"/>
      <c r="H93" s="38"/>
      <c r="I93" s="31" t="s">
        <v>24</v>
      </c>
      <c r="J93" s="61" t="str">
        <f>IF(J14="","",J14)</f>
        <v>3. 5. 2020</v>
      </c>
      <c r="K93" s="38"/>
      <c r="L93" s="11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25.7" customHeight="1">
      <c r="A95" s="36"/>
      <c r="B95" s="37"/>
      <c r="C95" s="31" t="s">
        <v>26</v>
      </c>
      <c r="D95" s="38"/>
      <c r="E95" s="38"/>
      <c r="F95" s="29" t="str">
        <f>E17</f>
        <v>Město Habartov</v>
      </c>
      <c r="G95" s="38"/>
      <c r="H95" s="38"/>
      <c r="I95" s="31" t="s">
        <v>34</v>
      </c>
      <c r="J95" s="34" t="str">
        <f>E23</f>
        <v>MH Projekt spol. s r.o.</v>
      </c>
      <c r="K95" s="38"/>
      <c r="L95" s="11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5.7" customHeight="1">
      <c r="A96" s="36"/>
      <c r="B96" s="37"/>
      <c r="C96" s="31" t="s">
        <v>32</v>
      </c>
      <c r="D96" s="38"/>
      <c r="E96" s="38"/>
      <c r="F96" s="29" t="str">
        <f>IF(E20="","",E20)</f>
        <v>Vyplň údaj</v>
      </c>
      <c r="G96" s="38"/>
      <c r="H96" s="38"/>
      <c r="I96" s="31" t="s">
        <v>39</v>
      </c>
      <c r="J96" s="34" t="str">
        <f>E26</f>
        <v>Ing. Martin Haueisen</v>
      </c>
      <c r="K96" s="38"/>
      <c r="L96" s="11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11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11" customFormat="1" ht="29.25" customHeight="1">
      <c r="A98" s="155"/>
      <c r="B98" s="156"/>
      <c r="C98" s="157" t="s">
        <v>276</v>
      </c>
      <c r="D98" s="158" t="s">
        <v>64</v>
      </c>
      <c r="E98" s="158" t="s">
        <v>60</v>
      </c>
      <c r="F98" s="158" t="s">
        <v>61</v>
      </c>
      <c r="G98" s="158" t="s">
        <v>277</v>
      </c>
      <c r="H98" s="158" t="s">
        <v>278</v>
      </c>
      <c r="I98" s="158" t="s">
        <v>279</v>
      </c>
      <c r="J98" s="158" t="s">
        <v>259</v>
      </c>
      <c r="K98" s="159" t="s">
        <v>280</v>
      </c>
      <c r="L98" s="160"/>
      <c r="M98" s="70" t="s">
        <v>42</v>
      </c>
      <c r="N98" s="71" t="s">
        <v>49</v>
      </c>
      <c r="O98" s="71" t="s">
        <v>281</v>
      </c>
      <c r="P98" s="71" t="s">
        <v>282</v>
      </c>
      <c r="Q98" s="71" t="s">
        <v>283</v>
      </c>
      <c r="R98" s="71" t="s">
        <v>284</v>
      </c>
      <c r="S98" s="71" t="s">
        <v>285</v>
      </c>
      <c r="T98" s="72" t="s">
        <v>286</v>
      </c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</row>
    <row r="99" spans="1:63" s="2" customFormat="1" ht="22.9" customHeight="1">
      <c r="A99" s="36"/>
      <c r="B99" s="37"/>
      <c r="C99" s="77" t="s">
        <v>287</v>
      </c>
      <c r="D99" s="38"/>
      <c r="E99" s="38"/>
      <c r="F99" s="38"/>
      <c r="G99" s="38"/>
      <c r="H99" s="38"/>
      <c r="I99" s="38"/>
      <c r="J99" s="161">
        <f>BK99</f>
        <v>0</v>
      </c>
      <c r="K99" s="38"/>
      <c r="L99" s="41"/>
      <c r="M99" s="73"/>
      <c r="N99" s="162"/>
      <c r="O99" s="74"/>
      <c r="P99" s="163">
        <f>P100</f>
        <v>0</v>
      </c>
      <c r="Q99" s="74"/>
      <c r="R99" s="163">
        <f>R100</f>
        <v>361.77196405000007</v>
      </c>
      <c r="S99" s="74"/>
      <c r="T99" s="164">
        <f>T100</f>
        <v>853.1860000000001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78</v>
      </c>
      <c r="AU99" s="19" t="s">
        <v>260</v>
      </c>
      <c r="BK99" s="165">
        <f>BK100</f>
        <v>0</v>
      </c>
    </row>
    <row r="100" spans="2:63" s="12" customFormat="1" ht="25.9" customHeight="1">
      <c r="B100" s="166"/>
      <c r="C100" s="167"/>
      <c r="D100" s="168" t="s">
        <v>78</v>
      </c>
      <c r="E100" s="169" t="s">
        <v>288</v>
      </c>
      <c r="F100" s="169" t="s">
        <v>289</v>
      </c>
      <c r="G100" s="167"/>
      <c r="H100" s="167"/>
      <c r="I100" s="170"/>
      <c r="J100" s="171">
        <f>BK100</f>
        <v>0</v>
      </c>
      <c r="K100" s="167"/>
      <c r="L100" s="172"/>
      <c r="M100" s="173"/>
      <c r="N100" s="174"/>
      <c r="O100" s="174"/>
      <c r="P100" s="175">
        <f>P101+P218+P238+P253+P259+P313+P415+P653+P674+P676</f>
        <v>0</v>
      </c>
      <c r="Q100" s="174"/>
      <c r="R100" s="175">
        <f>R101+R218+R238+R253+R259+R313+R415+R653+R674+R676</f>
        <v>361.77196405000007</v>
      </c>
      <c r="S100" s="174"/>
      <c r="T100" s="176">
        <f>T101+T218+T238+T253+T259+T313+T415+T653+T674+T676</f>
        <v>853.1860000000001</v>
      </c>
      <c r="AR100" s="177" t="s">
        <v>86</v>
      </c>
      <c r="AT100" s="178" t="s">
        <v>78</v>
      </c>
      <c r="AU100" s="178" t="s">
        <v>79</v>
      </c>
      <c r="AY100" s="177" t="s">
        <v>290</v>
      </c>
      <c r="BK100" s="179">
        <f>BK101+BK218+BK238+BK253+BK259+BK313+BK415+BK653+BK674+BK676</f>
        <v>0</v>
      </c>
    </row>
    <row r="101" spans="2:63" s="12" customFormat="1" ht="22.9" customHeight="1">
      <c r="B101" s="166"/>
      <c r="C101" s="167"/>
      <c r="D101" s="168" t="s">
        <v>78</v>
      </c>
      <c r="E101" s="180" t="s">
        <v>86</v>
      </c>
      <c r="F101" s="180" t="s">
        <v>291</v>
      </c>
      <c r="G101" s="167"/>
      <c r="H101" s="167"/>
      <c r="I101" s="170"/>
      <c r="J101" s="181">
        <f>BK101</f>
        <v>0</v>
      </c>
      <c r="K101" s="167"/>
      <c r="L101" s="172"/>
      <c r="M101" s="173"/>
      <c r="N101" s="174"/>
      <c r="O101" s="174"/>
      <c r="P101" s="175">
        <f>P102+SUM(P103:P177)</f>
        <v>0</v>
      </c>
      <c r="Q101" s="174"/>
      <c r="R101" s="175">
        <f>R102+SUM(R103:R177)</f>
        <v>19.069025</v>
      </c>
      <c r="S101" s="174"/>
      <c r="T101" s="176">
        <f>T102+SUM(T103:T177)</f>
        <v>0</v>
      </c>
      <c r="AR101" s="177" t="s">
        <v>86</v>
      </c>
      <c r="AT101" s="178" t="s">
        <v>78</v>
      </c>
      <c r="AU101" s="178" t="s">
        <v>86</v>
      </c>
      <c r="AY101" s="177" t="s">
        <v>290</v>
      </c>
      <c r="BK101" s="179">
        <f>BK102+SUM(BK103:BK177)</f>
        <v>0</v>
      </c>
    </row>
    <row r="102" spans="1:65" s="2" customFormat="1" ht="14.45" customHeight="1">
      <c r="A102" s="36"/>
      <c r="B102" s="37"/>
      <c r="C102" s="182" t="s">
        <v>86</v>
      </c>
      <c r="D102" s="182" t="s">
        <v>292</v>
      </c>
      <c r="E102" s="183" t="s">
        <v>293</v>
      </c>
      <c r="F102" s="184" t="s">
        <v>294</v>
      </c>
      <c r="G102" s="185" t="s">
        <v>109</v>
      </c>
      <c r="H102" s="186">
        <v>933.2</v>
      </c>
      <c r="I102" s="187"/>
      <c r="J102" s="188">
        <f>ROUND(I102*H102,2)</f>
        <v>0</v>
      </c>
      <c r="K102" s="184" t="s">
        <v>295</v>
      </c>
      <c r="L102" s="41"/>
      <c r="M102" s="189" t="s">
        <v>42</v>
      </c>
      <c r="N102" s="190" t="s">
        <v>50</v>
      </c>
      <c r="O102" s="66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3" t="s">
        <v>296</v>
      </c>
      <c r="AT102" s="193" t="s">
        <v>292</v>
      </c>
      <c r="AU102" s="193" t="s">
        <v>88</v>
      </c>
      <c r="AY102" s="19" t="s">
        <v>290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19" t="s">
        <v>86</v>
      </c>
      <c r="BK102" s="194">
        <f>ROUND(I102*H102,2)</f>
        <v>0</v>
      </c>
      <c r="BL102" s="19" t="s">
        <v>296</v>
      </c>
      <c r="BM102" s="193" t="s">
        <v>297</v>
      </c>
    </row>
    <row r="103" spans="1:47" s="2" customFormat="1" ht="19.5">
      <c r="A103" s="36"/>
      <c r="B103" s="37"/>
      <c r="C103" s="38"/>
      <c r="D103" s="195" t="s">
        <v>298</v>
      </c>
      <c r="E103" s="38"/>
      <c r="F103" s="196" t="s">
        <v>299</v>
      </c>
      <c r="G103" s="38"/>
      <c r="H103" s="38"/>
      <c r="I103" s="197"/>
      <c r="J103" s="38"/>
      <c r="K103" s="38"/>
      <c r="L103" s="41"/>
      <c r="M103" s="198"/>
      <c r="N103" s="199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298</v>
      </c>
      <c r="AU103" s="19" t="s">
        <v>88</v>
      </c>
    </row>
    <row r="104" spans="2:51" s="13" customFormat="1" ht="11.25">
      <c r="B104" s="200"/>
      <c r="C104" s="201"/>
      <c r="D104" s="195" t="s">
        <v>300</v>
      </c>
      <c r="E104" s="202" t="s">
        <v>42</v>
      </c>
      <c r="F104" s="203" t="s">
        <v>301</v>
      </c>
      <c r="G104" s="201"/>
      <c r="H104" s="202" t="s">
        <v>42</v>
      </c>
      <c r="I104" s="204"/>
      <c r="J104" s="201"/>
      <c r="K104" s="201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300</v>
      </c>
      <c r="AU104" s="209" t="s">
        <v>88</v>
      </c>
      <c r="AV104" s="13" t="s">
        <v>86</v>
      </c>
      <c r="AW104" s="13" t="s">
        <v>38</v>
      </c>
      <c r="AX104" s="13" t="s">
        <v>79</v>
      </c>
      <c r="AY104" s="209" t="s">
        <v>290</v>
      </c>
    </row>
    <row r="105" spans="2:51" s="14" customFormat="1" ht="11.25">
      <c r="B105" s="210"/>
      <c r="C105" s="211"/>
      <c r="D105" s="195" t="s">
        <v>300</v>
      </c>
      <c r="E105" s="212" t="s">
        <v>247</v>
      </c>
      <c r="F105" s="213" t="s">
        <v>249</v>
      </c>
      <c r="G105" s="211"/>
      <c r="H105" s="214">
        <v>933.2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300</v>
      </c>
      <c r="AU105" s="220" t="s">
        <v>88</v>
      </c>
      <c r="AV105" s="14" t="s">
        <v>88</v>
      </c>
      <c r="AW105" s="14" t="s">
        <v>38</v>
      </c>
      <c r="AX105" s="14" t="s">
        <v>79</v>
      </c>
      <c r="AY105" s="220" t="s">
        <v>290</v>
      </c>
    </row>
    <row r="106" spans="2:51" s="15" customFormat="1" ht="11.25">
      <c r="B106" s="221"/>
      <c r="C106" s="222"/>
      <c r="D106" s="195" t="s">
        <v>300</v>
      </c>
      <c r="E106" s="223" t="s">
        <v>42</v>
      </c>
      <c r="F106" s="224" t="s">
        <v>302</v>
      </c>
      <c r="G106" s="222"/>
      <c r="H106" s="225">
        <v>933.2</v>
      </c>
      <c r="I106" s="226"/>
      <c r="J106" s="222"/>
      <c r="K106" s="222"/>
      <c r="L106" s="227"/>
      <c r="M106" s="228"/>
      <c r="N106" s="229"/>
      <c r="O106" s="229"/>
      <c r="P106" s="229"/>
      <c r="Q106" s="229"/>
      <c r="R106" s="229"/>
      <c r="S106" s="229"/>
      <c r="T106" s="230"/>
      <c r="AT106" s="231" t="s">
        <v>300</v>
      </c>
      <c r="AU106" s="231" t="s">
        <v>88</v>
      </c>
      <c r="AV106" s="15" t="s">
        <v>296</v>
      </c>
      <c r="AW106" s="15" t="s">
        <v>38</v>
      </c>
      <c r="AX106" s="15" t="s">
        <v>86</v>
      </c>
      <c r="AY106" s="231" t="s">
        <v>290</v>
      </c>
    </row>
    <row r="107" spans="1:65" s="2" customFormat="1" ht="14.45" customHeight="1">
      <c r="A107" s="36"/>
      <c r="B107" s="37"/>
      <c r="C107" s="182" t="s">
        <v>88</v>
      </c>
      <c r="D107" s="182" t="s">
        <v>292</v>
      </c>
      <c r="E107" s="183" t="s">
        <v>303</v>
      </c>
      <c r="F107" s="184" t="s">
        <v>304</v>
      </c>
      <c r="G107" s="185" t="s">
        <v>146</v>
      </c>
      <c r="H107" s="186">
        <v>27.56</v>
      </c>
      <c r="I107" s="187"/>
      <c r="J107" s="188">
        <f>ROUND(I107*H107,2)</f>
        <v>0</v>
      </c>
      <c r="K107" s="184" t="s">
        <v>295</v>
      </c>
      <c r="L107" s="41"/>
      <c r="M107" s="189" t="s">
        <v>42</v>
      </c>
      <c r="N107" s="190" t="s">
        <v>50</v>
      </c>
      <c r="O107" s="66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3" t="s">
        <v>296</v>
      </c>
      <c r="AT107" s="193" t="s">
        <v>292</v>
      </c>
      <c r="AU107" s="193" t="s">
        <v>88</v>
      </c>
      <c r="AY107" s="19" t="s">
        <v>290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19" t="s">
        <v>86</v>
      </c>
      <c r="BK107" s="194">
        <f>ROUND(I107*H107,2)</f>
        <v>0</v>
      </c>
      <c r="BL107" s="19" t="s">
        <v>296</v>
      </c>
      <c r="BM107" s="193" t="s">
        <v>305</v>
      </c>
    </row>
    <row r="108" spans="1:47" s="2" customFormat="1" ht="19.5">
      <c r="A108" s="36"/>
      <c r="B108" s="37"/>
      <c r="C108" s="38"/>
      <c r="D108" s="195" t="s">
        <v>298</v>
      </c>
      <c r="E108" s="38"/>
      <c r="F108" s="196" t="s">
        <v>306</v>
      </c>
      <c r="G108" s="38"/>
      <c r="H108" s="38"/>
      <c r="I108" s="197"/>
      <c r="J108" s="38"/>
      <c r="K108" s="38"/>
      <c r="L108" s="41"/>
      <c r="M108" s="198"/>
      <c r="N108" s="199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298</v>
      </c>
      <c r="AU108" s="19" t="s">
        <v>88</v>
      </c>
    </row>
    <row r="109" spans="2:51" s="13" customFormat="1" ht="11.25">
      <c r="B109" s="200"/>
      <c r="C109" s="201"/>
      <c r="D109" s="195" t="s">
        <v>300</v>
      </c>
      <c r="E109" s="202" t="s">
        <v>42</v>
      </c>
      <c r="F109" s="203" t="s">
        <v>307</v>
      </c>
      <c r="G109" s="201"/>
      <c r="H109" s="202" t="s">
        <v>42</v>
      </c>
      <c r="I109" s="204"/>
      <c r="J109" s="201"/>
      <c r="K109" s="201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300</v>
      </c>
      <c r="AU109" s="209" t="s">
        <v>88</v>
      </c>
      <c r="AV109" s="13" t="s">
        <v>86</v>
      </c>
      <c r="AW109" s="13" t="s">
        <v>38</v>
      </c>
      <c r="AX109" s="13" t="s">
        <v>79</v>
      </c>
      <c r="AY109" s="209" t="s">
        <v>290</v>
      </c>
    </row>
    <row r="110" spans="2:51" s="14" customFormat="1" ht="11.25">
      <c r="B110" s="210"/>
      <c r="C110" s="211"/>
      <c r="D110" s="195" t="s">
        <v>300</v>
      </c>
      <c r="E110" s="212" t="s">
        <v>256</v>
      </c>
      <c r="F110" s="213" t="s">
        <v>308</v>
      </c>
      <c r="G110" s="211"/>
      <c r="H110" s="214">
        <v>27.56</v>
      </c>
      <c r="I110" s="215"/>
      <c r="J110" s="211"/>
      <c r="K110" s="211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300</v>
      </c>
      <c r="AU110" s="220" t="s">
        <v>88</v>
      </c>
      <c r="AV110" s="14" t="s">
        <v>88</v>
      </c>
      <c r="AW110" s="14" t="s">
        <v>38</v>
      </c>
      <c r="AX110" s="14" t="s">
        <v>79</v>
      </c>
      <c r="AY110" s="220" t="s">
        <v>290</v>
      </c>
    </row>
    <row r="111" spans="2:51" s="15" customFormat="1" ht="11.25">
      <c r="B111" s="221"/>
      <c r="C111" s="222"/>
      <c r="D111" s="195" t="s">
        <v>300</v>
      </c>
      <c r="E111" s="223" t="s">
        <v>42</v>
      </c>
      <c r="F111" s="224" t="s">
        <v>302</v>
      </c>
      <c r="G111" s="222"/>
      <c r="H111" s="225">
        <v>27.56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AT111" s="231" t="s">
        <v>300</v>
      </c>
      <c r="AU111" s="231" t="s">
        <v>88</v>
      </c>
      <c r="AV111" s="15" t="s">
        <v>296</v>
      </c>
      <c r="AW111" s="15" t="s">
        <v>38</v>
      </c>
      <c r="AX111" s="15" t="s">
        <v>86</v>
      </c>
      <c r="AY111" s="231" t="s">
        <v>290</v>
      </c>
    </row>
    <row r="112" spans="1:65" s="2" customFormat="1" ht="24.2" customHeight="1">
      <c r="A112" s="36"/>
      <c r="B112" s="37"/>
      <c r="C112" s="182" t="s">
        <v>157</v>
      </c>
      <c r="D112" s="182" t="s">
        <v>292</v>
      </c>
      <c r="E112" s="183" t="s">
        <v>309</v>
      </c>
      <c r="F112" s="184" t="s">
        <v>310</v>
      </c>
      <c r="G112" s="185" t="s">
        <v>146</v>
      </c>
      <c r="H112" s="186">
        <v>110.24</v>
      </c>
      <c r="I112" s="187"/>
      <c r="J112" s="188">
        <f>ROUND(I112*H112,2)</f>
        <v>0</v>
      </c>
      <c r="K112" s="184" t="s">
        <v>295</v>
      </c>
      <c r="L112" s="41"/>
      <c r="M112" s="189" t="s">
        <v>42</v>
      </c>
      <c r="N112" s="190" t="s">
        <v>50</v>
      </c>
      <c r="O112" s="66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3" t="s">
        <v>296</v>
      </c>
      <c r="AT112" s="193" t="s">
        <v>292</v>
      </c>
      <c r="AU112" s="193" t="s">
        <v>88</v>
      </c>
      <c r="AY112" s="19" t="s">
        <v>290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9" t="s">
        <v>86</v>
      </c>
      <c r="BK112" s="194">
        <f>ROUND(I112*H112,2)</f>
        <v>0</v>
      </c>
      <c r="BL112" s="19" t="s">
        <v>296</v>
      </c>
      <c r="BM112" s="193" t="s">
        <v>311</v>
      </c>
    </row>
    <row r="113" spans="1:47" s="2" customFormat="1" ht="19.5">
      <c r="A113" s="36"/>
      <c r="B113" s="37"/>
      <c r="C113" s="38"/>
      <c r="D113" s="195" t="s">
        <v>298</v>
      </c>
      <c r="E113" s="38"/>
      <c r="F113" s="196" t="s">
        <v>312</v>
      </c>
      <c r="G113" s="38"/>
      <c r="H113" s="38"/>
      <c r="I113" s="197"/>
      <c r="J113" s="38"/>
      <c r="K113" s="38"/>
      <c r="L113" s="41"/>
      <c r="M113" s="198"/>
      <c r="N113" s="199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298</v>
      </c>
      <c r="AU113" s="19" t="s">
        <v>88</v>
      </c>
    </row>
    <row r="114" spans="2:51" s="13" customFormat="1" ht="11.25">
      <c r="B114" s="200"/>
      <c r="C114" s="201"/>
      <c r="D114" s="195" t="s">
        <v>300</v>
      </c>
      <c r="E114" s="202" t="s">
        <v>42</v>
      </c>
      <c r="F114" s="203" t="s">
        <v>307</v>
      </c>
      <c r="G114" s="201"/>
      <c r="H114" s="202" t="s">
        <v>42</v>
      </c>
      <c r="I114" s="204"/>
      <c r="J114" s="201"/>
      <c r="K114" s="201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300</v>
      </c>
      <c r="AU114" s="209" t="s">
        <v>88</v>
      </c>
      <c r="AV114" s="13" t="s">
        <v>86</v>
      </c>
      <c r="AW114" s="13" t="s">
        <v>38</v>
      </c>
      <c r="AX114" s="13" t="s">
        <v>79</v>
      </c>
      <c r="AY114" s="209" t="s">
        <v>290</v>
      </c>
    </row>
    <row r="115" spans="2:51" s="14" customFormat="1" ht="11.25">
      <c r="B115" s="210"/>
      <c r="C115" s="211"/>
      <c r="D115" s="195" t="s">
        <v>300</v>
      </c>
      <c r="E115" s="212" t="s">
        <v>207</v>
      </c>
      <c r="F115" s="213" t="s">
        <v>313</v>
      </c>
      <c r="G115" s="211"/>
      <c r="H115" s="214">
        <v>110.24</v>
      </c>
      <c r="I115" s="215"/>
      <c r="J115" s="211"/>
      <c r="K115" s="211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300</v>
      </c>
      <c r="AU115" s="220" t="s">
        <v>88</v>
      </c>
      <c r="AV115" s="14" t="s">
        <v>88</v>
      </c>
      <c r="AW115" s="14" t="s">
        <v>38</v>
      </c>
      <c r="AX115" s="14" t="s">
        <v>79</v>
      </c>
      <c r="AY115" s="220" t="s">
        <v>290</v>
      </c>
    </row>
    <row r="116" spans="2:51" s="15" customFormat="1" ht="11.25">
      <c r="B116" s="221"/>
      <c r="C116" s="222"/>
      <c r="D116" s="195" t="s">
        <v>300</v>
      </c>
      <c r="E116" s="223" t="s">
        <v>42</v>
      </c>
      <c r="F116" s="224" t="s">
        <v>302</v>
      </c>
      <c r="G116" s="222"/>
      <c r="H116" s="225">
        <v>110.24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AT116" s="231" t="s">
        <v>300</v>
      </c>
      <c r="AU116" s="231" t="s">
        <v>88</v>
      </c>
      <c r="AV116" s="15" t="s">
        <v>296</v>
      </c>
      <c r="AW116" s="15" t="s">
        <v>38</v>
      </c>
      <c r="AX116" s="15" t="s">
        <v>86</v>
      </c>
      <c r="AY116" s="231" t="s">
        <v>290</v>
      </c>
    </row>
    <row r="117" spans="1:65" s="2" customFormat="1" ht="24.2" customHeight="1">
      <c r="A117" s="36"/>
      <c r="B117" s="37"/>
      <c r="C117" s="182" t="s">
        <v>296</v>
      </c>
      <c r="D117" s="182" t="s">
        <v>292</v>
      </c>
      <c r="E117" s="183" t="s">
        <v>314</v>
      </c>
      <c r="F117" s="184" t="s">
        <v>315</v>
      </c>
      <c r="G117" s="185" t="s">
        <v>146</v>
      </c>
      <c r="H117" s="186">
        <v>15.012</v>
      </c>
      <c r="I117" s="187"/>
      <c r="J117" s="188">
        <f>ROUND(I117*H117,2)</f>
        <v>0</v>
      </c>
      <c r="K117" s="184" t="s">
        <v>295</v>
      </c>
      <c r="L117" s="41"/>
      <c r="M117" s="189" t="s">
        <v>42</v>
      </c>
      <c r="N117" s="190" t="s">
        <v>50</v>
      </c>
      <c r="O117" s="66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3" t="s">
        <v>296</v>
      </c>
      <c r="AT117" s="193" t="s">
        <v>292</v>
      </c>
      <c r="AU117" s="193" t="s">
        <v>88</v>
      </c>
      <c r="AY117" s="19" t="s">
        <v>290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19" t="s">
        <v>86</v>
      </c>
      <c r="BK117" s="194">
        <f>ROUND(I117*H117,2)</f>
        <v>0</v>
      </c>
      <c r="BL117" s="19" t="s">
        <v>296</v>
      </c>
      <c r="BM117" s="193" t="s">
        <v>316</v>
      </c>
    </row>
    <row r="118" spans="2:51" s="13" customFormat="1" ht="11.25">
      <c r="B118" s="200"/>
      <c r="C118" s="201"/>
      <c r="D118" s="195" t="s">
        <v>300</v>
      </c>
      <c r="E118" s="202" t="s">
        <v>42</v>
      </c>
      <c r="F118" s="203" t="s">
        <v>317</v>
      </c>
      <c r="G118" s="201"/>
      <c r="H118" s="202" t="s">
        <v>42</v>
      </c>
      <c r="I118" s="204"/>
      <c r="J118" s="201"/>
      <c r="K118" s="201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300</v>
      </c>
      <c r="AU118" s="209" t="s">
        <v>88</v>
      </c>
      <c r="AV118" s="13" t="s">
        <v>86</v>
      </c>
      <c r="AW118" s="13" t="s">
        <v>38</v>
      </c>
      <c r="AX118" s="13" t="s">
        <v>79</v>
      </c>
      <c r="AY118" s="209" t="s">
        <v>290</v>
      </c>
    </row>
    <row r="119" spans="2:51" s="14" customFormat="1" ht="11.25">
      <c r="B119" s="210"/>
      <c r="C119" s="211"/>
      <c r="D119" s="195" t="s">
        <v>300</v>
      </c>
      <c r="E119" s="212" t="s">
        <v>231</v>
      </c>
      <c r="F119" s="213" t="s">
        <v>318</v>
      </c>
      <c r="G119" s="211"/>
      <c r="H119" s="214">
        <v>4.8</v>
      </c>
      <c r="I119" s="215"/>
      <c r="J119" s="211"/>
      <c r="K119" s="211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300</v>
      </c>
      <c r="AU119" s="220" t="s">
        <v>88</v>
      </c>
      <c r="AV119" s="14" t="s">
        <v>88</v>
      </c>
      <c r="AW119" s="14" t="s">
        <v>38</v>
      </c>
      <c r="AX119" s="14" t="s">
        <v>79</v>
      </c>
      <c r="AY119" s="220" t="s">
        <v>290</v>
      </c>
    </row>
    <row r="120" spans="2:51" s="16" customFormat="1" ht="11.25">
      <c r="B120" s="232"/>
      <c r="C120" s="233"/>
      <c r="D120" s="195" t="s">
        <v>300</v>
      </c>
      <c r="E120" s="234" t="s">
        <v>42</v>
      </c>
      <c r="F120" s="235" t="s">
        <v>319</v>
      </c>
      <c r="G120" s="233"/>
      <c r="H120" s="236">
        <v>4.8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AT120" s="242" t="s">
        <v>300</v>
      </c>
      <c r="AU120" s="242" t="s">
        <v>88</v>
      </c>
      <c r="AV120" s="16" t="s">
        <v>157</v>
      </c>
      <c r="AW120" s="16" t="s">
        <v>38</v>
      </c>
      <c r="AX120" s="16" t="s">
        <v>79</v>
      </c>
      <c r="AY120" s="242" t="s">
        <v>290</v>
      </c>
    </row>
    <row r="121" spans="2:51" s="13" customFormat="1" ht="11.25">
      <c r="B121" s="200"/>
      <c r="C121" s="201"/>
      <c r="D121" s="195" t="s">
        <v>300</v>
      </c>
      <c r="E121" s="202" t="s">
        <v>42</v>
      </c>
      <c r="F121" s="203" t="s">
        <v>320</v>
      </c>
      <c r="G121" s="201"/>
      <c r="H121" s="202" t="s">
        <v>42</v>
      </c>
      <c r="I121" s="204"/>
      <c r="J121" s="201"/>
      <c r="K121" s="201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300</v>
      </c>
      <c r="AU121" s="209" t="s">
        <v>88</v>
      </c>
      <c r="AV121" s="13" t="s">
        <v>86</v>
      </c>
      <c r="AW121" s="13" t="s">
        <v>38</v>
      </c>
      <c r="AX121" s="13" t="s">
        <v>79</v>
      </c>
      <c r="AY121" s="209" t="s">
        <v>290</v>
      </c>
    </row>
    <row r="122" spans="2:51" s="14" customFormat="1" ht="11.25">
      <c r="B122" s="210"/>
      <c r="C122" s="211"/>
      <c r="D122" s="195" t="s">
        <v>300</v>
      </c>
      <c r="E122" s="212" t="s">
        <v>215</v>
      </c>
      <c r="F122" s="213" t="s">
        <v>321</v>
      </c>
      <c r="G122" s="211"/>
      <c r="H122" s="214">
        <v>4.73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300</v>
      </c>
      <c r="AU122" s="220" t="s">
        <v>88</v>
      </c>
      <c r="AV122" s="14" t="s">
        <v>88</v>
      </c>
      <c r="AW122" s="14" t="s">
        <v>38</v>
      </c>
      <c r="AX122" s="14" t="s">
        <v>79</v>
      </c>
      <c r="AY122" s="220" t="s">
        <v>290</v>
      </c>
    </row>
    <row r="123" spans="2:51" s="14" customFormat="1" ht="11.25">
      <c r="B123" s="210"/>
      <c r="C123" s="211"/>
      <c r="D123" s="195" t="s">
        <v>300</v>
      </c>
      <c r="E123" s="212" t="s">
        <v>218</v>
      </c>
      <c r="F123" s="213" t="s">
        <v>322</v>
      </c>
      <c r="G123" s="211"/>
      <c r="H123" s="214">
        <v>5.482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300</v>
      </c>
      <c r="AU123" s="220" t="s">
        <v>88</v>
      </c>
      <c r="AV123" s="14" t="s">
        <v>88</v>
      </c>
      <c r="AW123" s="14" t="s">
        <v>38</v>
      </c>
      <c r="AX123" s="14" t="s">
        <v>79</v>
      </c>
      <c r="AY123" s="220" t="s">
        <v>290</v>
      </c>
    </row>
    <row r="124" spans="2:51" s="16" customFormat="1" ht="11.25">
      <c r="B124" s="232"/>
      <c r="C124" s="233"/>
      <c r="D124" s="195" t="s">
        <v>300</v>
      </c>
      <c r="E124" s="234" t="s">
        <v>42</v>
      </c>
      <c r="F124" s="235" t="s">
        <v>319</v>
      </c>
      <c r="G124" s="233"/>
      <c r="H124" s="236">
        <v>10.212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AT124" s="242" t="s">
        <v>300</v>
      </c>
      <c r="AU124" s="242" t="s">
        <v>88</v>
      </c>
      <c r="AV124" s="16" t="s">
        <v>157</v>
      </c>
      <c r="AW124" s="16" t="s">
        <v>38</v>
      </c>
      <c r="AX124" s="16" t="s">
        <v>79</v>
      </c>
      <c r="AY124" s="242" t="s">
        <v>290</v>
      </c>
    </row>
    <row r="125" spans="2:51" s="15" customFormat="1" ht="11.25">
      <c r="B125" s="221"/>
      <c r="C125" s="222"/>
      <c r="D125" s="195" t="s">
        <v>300</v>
      </c>
      <c r="E125" s="223" t="s">
        <v>42</v>
      </c>
      <c r="F125" s="224" t="s">
        <v>302</v>
      </c>
      <c r="G125" s="222"/>
      <c r="H125" s="225">
        <v>15.012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300</v>
      </c>
      <c r="AU125" s="231" t="s">
        <v>88</v>
      </c>
      <c r="AV125" s="15" t="s">
        <v>296</v>
      </c>
      <c r="AW125" s="15" t="s">
        <v>38</v>
      </c>
      <c r="AX125" s="15" t="s">
        <v>86</v>
      </c>
      <c r="AY125" s="231" t="s">
        <v>290</v>
      </c>
    </row>
    <row r="126" spans="1:65" s="2" customFormat="1" ht="24.2" customHeight="1">
      <c r="A126" s="36"/>
      <c r="B126" s="37"/>
      <c r="C126" s="182" t="s">
        <v>323</v>
      </c>
      <c r="D126" s="182" t="s">
        <v>292</v>
      </c>
      <c r="E126" s="183" t="s">
        <v>324</v>
      </c>
      <c r="F126" s="184" t="s">
        <v>325</v>
      </c>
      <c r="G126" s="185" t="s">
        <v>146</v>
      </c>
      <c r="H126" s="186">
        <v>17.92</v>
      </c>
      <c r="I126" s="187"/>
      <c r="J126" s="188">
        <f>ROUND(I126*H126,2)</f>
        <v>0</v>
      </c>
      <c r="K126" s="184" t="s">
        <v>295</v>
      </c>
      <c r="L126" s="41"/>
      <c r="M126" s="189" t="s">
        <v>42</v>
      </c>
      <c r="N126" s="190" t="s">
        <v>50</v>
      </c>
      <c r="O126" s="66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3" t="s">
        <v>296</v>
      </c>
      <c r="AT126" s="193" t="s">
        <v>292</v>
      </c>
      <c r="AU126" s="193" t="s">
        <v>88</v>
      </c>
      <c r="AY126" s="19" t="s">
        <v>290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19" t="s">
        <v>86</v>
      </c>
      <c r="BK126" s="194">
        <f>ROUND(I126*H126,2)</f>
        <v>0</v>
      </c>
      <c r="BL126" s="19" t="s">
        <v>296</v>
      </c>
      <c r="BM126" s="193" t="s">
        <v>326</v>
      </c>
    </row>
    <row r="127" spans="2:51" s="13" customFormat="1" ht="11.25">
      <c r="B127" s="200"/>
      <c r="C127" s="201"/>
      <c r="D127" s="195" t="s">
        <v>300</v>
      </c>
      <c r="E127" s="202" t="s">
        <v>42</v>
      </c>
      <c r="F127" s="203" t="s">
        <v>327</v>
      </c>
      <c r="G127" s="201"/>
      <c r="H127" s="202" t="s">
        <v>42</v>
      </c>
      <c r="I127" s="204"/>
      <c r="J127" s="201"/>
      <c r="K127" s="201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300</v>
      </c>
      <c r="AU127" s="209" t="s">
        <v>88</v>
      </c>
      <c r="AV127" s="13" t="s">
        <v>86</v>
      </c>
      <c r="AW127" s="13" t="s">
        <v>38</v>
      </c>
      <c r="AX127" s="13" t="s">
        <v>79</v>
      </c>
      <c r="AY127" s="209" t="s">
        <v>290</v>
      </c>
    </row>
    <row r="128" spans="2:51" s="14" customFormat="1" ht="11.25">
      <c r="B128" s="210"/>
      <c r="C128" s="211"/>
      <c r="D128" s="195" t="s">
        <v>300</v>
      </c>
      <c r="E128" s="212" t="s">
        <v>229</v>
      </c>
      <c r="F128" s="213" t="s">
        <v>328</v>
      </c>
      <c r="G128" s="211"/>
      <c r="H128" s="214">
        <v>17.92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300</v>
      </c>
      <c r="AU128" s="220" t="s">
        <v>88</v>
      </c>
      <c r="AV128" s="14" t="s">
        <v>88</v>
      </c>
      <c r="AW128" s="14" t="s">
        <v>38</v>
      </c>
      <c r="AX128" s="14" t="s">
        <v>79</v>
      </c>
      <c r="AY128" s="220" t="s">
        <v>290</v>
      </c>
    </row>
    <row r="129" spans="2:51" s="15" customFormat="1" ht="11.25">
      <c r="B129" s="221"/>
      <c r="C129" s="222"/>
      <c r="D129" s="195" t="s">
        <v>300</v>
      </c>
      <c r="E129" s="223" t="s">
        <v>42</v>
      </c>
      <c r="F129" s="224" t="s">
        <v>302</v>
      </c>
      <c r="G129" s="222"/>
      <c r="H129" s="225">
        <v>17.92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300</v>
      </c>
      <c r="AU129" s="231" t="s">
        <v>88</v>
      </c>
      <c r="AV129" s="15" t="s">
        <v>296</v>
      </c>
      <c r="AW129" s="15" t="s">
        <v>38</v>
      </c>
      <c r="AX129" s="15" t="s">
        <v>86</v>
      </c>
      <c r="AY129" s="231" t="s">
        <v>290</v>
      </c>
    </row>
    <row r="130" spans="1:65" s="2" customFormat="1" ht="24.2" customHeight="1">
      <c r="A130" s="36"/>
      <c r="B130" s="37"/>
      <c r="C130" s="182" t="s">
        <v>119</v>
      </c>
      <c r="D130" s="182" t="s">
        <v>292</v>
      </c>
      <c r="E130" s="183" t="s">
        <v>329</v>
      </c>
      <c r="F130" s="184" t="s">
        <v>330</v>
      </c>
      <c r="G130" s="185" t="s">
        <v>146</v>
      </c>
      <c r="H130" s="186">
        <v>34.815</v>
      </c>
      <c r="I130" s="187"/>
      <c r="J130" s="188">
        <f>ROUND(I130*H130,2)</f>
        <v>0</v>
      </c>
      <c r="K130" s="184" t="s">
        <v>295</v>
      </c>
      <c r="L130" s="41"/>
      <c r="M130" s="189" t="s">
        <v>42</v>
      </c>
      <c r="N130" s="190" t="s">
        <v>50</v>
      </c>
      <c r="O130" s="66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3" t="s">
        <v>296</v>
      </c>
      <c r="AT130" s="193" t="s">
        <v>292</v>
      </c>
      <c r="AU130" s="193" t="s">
        <v>88</v>
      </c>
      <c r="AY130" s="19" t="s">
        <v>290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9" t="s">
        <v>86</v>
      </c>
      <c r="BK130" s="194">
        <f>ROUND(I130*H130,2)</f>
        <v>0</v>
      </c>
      <c r="BL130" s="19" t="s">
        <v>296</v>
      </c>
      <c r="BM130" s="193" t="s">
        <v>331</v>
      </c>
    </row>
    <row r="131" spans="2:51" s="13" customFormat="1" ht="11.25">
      <c r="B131" s="200"/>
      <c r="C131" s="201"/>
      <c r="D131" s="195" t="s">
        <v>300</v>
      </c>
      <c r="E131" s="202" t="s">
        <v>42</v>
      </c>
      <c r="F131" s="203" t="s">
        <v>332</v>
      </c>
      <c r="G131" s="201"/>
      <c r="H131" s="202" t="s">
        <v>42</v>
      </c>
      <c r="I131" s="204"/>
      <c r="J131" s="201"/>
      <c r="K131" s="201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300</v>
      </c>
      <c r="AU131" s="209" t="s">
        <v>88</v>
      </c>
      <c r="AV131" s="13" t="s">
        <v>86</v>
      </c>
      <c r="AW131" s="13" t="s">
        <v>38</v>
      </c>
      <c r="AX131" s="13" t="s">
        <v>79</v>
      </c>
      <c r="AY131" s="209" t="s">
        <v>290</v>
      </c>
    </row>
    <row r="132" spans="2:51" s="14" customFormat="1" ht="11.25">
      <c r="B132" s="210"/>
      <c r="C132" s="211"/>
      <c r="D132" s="195" t="s">
        <v>300</v>
      </c>
      <c r="E132" s="212" t="s">
        <v>144</v>
      </c>
      <c r="F132" s="213" t="s">
        <v>333</v>
      </c>
      <c r="G132" s="211"/>
      <c r="H132" s="214">
        <v>7.68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300</v>
      </c>
      <c r="AU132" s="220" t="s">
        <v>88</v>
      </c>
      <c r="AV132" s="14" t="s">
        <v>88</v>
      </c>
      <c r="AW132" s="14" t="s">
        <v>38</v>
      </c>
      <c r="AX132" s="14" t="s">
        <v>79</v>
      </c>
      <c r="AY132" s="220" t="s">
        <v>290</v>
      </c>
    </row>
    <row r="133" spans="2:51" s="14" customFormat="1" ht="11.25">
      <c r="B133" s="210"/>
      <c r="C133" s="211"/>
      <c r="D133" s="195" t="s">
        <v>300</v>
      </c>
      <c r="E133" s="212" t="s">
        <v>148</v>
      </c>
      <c r="F133" s="213" t="s">
        <v>334</v>
      </c>
      <c r="G133" s="211"/>
      <c r="H133" s="214">
        <v>7.68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300</v>
      </c>
      <c r="AU133" s="220" t="s">
        <v>88</v>
      </c>
      <c r="AV133" s="14" t="s">
        <v>88</v>
      </c>
      <c r="AW133" s="14" t="s">
        <v>38</v>
      </c>
      <c r="AX133" s="14" t="s">
        <v>79</v>
      </c>
      <c r="AY133" s="220" t="s">
        <v>290</v>
      </c>
    </row>
    <row r="134" spans="2:51" s="14" customFormat="1" ht="11.25">
      <c r="B134" s="210"/>
      <c r="C134" s="211"/>
      <c r="D134" s="195" t="s">
        <v>300</v>
      </c>
      <c r="E134" s="212" t="s">
        <v>220</v>
      </c>
      <c r="F134" s="213" t="s">
        <v>335</v>
      </c>
      <c r="G134" s="211"/>
      <c r="H134" s="214">
        <v>1.815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300</v>
      </c>
      <c r="AU134" s="220" t="s">
        <v>88</v>
      </c>
      <c r="AV134" s="14" t="s">
        <v>88</v>
      </c>
      <c r="AW134" s="14" t="s">
        <v>38</v>
      </c>
      <c r="AX134" s="14" t="s">
        <v>79</v>
      </c>
      <c r="AY134" s="220" t="s">
        <v>290</v>
      </c>
    </row>
    <row r="135" spans="2:51" s="14" customFormat="1" ht="11.25">
      <c r="B135" s="210"/>
      <c r="C135" s="211"/>
      <c r="D135" s="195" t="s">
        <v>300</v>
      </c>
      <c r="E135" s="212" t="s">
        <v>233</v>
      </c>
      <c r="F135" s="213" t="s">
        <v>336</v>
      </c>
      <c r="G135" s="211"/>
      <c r="H135" s="214">
        <v>11.16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300</v>
      </c>
      <c r="AU135" s="220" t="s">
        <v>88</v>
      </c>
      <c r="AV135" s="14" t="s">
        <v>88</v>
      </c>
      <c r="AW135" s="14" t="s">
        <v>38</v>
      </c>
      <c r="AX135" s="14" t="s">
        <v>79</v>
      </c>
      <c r="AY135" s="220" t="s">
        <v>290</v>
      </c>
    </row>
    <row r="136" spans="2:51" s="14" customFormat="1" ht="11.25">
      <c r="B136" s="210"/>
      <c r="C136" s="211"/>
      <c r="D136" s="195" t="s">
        <v>300</v>
      </c>
      <c r="E136" s="212" t="s">
        <v>235</v>
      </c>
      <c r="F136" s="213" t="s">
        <v>337</v>
      </c>
      <c r="G136" s="211"/>
      <c r="H136" s="214">
        <v>6.48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300</v>
      </c>
      <c r="AU136" s="220" t="s">
        <v>88</v>
      </c>
      <c r="AV136" s="14" t="s">
        <v>88</v>
      </c>
      <c r="AW136" s="14" t="s">
        <v>38</v>
      </c>
      <c r="AX136" s="14" t="s">
        <v>79</v>
      </c>
      <c r="AY136" s="220" t="s">
        <v>290</v>
      </c>
    </row>
    <row r="137" spans="2:51" s="15" customFormat="1" ht="11.25">
      <c r="B137" s="221"/>
      <c r="C137" s="222"/>
      <c r="D137" s="195" t="s">
        <v>300</v>
      </c>
      <c r="E137" s="223" t="s">
        <v>42</v>
      </c>
      <c r="F137" s="224" t="s">
        <v>302</v>
      </c>
      <c r="G137" s="222"/>
      <c r="H137" s="225">
        <v>34.815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300</v>
      </c>
      <c r="AU137" s="231" t="s">
        <v>88</v>
      </c>
      <c r="AV137" s="15" t="s">
        <v>296</v>
      </c>
      <c r="AW137" s="15" t="s">
        <v>38</v>
      </c>
      <c r="AX137" s="15" t="s">
        <v>86</v>
      </c>
      <c r="AY137" s="231" t="s">
        <v>290</v>
      </c>
    </row>
    <row r="138" spans="1:65" s="2" customFormat="1" ht="37.9" customHeight="1">
      <c r="A138" s="36"/>
      <c r="B138" s="37"/>
      <c r="C138" s="182" t="s">
        <v>338</v>
      </c>
      <c r="D138" s="182" t="s">
        <v>292</v>
      </c>
      <c r="E138" s="183" t="s">
        <v>339</v>
      </c>
      <c r="F138" s="184" t="s">
        <v>340</v>
      </c>
      <c r="G138" s="185" t="s">
        <v>146</v>
      </c>
      <c r="H138" s="186">
        <v>205.547</v>
      </c>
      <c r="I138" s="187"/>
      <c r="J138" s="188">
        <f>ROUND(I138*H138,2)</f>
        <v>0</v>
      </c>
      <c r="K138" s="184" t="s">
        <v>295</v>
      </c>
      <c r="L138" s="41"/>
      <c r="M138" s="189" t="s">
        <v>42</v>
      </c>
      <c r="N138" s="190" t="s">
        <v>50</v>
      </c>
      <c r="O138" s="66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3" t="s">
        <v>296</v>
      </c>
      <c r="AT138" s="193" t="s">
        <v>292</v>
      </c>
      <c r="AU138" s="193" t="s">
        <v>88</v>
      </c>
      <c r="AY138" s="19" t="s">
        <v>290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9" t="s">
        <v>86</v>
      </c>
      <c r="BK138" s="194">
        <f>ROUND(I138*H138,2)</f>
        <v>0</v>
      </c>
      <c r="BL138" s="19" t="s">
        <v>296</v>
      </c>
      <c r="BM138" s="193" t="s">
        <v>341</v>
      </c>
    </row>
    <row r="139" spans="2:51" s="14" customFormat="1" ht="11.25">
      <c r="B139" s="210"/>
      <c r="C139" s="211"/>
      <c r="D139" s="195" t="s">
        <v>300</v>
      </c>
      <c r="E139" s="212" t="s">
        <v>42</v>
      </c>
      <c r="F139" s="213" t="s">
        <v>342</v>
      </c>
      <c r="G139" s="211"/>
      <c r="H139" s="214">
        <v>205.547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300</v>
      </c>
      <c r="AU139" s="220" t="s">
        <v>88</v>
      </c>
      <c r="AV139" s="14" t="s">
        <v>88</v>
      </c>
      <c r="AW139" s="14" t="s">
        <v>38</v>
      </c>
      <c r="AX139" s="14" t="s">
        <v>79</v>
      </c>
      <c r="AY139" s="220" t="s">
        <v>290</v>
      </c>
    </row>
    <row r="140" spans="2:51" s="15" customFormat="1" ht="11.25">
      <c r="B140" s="221"/>
      <c r="C140" s="222"/>
      <c r="D140" s="195" t="s">
        <v>300</v>
      </c>
      <c r="E140" s="223" t="s">
        <v>179</v>
      </c>
      <c r="F140" s="224" t="s">
        <v>302</v>
      </c>
      <c r="G140" s="222"/>
      <c r="H140" s="225">
        <v>205.547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300</v>
      </c>
      <c r="AU140" s="231" t="s">
        <v>88</v>
      </c>
      <c r="AV140" s="15" t="s">
        <v>296</v>
      </c>
      <c r="AW140" s="15" t="s">
        <v>38</v>
      </c>
      <c r="AX140" s="15" t="s">
        <v>86</v>
      </c>
      <c r="AY140" s="231" t="s">
        <v>290</v>
      </c>
    </row>
    <row r="141" spans="1:65" s="2" customFormat="1" ht="24.2" customHeight="1">
      <c r="A141" s="36"/>
      <c r="B141" s="37"/>
      <c r="C141" s="182" t="s">
        <v>343</v>
      </c>
      <c r="D141" s="182" t="s">
        <v>292</v>
      </c>
      <c r="E141" s="183" t="s">
        <v>344</v>
      </c>
      <c r="F141" s="184" t="s">
        <v>345</v>
      </c>
      <c r="G141" s="185" t="s">
        <v>146</v>
      </c>
      <c r="H141" s="186">
        <v>205.547</v>
      </c>
      <c r="I141" s="187"/>
      <c r="J141" s="188">
        <f>ROUND(I141*H141,2)</f>
        <v>0</v>
      </c>
      <c r="K141" s="184" t="s">
        <v>295</v>
      </c>
      <c r="L141" s="41"/>
      <c r="M141" s="189" t="s">
        <v>42</v>
      </c>
      <c r="N141" s="190" t="s">
        <v>50</v>
      </c>
      <c r="O141" s="66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3" t="s">
        <v>296</v>
      </c>
      <c r="AT141" s="193" t="s">
        <v>292</v>
      </c>
      <c r="AU141" s="193" t="s">
        <v>88</v>
      </c>
      <c r="AY141" s="19" t="s">
        <v>290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9" t="s">
        <v>86</v>
      </c>
      <c r="BK141" s="194">
        <f>ROUND(I141*H141,2)</f>
        <v>0</v>
      </c>
      <c r="BL141" s="19" t="s">
        <v>296</v>
      </c>
      <c r="BM141" s="193" t="s">
        <v>346</v>
      </c>
    </row>
    <row r="142" spans="2:51" s="14" customFormat="1" ht="11.25">
      <c r="B142" s="210"/>
      <c r="C142" s="211"/>
      <c r="D142" s="195" t="s">
        <v>300</v>
      </c>
      <c r="E142" s="212" t="s">
        <v>42</v>
      </c>
      <c r="F142" s="213" t="s">
        <v>179</v>
      </c>
      <c r="G142" s="211"/>
      <c r="H142" s="214">
        <v>205.547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300</v>
      </c>
      <c r="AU142" s="220" t="s">
        <v>88</v>
      </c>
      <c r="AV142" s="14" t="s">
        <v>88</v>
      </c>
      <c r="AW142" s="14" t="s">
        <v>38</v>
      </c>
      <c r="AX142" s="14" t="s">
        <v>79</v>
      </c>
      <c r="AY142" s="220" t="s">
        <v>290</v>
      </c>
    </row>
    <row r="143" spans="2:51" s="15" customFormat="1" ht="11.25">
      <c r="B143" s="221"/>
      <c r="C143" s="222"/>
      <c r="D143" s="195" t="s">
        <v>300</v>
      </c>
      <c r="E143" s="223" t="s">
        <v>42</v>
      </c>
      <c r="F143" s="224" t="s">
        <v>302</v>
      </c>
      <c r="G143" s="222"/>
      <c r="H143" s="225">
        <v>205.547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300</v>
      </c>
      <c r="AU143" s="231" t="s">
        <v>88</v>
      </c>
      <c r="AV143" s="15" t="s">
        <v>296</v>
      </c>
      <c r="AW143" s="15" t="s">
        <v>38</v>
      </c>
      <c r="AX143" s="15" t="s">
        <v>86</v>
      </c>
      <c r="AY143" s="231" t="s">
        <v>290</v>
      </c>
    </row>
    <row r="144" spans="1:65" s="2" customFormat="1" ht="24.2" customHeight="1">
      <c r="A144" s="36"/>
      <c r="B144" s="37"/>
      <c r="C144" s="182" t="s">
        <v>347</v>
      </c>
      <c r="D144" s="182" t="s">
        <v>292</v>
      </c>
      <c r="E144" s="183" t="s">
        <v>348</v>
      </c>
      <c r="F144" s="184" t="s">
        <v>349</v>
      </c>
      <c r="G144" s="185" t="s">
        <v>245</v>
      </c>
      <c r="H144" s="186">
        <v>369.985</v>
      </c>
      <c r="I144" s="187"/>
      <c r="J144" s="188">
        <f>ROUND(I144*H144,2)</f>
        <v>0</v>
      </c>
      <c r="K144" s="184" t="s">
        <v>295</v>
      </c>
      <c r="L144" s="41"/>
      <c r="M144" s="189" t="s">
        <v>42</v>
      </c>
      <c r="N144" s="190" t="s">
        <v>50</v>
      </c>
      <c r="O144" s="66"/>
      <c r="P144" s="191">
        <f>O144*H144</f>
        <v>0</v>
      </c>
      <c r="Q144" s="191">
        <v>0</v>
      </c>
      <c r="R144" s="191">
        <f>Q144*H144</f>
        <v>0</v>
      </c>
      <c r="S144" s="191">
        <v>0</v>
      </c>
      <c r="T144" s="19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3" t="s">
        <v>296</v>
      </c>
      <c r="AT144" s="193" t="s">
        <v>292</v>
      </c>
      <c r="AU144" s="193" t="s">
        <v>88</v>
      </c>
      <c r="AY144" s="19" t="s">
        <v>290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19" t="s">
        <v>86</v>
      </c>
      <c r="BK144" s="194">
        <f>ROUND(I144*H144,2)</f>
        <v>0</v>
      </c>
      <c r="BL144" s="19" t="s">
        <v>296</v>
      </c>
      <c r="BM144" s="193" t="s">
        <v>350</v>
      </c>
    </row>
    <row r="145" spans="2:51" s="13" customFormat="1" ht="11.25">
      <c r="B145" s="200"/>
      <c r="C145" s="201"/>
      <c r="D145" s="195" t="s">
        <v>300</v>
      </c>
      <c r="E145" s="202" t="s">
        <v>42</v>
      </c>
      <c r="F145" s="203" t="s">
        <v>351</v>
      </c>
      <c r="G145" s="201"/>
      <c r="H145" s="202" t="s">
        <v>42</v>
      </c>
      <c r="I145" s="204"/>
      <c r="J145" s="201"/>
      <c r="K145" s="201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300</v>
      </c>
      <c r="AU145" s="209" t="s">
        <v>88</v>
      </c>
      <c r="AV145" s="13" t="s">
        <v>86</v>
      </c>
      <c r="AW145" s="13" t="s">
        <v>38</v>
      </c>
      <c r="AX145" s="13" t="s">
        <v>79</v>
      </c>
      <c r="AY145" s="209" t="s">
        <v>290</v>
      </c>
    </row>
    <row r="146" spans="2:51" s="14" customFormat="1" ht="11.25">
      <c r="B146" s="210"/>
      <c r="C146" s="211"/>
      <c r="D146" s="195" t="s">
        <v>300</v>
      </c>
      <c r="E146" s="212" t="s">
        <v>42</v>
      </c>
      <c r="F146" s="213" t="s">
        <v>352</v>
      </c>
      <c r="G146" s="211"/>
      <c r="H146" s="214">
        <v>369.985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300</v>
      </c>
      <c r="AU146" s="220" t="s">
        <v>88</v>
      </c>
      <c r="AV146" s="14" t="s">
        <v>88</v>
      </c>
      <c r="AW146" s="14" t="s">
        <v>38</v>
      </c>
      <c r="AX146" s="14" t="s">
        <v>79</v>
      </c>
      <c r="AY146" s="220" t="s">
        <v>290</v>
      </c>
    </row>
    <row r="147" spans="2:51" s="15" customFormat="1" ht="11.25">
      <c r="B147" s="221"/>
      <c r="C147" s="222"/>
      <c r="D147" s="195" t="s">
        <v>300</v>
      </c>
      <c r="E147" s="223" t="s">
        <v>42</v>
      </c>
      <c r="F147" s="224" t="s">
        <v>302</v>
      </c>
      <c r="G147" s="222"/>
      <c r="H147" s="225">
        <v>369.985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300</v>
      </c>
      <c r="AU147" s="231" t="s">
        <v>88</v>
      </c>
      <c r="AV147" s="15" t="s">
        <v>296</v>
      </c>
      <c r="AW147" s="15" t="s">
        <v>38</v>
      </c>
      <c r="AX147" s="15" t="s">
        <v>86</v>
      </c>
      <c r="AY147" s="231" t="s">
        <v>290</v>
      </c>
    </row>
    <row r="148" spans="1:65" s="2" customFormat="1" ht="24.2" customHeight="1">
      <c r="A148" s="36"/>
      <c r="B148" s="37"/>
      <c r="C148" s="182" t="s">
        <v>167</v>
      </c>
      <c r="D148" s="182" t="s">
        <v>292</v>
      </c>
      <c r="E148" s="183" t="s">
        <v>353</v>
      </c>
      <c r="F148" s="184" t="s">
        <v>354</v>
      </c>
      <c r="G148" s="185" t="s">
        <v>146</v>
      </c>
      <c r="H148" s="186">
        <v>321.235</v>
      </c>
      <c r="I148" s="187"/>
      <c r="J148" s="188">
        <f>ROUND(I148*H148,2)</f>
        <v>0</v>
      </c>
      <c r="K148" s="184" t="s">
        <v>295</v>
      </c>
      <c r="L148" s="41"/>
      <c r="M148" s="189" t="s">
        <v>42</v>
      </c>
      <c r="N148" s="190" t="s">
        <v>50</v>
      </c>
      <c r="O148" s="66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3" t="s">
        <v>296</v>
      </c>
      <c r="AT148" s="193" t="s">
        <v>292</v>
      </c>
      <c r="AU148" s="193" t="s">
        <v>88</v>
      </c>
      <c r="AY148" s="19" t="s">
        <v>290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9" t="s">
        <v>86</v>
      </c>
      <c r="BK148" s="194">
        <f>ROUND(I148*H148,2)</f>
        <v>0</v>
      </c>
      <c r="BL148" s="19" t="s">
        <v>296</v>
      </c>
      <c r="BM148" s="193" t="s">
        <v>355</v>
      </c>
    </row>
    <row r="149" spans="2:51" s="14" customFormat="1" ht="11.25">
      <c r="B149" s="210"/>
      <c r="C149" s="211"/>
      <c r="D149" s="195" t="s">
        <v>300</v>
      </c>
      <c r="E149" s="212" t="s">
        <v>42</v>
      </c>
      <c r="F149" s="213" t="s">
        <v>176</v>
      </c>
      <c r="G149" s="211"/>
      <c r="H149" s="214">
        <v>321.235</v>
      </c>
      <c r="I149" s="215"/>
      <c r="J149" s="211"/>
      <c r="K149" s="211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300</v>
      </c>
      <c r="AU149" s="220" t="s">
        <v>88</v>
      </c>
      <c r="AV149" s="14" t="s">
        <v>88</v>
      </c>
      <c r="AW149" s="14" t="s">
        <v>38</v>
      </c>
      <c r="AX149" s="14" t="s">
        <v>79</v>
      </c>
      <c r="AY149" s="220" t="s">
        <v>290</v>
      </c>
    </row>
    <row r="150" spans="2:51" s="15" customFormat="1" ht="11.25">
      <c r="B150" s="221"/>
      <c r="C150" s="222"/>
      <c r="D150" s="195" t="s">
        <v>300</v>
      </c>
      <c r="E150" s="223" t="s">
        <v>42</v>
      </c>
      <c r="F150" s="224" t="s">
        <v>302</v>
      </c>
      <c r="G150" s="222"/>
      <c r="H150" s="225">
        <v>321.235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300</v>
      </c>
      <c r="AU150" s="231" t="s">
        <v>88</v>
      </c>
      <c r="AV150" s="15" t="s">
        <v>296</v>
      </c>
      <c r="AW150" s="15" t="s">
        <v>38</v>
      </c>
      <c r="AX150" s="15" t="s">
        <v>86</v>
      </c>
      <c r="AY150" s="231" t="s">
        <v>290</v>
      </c>
    </row>
    <row r="151" spans="1:65" s="2" customFormat="1" ht="37.9" customHeight="1">
      <c r="A151" s="36"/>
      <c r="B151" s="37"/>
      <c r="C151" s="182" t="s">
        <v>356</v>
      </c>
      <c r="D151" s="182" t="s">
        <v>292</v>
      </c>
      <c r="E151" s="183" t="s">
        <v>357</v>
      </c>
      <c r="F151" s="184" t="s">
        <v>358</v>
      </c>
      <c r="G151" s="185" t="s">
        <v>146</v>
      </c>
      <c r="H151" s="186">
        <v>321.235</v>
      </c>
      <c r="I151" s="187"/>
      <c r="J151" s="188">
        <f>ROUND(I151*H151,2)</f>
        <v>0</v>
      </c>
      <c r="K151" s="184" t="s">
        <v>295</v>
      </c>
      <c r="L151" s="41"/>
      <c r="M151" s="189" t="s">
        <v>42</v>
      </c>
      <c r="N151" s="190" t="s">
        <v>50</v>
      </c>
      <c r="O151" s="66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3" t="s">
        <v>296</v>
      </c>
      <c r="AT151" s="193" t="s">
        <v>292</v>
      </c>
      <c r="AU151" s="193" t="s">
        <v>88</v>
      </c>
      <c r="AY151" s="19" t="s">
        <v>290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19" t="s">
        <v>86</v>
      </c>
      <c r="BK151" s="194">
        <f>ROUND(I151*H151,2)</f>
        <v>0</v>
      </c>
      <c r="BL151" s="19" t="s">
        <v>296</v>
      </c>
      <c r="BM151" s="193" t="s">
        <v>359</v>
      </c>
    </row>
    <row r="152" spans="2:51" s="14" customFormat="1" ht="11.25">
      <c r="B152" s="210"/>
      <c r="C152" s="211"/>
      <c r="D152" s="195" t="s">
        <v>300</v>
      </c>
      <c r="E152" s="212" t="s">
        <v>42</v>
      </c>
      <c r="F152" s="213" t="s">
        <v>176</v>
      </c>
      <c r="G152" s="211"/>
      <c r="H152" s="214">
        <v>321.235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300</v>
      </c>
      <c r="AU152" s="220" t="s">
        <v>88</v>
      </c>
      <c r="AV152" s="14" t="s">
        <v>88</v>
      </c>
      <c r="AW152" s="14" t="s">
        <v>38</v>
      </c>
      <c r="AX152" s="14" t="s">
        <v>79</v>
      </c>
      <c r="AY152" s="220" t="s">
        <v>290</v>
      </c>
    </row>
    <row r="153" spans="2:51" s="15" customFormat="1" ht="11.25">
      <c r="B153" s="221"/>
      <c r="C153" s="222"/>
      <c r="D153" s="195" t="s">
        <v>300</v>
      </c>
      <c r="E153" s="223" t="s">
        <v>42</v>
      </c>
      <c r="F153" s="224" t="s">
        <v>302</v>
      </c>
      <c r="G153" s="222"/>
      <c r="H153" s="225">
        <v>321.235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300</v>
      </c>
      <c r="AU153" s="231" t="s">
        <v>88</v>
      </c>
      <c r="AV153" s="15" t="s">
        <v>296</v>
      </c>
      <c r="AW153" s="15" t="s">
        <v>38</v>
      </c>
      <c r="AX153" s="15" t="s">
        <v>86</v>
      </c>
      <c r="AY153" s="231" t="s">
        <v>290</v>
      </c>
    </row>
    <row r="154" spans="1:65" s="2" customFormat="1" ht="24.2" customHeight="1">
      <c r="A154" s="36"/>
      <c r="B154" s="37"/>
      <c r="C154" s="182" t="s">
        <v>189</v>
      </c>
      <c r="D154" s="182" t="s">
        <v>292</v>
      </c>
      <c r="E154" s="183" t="s">
        <v>360</v>
      </c>
      <c r="F154" s="184" t="s">
        <v>361</v>
      </c>
      <c r="G154" s="185" t="s">
        <v>146</v>
      </c>
      <c r="H154" s="186">
        <v>321.235</v>
      </c>
      <c r="I154" s="187"/>
      <c r="J154" s="188">
        <f>ROUND(I154*H154,2)</f>
        <v>0</v>
      </c>
      <c r="K154" s="184" t="s">
        <v>295</v>
      </c>
      <c r="L154" s="41"/>
      <c r="M154" s="189" t="s">
        <v>42</v>
      </c>
      <c r="N154" s="190" t="s">
        <v>50</v>
      </c>
      <c r="O154" s="66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3" t="s">
        <v>296</v>
      </c>
      <c r="AT154" s="193" t="s">
        <v>292</v>
      </c>
      <c r="AU154" s="193" t="s">
        <v>88</v>
      </c>
      <c r="AY154" s="19" t="s">
        <v>290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19" t="s">
        <v>86</v>
      </c>
      <c r="BK154" s="194">
        <f>ROUND(I154*H154,2)</f>
        <v>0</v>
      </c>
      <c r="BL154" s="19" t="s">
        <v>296</v>
      </c>
      <c r="BM154" s="193" t="s">
        <v>362</v>
      </c>
    </row>
    <row r="155" spans="1:47" s="2" customFormat="1" ht="29.25">
      <c r="A155" s="36"/>
      <c r="B155" s="37"/>
      <c r="C155" s="38"/>
      <c r="D155" s="195" t="s">
        <v>298</v>
      </c>
      <c r="E155" s="38"/>
      <c r="F155" s="196" t="s">
        <v>363</v>
      </c>
      <c r="G155" s="38"/>
      <c r="H155" s="38"/>
      <c r="I155" s="197"/>
      <c r="J155" s="38"/>
      <c r="K155" s="38"/>
      <c r="L155" s="41"/>
      <c r="M155" s="198"/>
      <c r="N155" s="199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298</v>
      </c>
      <c r="AU155" s="19" t="s">
        <v>88</v>
      </c>
    </row>
    <row r="156" spans="2:51" s="13" customFormat="1" ht="11.25">
      <c r="B156" s="200"/>
      <c r="C156" s="201"/>
      <c r="D156" s="195" t="s">
        <v>300</v>
      </c>
      <c r="E156" s="202" t="s">
        <v>42</v>
      </c>
      <c r="F156" s="203" t="s">
        <v>364</v>
      </c>
      <c r="G156" s="201"/>
      <c r="H156" s="202" t="s">
        <v>42</v>
      </c>
      <c r="I156" s="204"/>
      <c r="J156" s="201"/>
      <c r="K156" s="201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300</v>
      </c>
      <c r="AU156" s="209" t="s">
        <v>88</v>
      </c>
      <c r="AV156" s="13" t="s">
        <v>86</v>
      </c>
      <c r="AW156" s="13" t="s">
        <v>38</v>
      </c>
      <c r="AX156" s="13" t="s">
        <v>79</v>
      </c>
      <c r="AY156" s="209" t="s">
        <v>290</v>
      </c>
    </row>
    <row r="157" spans="2:51" s="14" customFormat="1" ht="11.25">
      <c r="B157" s="210"/>
      <c r="C157" s="211"/>
      <c r="D157" s="195" t="s">
        <v>300</v>
      </c>
      <c r="E157" s="212" t="s">
        <v>42</v>
      </c>
      <c r="F157" s="213" t="s">
        <v>365</v>
      </c>
      <c r="G157" s="211"/>
      <c r="H157" s="214">
        <v>34.875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300</v>
      </c>
      <c r="AU157" s="220" t="s">
        <v>88</v>
      </c>
      <c r="AV157" s="14" t="s">
        <v>88</v>
      </c>
      <c r="AW157" s="14" t="s">
        <v>38</v>
      </c>
      <c r="AX157" s="14" t="s">
        <v>79</v>
      </c>
      <c r="AY157" s="220" t="s">
        <v>290</v>
      </c>
    </row>
    <row r="158" spans="2:51" s="16" customFormat="1" ht="11.25">
      <c r="B158" s="232"/>
      <c r="C158" s="233"/>
      <c r="D158" s="195" t="s">
        <v>300</v>
      </c>
      <c r="E158" s="234" t="s">
        <v>42</v>
      </c>
      <c r="F158" s="235" t="s">
        <v>319</v>
      </c>
      <c r="G158" s="233"/>
      <c r="H158" s="236">
        <v>34.875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AT158" s="242" t="s">
        <v>300</v>
      </c>
      <c r="AU158" s="242" t="s">
        <v>88</v>
      </c>
      <c r="AV158" s="16" t="s">
        <v>157</v>
      </c>
      <c r="AW158" s="16" t="s">
        <v>38</v>
      </c>
      <c r="AX158" s="16" t="s">
        <v>79</v>
      </c>
      <c r="AY158" s="242" t="s">
        <v>290</v>
      </c>
    </row>
    <row r="159" spans="2:51" s="13" customFormat="1" ht="11.25">
      <c r="B159" s="200"/>
      <c r="C159" s="201"/>
      <c r="D159" s="195" t="s">
        <v>300</v>
      </c>
      <c r="E159" s="202" t="s">
        <v>42</v>
      </c>
      <c r="F159" s="203" t="s">
        <v>366</v>
      </c>
      <c r="G159" s="201"/>
      <c r="H159" s="202" t="s">
        <v>42</v>
      </c>
      <c r="I159" s="204"/>
      <c r="J159" s="201"/>
      <c r="K159" s="201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300</v>
      </c>
      <c r="AU159" s="209" t="s">
        <v>88</v>
      </c>
      <c r="AV159" s="13" t="s">
        <v>86</v>
      </c>
      <c r="AW159" s="13" t="s">
        <v>38</v>
      </c>
      <c r="AX159" s="13" t="s">
        <v>79</v>
      </c>
      <c r="AY159" s="209" t="s">
        <v>290</v>
      </c>
    </row>
    <row r="160" spans="2:51" s="14" customFormat="1" ht="11.25">
      <c r="B160" s="210"/>
      <c r="C160" s="211"/>
      <c r="D160" s="195" t="s">
        <v>300</v>
      </c>
      <c r="E160" s="212" t="s">
        <v>42</v>
      </c>
      <c r="F160" s="213" t="s">
        <v>367</v>
      </c>
      <c r="G160" s="211"/>
      <c r="H160" s="214">
        <v>3.66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300</v>
      </c>
      <c r="AU160" s="220" t="s">
        <v>88</v>
      </c>
      <c r="AV160" s="14" t="s">
        <v>88</v>
      </c>
      <c r="AW160" s="14" t="s">
        <v>38</v>
      </c>
      <c r="AX160" s="14" t="s">
        <v>79</v>
      </c>
      <c r="AY160" s="220" t="s">
        <v>290</v>
      </c>
    </row>
    <row r="161" spans="2:51" s="16" customFormat="1" ht="11.25">
      <c r="B161" s="232"/>
      <c r="C161" s="233"/>
      <c r="D161" s="195" t="s">
        <v>300</v>
      </c>
      <c r="E161" s="234" t="s">
        <v>42</v>
      </c>
      <c r="F161" s="235" t="s">
        <v>319</v>
      </c>
      <c r="G161" s="233"/>
      <c r="H161" s="236">
        <v>3.66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AT161" s="242" t="s">
        <v>300</v>
      </c>
      <c r="AU161" s="242" t="s">
        <v>88</v>
      </c>
      <c r="AV161" s="16" t="s">
        <v>157</v>
      </c>
      <c r="AW161" s="16" t="s">
        <v>38</v>
      </c>
      <c r="AX161" s="16" t="s">
        <v>79</v>
      </c>
      <c r="AY161" s="242" t="s">
        <v>290</v>
      </c>
    </row>
    <row r="162" spans="2:51" s="13" customFormat="1" ht="11.25">
      <c r="B162" s="200"/>
      <c r="C162" s="201"/>
      <c r="D162" s="195" t="s">
        <v>300</v>
      </c>
      <c r="E162" s="202" t="s">
        <v>42</v>
      </c>
      <c r="F162" s="203" t="s">
        <v>368</v>
      </c>
      <c r="G162" s="201"/>
      <c r="H162" s="202" t="s">
        <v>42</v>
      </c>
      <c r="I162" s="204"/>
      <c r="J162" s="201"/>
      <c r="K162" s="201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300</v>
      </c>
      <c r="AU162" s="209" t="s">
        <v>88</v>
      </c>
      <c r="AV162" s="13" t="s">
        <v>86</v>
      </c>
      <c r="AW162" s="13" t="s">
        <v>38</v>
      </c>
      <c r="AX162" s="13" t="s">
        <v>79</v>
      </c>
      <c r="AY162" s="209" t="s">
        <v>290</v>
      </c>
    </row>
    <row r="163" spans="2:51" s="14" customFormat="1" ht="11.25">
      <c r="B163" s="210"/>
      <c r="C163" s="211"/>
      <c r="D163" s="195" t="s">
        <v>300</v>
      </c>
      <c r="E163" s="212" t="s">
        <v>42</v>
      </c>
      <c r="F163" s="213" t="s">
        <v>369</v>
      </c>
      <c r="G163" s="211"/>
      <c r="H163" s="214">
        <v>282.7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300</v>
      </c>
      <c r="AU163" s="220" t="s">
        <v>88</v>
      </c>
      <c r="AV163" s="14" t="s">
        <v>88</v>
      </c>
      <c r="AW163" s="14" t="s">
        <v>38</v>
      </c>
      <c r="AX163" s="14" t="s">
        <v>79</v>
      </c>
      <c r="AY163" s="220" t="s">
        <v>290</v>
      </c>
    </row>
    <row r="164" spans="2:51" s="16" customFormat="1" ht="11.25">
      <c r="B164" s="232"/>
      <c r="C164" s="233"/>
      <c r="D164" s="195" t="s">
        <v>300</v>
      </c>
      <c r="E164" s="234" t="s">
        <v>42</v>
      </c>
      <c r="F164" s="235" t="s">
        <v>319</v>
      </c>
      <c r="G164" s="233"/>
      <c r="H164" s="236">
        <v>282.7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AT164" s="242" t="s">
        <v>300</v>
      </c>
      <c r="AU164" s="242" t="s">
        <v>88</v>
      </c>
      <c r="AV164" s="16" t="s">
        <v>157</v>
      </c>
      <c r="AW164" s="16" t="s">
        <v>38</v>
      </c>
      <c r="AX164" s="16" t="s">
        <v>79</v>
      </c>
      <c r="AY164" s="242" t="s">
        <v>290</v>
      </c>
    </row>
    <row r="165" spans="2:51" s="15" customFormat="1" ht="11.25">
      <c r="B165" s="221"/>
      <c r="C165" s="222"/>
      <c r="D165" s="195" t="s">
        <v>300</v>
      </c>
      <c r="E165" s="223" t="s">
        <v>176</v>
      </c>
      <c r="F165" s="224" t="s">
        <v>302</v>
      </c>
      <c r="G165" s="222"/>
      <c r="H165" s="225">
        <v>321.235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300</v>
      </c>
      <c r="AU165" s="231" t="s">
        <v>88</v>
      </c>
      <c r="AV165" s="15" t="s">
        <v>296</v>
      </c>
      <c r="AW165" s="15" t="s">
        <v>38</v>
      </c>
      <c r="AX165" s="15" t="s">
        <v>86</v>
      </c>
      <c r="AY165" s="231" t="s">
        <v>290</v>
      </c>
    </row>
    <row r="166" spans="1:65" s="2" customFormat="1" ht="37.9" customHeight="1">
      <c r="A166" s="36"/>
      <c r="B166" s="37"/>
      <c r="C166" s="182" t="s">
        <v>370</v>
      </c>
      <c r="D166" s="182" t="s">
        <v>292</v>
      </c>
      <c r="E166" s="183" t="s">
        <v>371</v>
      </c>
      <c r="F166" s="184" t="s">
        <v>372</v>
      </c>
      <c r="G166" s="185" t="s">
        <v>146</v>
      </c>
      <c r="H166" s="186">
        <v>1.92</v>
      </c>
      <c r="I166" s="187"/>
      <c r="J166" s="188">
        <f>ROUND(I166*H166,2)</f>
        <v>0</v>
      </c>
      <c r="K166" s="184" t="s">
        <v>295</v>
      </c>
      <c r="L166" s="41"/>
      <c r="M166" s="189" t="s">
        <v>42</v>
      </c>
      <c r="N166" s="190" t="s">
        <v>50</v>
      </c>
      <c r="O166" s="66"/>
      <c r="P166" s="191">
        <f>O166*H166</f>
        <v>0</v>
      </c>
      <c r="Q166" s="191">
        <v>0</v>
      </c>
      <c r="R166" s="191">
        <f>Q166*H166</f>
        <v>0</v>
      </c>
      <c r="S166" s="191">
        <v>0</v>
      </c>
      <c r="T166" s="192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3" t="s">
        <v>296</v>
      </c>
      <c r="AT166" s="193" t="s">
        <v>292</v>
      </c>
      <c r="AU166" s="193" t="s">
        <v>88</v>
      </c>
      <c r="AY166" s="19" t="s">
        <v>290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19" t="s">
        <v>86</v>
      </c>
      <c r="BK166" s="194">
        <f>ROUND(I166*H166,2)</f>
        <v>0</v>
      </c>
      <c r="BL166" s="19" t="s">
        <v>296</v>
      </c>
      <c r="BM166" s="193" t="s">
        <v>373</v>
      </c>
    </row>
    <row r="167" spans="2:51" s="13" customFormat="1" ht="11.25">
      <c r="B167" s="200"/>
      <c r="C167" s="201"/>
      <c r="D167" s="195" t="s">
        <v>300</v>
      </c>
      <c r="E167" s="202" t="s">
        <v>42</v>
      </c>
      <c r="F167" s="203" t="s">
        <v>374</v>
      </c>
      <c r="G167" s="201"/>
      <c r="H167" s="202" t="s">
        <v>42</v>
      </c>
      <c r="I167" s="204"/>
      <c r="J167" s="201"/>
      <c r="K167" s="201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300</v>
      </c>
      <c r="AU167" s="209" t="s">
        <v>88</v>
      </c>
      <c r="AV167" s="13" t="s">
        <v>86</v>
      </c>
      <c r="AW167" s="13" t="s">
        <v>38</v>
      </c>
      <c r="AX167" s="13" t="s">
        <v>79</v>
      </c>
      <c r="AY167" s="209" t="s">
        <v>290</v>
      </c>
    </row>
    <row r="168" spans="2:51" s="14" customFormat="1" ht="11.25">
      <c r="B168" s="210"/>
      <c r="C168" s="211"/>
      <c r="D168" s="195" t="s">
        <v>300</v>
      </c>
      <c r="E168" s="212" t="s">
        <v>152</v>
      </c>
      <c r="F168" s="213" t="s">
        <v>375</v>
      </c>
      <c r="G168" s="211"/>
      <c r="H168" s="214">
        <v>1.92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300</v>
      </c>
      <c r="AU168" s="220" t="s">
        <v>88</v>
      </c>
      <c r="AV168" s="14" t="s">
        <v>88</v>
      </c>
      <c r="AW168" s="14" t="s">
        <v>38</v>
      </c>
      <c r="AX168" s="14" t="s">
        <v>79</v>
      </c>
      <c r="AY168" s="220" t="s">
        <v>290</v>
      </c>
    </row>
    <row r="169" spans="2:51" s="15" customFormat="1" ht="11.25">
      <c r="B169" s="221"/>
      <c r="C169" s="222"/>
      <c r="D169" s="195" t="s">
        <v>300</v>
      </c>
      <c r="E169" s="223" t="s">
        <v>42</v>
      </c>
      <c r="F169" s="224" t="s">
        <v>302</v>
      </c>
      <c r="G169" s="222"/>
      <c r="H169" s="225">
        <v>1.92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300</v>
      </c>
      <c r="AU169" s="231" t="s">
        <v>88</v>
      </c>
      <c r="AV169" s="15" t="s">
        <v>296</v>
      </c>
      <c r="AW169" s="15" t="s">
        <v>38</v>
      </c>
      <c r="AX169" s="15" t="s">
        <v>86</v>
      </c>
      <c r="AY169" s="231" t="s">
        <v>290</v>
      </c>
    </row>
    <row r="170" spans="1:65" s="2" customFormat="1" ht="14.45" customHeight="1">
      <c r="A170" s="36"/>
      <c r="B170" s="37"/>
      <c r="C170" s="243" t="s">
        <v>376</v>
      </c>
      <c r="D170" s="243" t="s">
        <v>377</v>
      </c>
      <c r="E170" s="244" t="s">
        <v>378</v>
      </c>
      <c r="F170" s="245" t="s">
        <v>379</v>
      </c>
      <c r="G170" s="246" t="s">
        <v>245</v>
      </c>
      <c r="H170" s="247">
        <v>3.264</v>
      </c>
      <c r="I170" s="248"/>
      <c r="J170" s="249">
        <f>ROUND(I170*H170,2)</f>
        <v>0</v>
      </c>
      <c r="K170" s="245" t="s">
        <v>295</v>
      </c>
      <c r="L170" s="250"/>
      <c r="M170" s="251" t="s">
        <v>42</v>
      </c>
      <c r="N170" s="252" t="s">
        <v>50</v>
      </c>
      <c r="O170" s="66"/>
      <c r="P170" s="191">
        <f>O170*H170</f>
        <v>0</v>
      </c>
      <c r="Q170" s="191">
        <v>1</v>
      </c>
      <c r="R170" s="191">
        <f>Q170*H170</f>
        <v>3.264</v>
      </c>
      <c r="S170" s="191">
        <v>0</v>
      </c>
      <c r="T170" s="19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3" t="s">
        <v>343</v>
      </c>
      <c r="AT170" s="193" t="s">
        <v>377</v>
      </c>
      <c r="AU170" s="193" t="s">
        <v>88</v>
      </c>
      <c r="AY170" s="19" t="s">
        <v>290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19" t="s">
        <v>86</v>
      </c>
      <c r="BK170" s="194">
        <f>ROUND(I170*H170,2)</f>
        <v>0</v>
      </c>
      <c r="BL170" s="19" t="s">
        <v>296</v>
      </c>
      <c r="BM170" s="193" t="s">
        <v>380</v>
      </c>
    </row>
    <row r="171" spans="2:51" s="13" customFormat="1" ht="11.25">
      <c r="B171" s="200"/>
      <c r="C171" s="201"/>
      <c r="D171" s="195" t="s">
        <v>300</v>
      </c>
      <c r="E171" s="202" t="s">
        <v>42</v>
      </c>
      <c r="F171" s="203" t="s">
        <v>381</v>
      </c>
      <c r="G171" s="201"/>
      <c r="H171" s="202" t="s">
        <v>42</v>
      </c>
      <c r="I171" s="204"/>
      <c r="J171" s="201"/>
      <c r="K171" s="201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300</v>
      </c>
      <c r="AU171" s="209" t="s">
        <v>88</v>
      </c>
      <c r="AV171" s="13" t="s">
        <v>86</v>
      </c>
      <c r="AW171" s="13" t="s">
        <v>38</v>
      </c>
      <c r="AX171" s="13" t="s">
        <v>79</v>
      </c>
      <c r="AY171" s="209" t="s">
        <v>290</v>
      </c>
    </row>
    <row r="172" spans="2:51" s="14" customFormat="1" ht="11.25">
      <c r="B172" s="210"/>
      <c r="C172" s="211"/>
      <c r="D172" s="195" t="s">
        <v>300</v>
      </c>
      <c r="E172" s="212" t="s">
        <v>42</v>
      </c>
      <c r="F172" s="213" t="s">
        <v>382</v>
      </c>
      <c r="G172" s="211"/>
      <c r="H172" s="214">
        <v>3.264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300</v>
      </c>
      <c r="AU172" s="220" t="s">
        <v>88</v>
      </c>
      <c r="AV172" s="14" t="s">
        <v>88</v>
      </c>
      <c r="AW172" s="14" t="s">
        <v>38</v>
      </c>
      <c r="AX172" s="14" t="s">
        <v>79</v>
      </c>
      <c r="AY172" s="220" t="s">
        <v>290</v>
      </c>
    </row>
    <row r="173" spans="2:51" s="15" customFormat="1" ht="11.25">
      <c r="B173" s="221"/>
      <c r="C173" s="222"/>
      <c r="D173" s="195" t="s">
        <v>300</v>
      </c>
      <c r="E173" s="223" t="s">
        <v>42</v>
      </c>
      <c r="F173" s="224" t="s">
        <v>302</v>
      </c>
      <c r="G173" s="222"/>
      <c r="H173" s="225">
        <v>3.264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300</v>
      </c>
      <c r="AU173" s="231" t="s">
        <v>88</v>
      </c>
      <c r="AV173" s="15" t="s">
        <v>296</v>
      </c>
      <c r="AW173" s="15" t="s">
        <v>38</v>
      </c>
      <c r="AX173" s="15" t="s">
        <v>86</v>
      </c>
      <c r="AY173" s="231" t="s">
        <v>290</v>
      </c>
    </row>
    <row r="174" spans="1:65" s="2" customFormat="1" ht="14.45" customHeight="1">
      <c r="A174" s="36"/>
      <c r="B174" s="37"/>
      <c r="C174" s="182" t="s">
        <v>8</v>
      </c>
      <c r="D174" s="182" t="s">
        <v>292</v>
      </c>
      <c r="E174" s="183" t="s">
        <v>383</v>
      </c>
      <c r="F174" s="184" t="s">
        <v>384</v>
      </c>
      <c r="G174" s="185" t="s">
        <v>109</v>
      </c>
      <c r="H174" s="186">
        <v>1588.96</v>
      </c>
      <c r="I174" s="187"/>
      <c r="J174" s="188">
        <f>ROUND(I174*H174,2)</f>
        <v>0</v>
      </c>
      <c r="K174" s="184" t="s">
        <v>295</v>
      </c>
      <c r="L174" s="41"/>
      <c r="M174" s="189" t="s">
        <v>42</v>
      </c>
      <c r="N174" s="190" t="s">
        <v>50</v>
      </c>
      <c r="O174" s="66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3" t="s">
        <v>296</v>
      </c>
      <c r="AT174" s="193" t="s">
        <v>292</v>
      </c>
      <c r="AU174" s="193" t="s">
        <v>88</v>
      </c>
      <c r="AY174" s="19" t="s">
        <v>290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19" t="s">
        <v>86</v>
      </c>
      <c r="BK174" s="194">
        <f>ROUND(I174*H174,2)</f>
        <v>0</v>
      </c>
      <c r="BL174" s="19" t="s">
        <v>296</v>
      </c>
      <c r="BM174" s="193" t="s">
        <v>385</v>
      </c>
    </row>
    <row r="175" spans="2:51" s="14" customFormat="1" ht="11.25">
      <c r="B175" s="210"/>
      <c r="C175" s="211"/>
      <c r="D175" s="195" t="s">
        <v>300</v>
      </c>
      <c r="E175" s="212" t="s">
        <v>42</v>
      </c>
      <c r="F175" s="213" t="s">
        <v>386</v>
      </c>
      <c r="G175" s="211"/>
      <c r="H175" s="214">
        <v>1588.96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300</v>
      </c>
      <c r="AU175" s="220" t="s">
        <v>88</v>
      </c>
      <c r="AV175" s="14" t="s">
        <v>88</v>
      </c>
      <c r="AW175" s="14" t="s">
        <v>38</v>
      </c>
      <c r="AX175" s="14" t="s">
        <v>79</v>
      </c>
      <c r="AY175" s="220" t="s">
        <v>290</v>
      </c>
    </row>
    <row r="176" spans="2:51" s="15" customFormat="1" ht="11.25">
      <c r="B176" s="221"/>
      <c r="C176" s="222"/>
      <c r="D176" s="195" t="s">
        <v>300</v>
      </c>
      <c r="E176" s="223" t="s">
        <v>42</v>
      </c>
      <c r="F176" s="224" t="s">
        <v>302</v>
      </c>
      <c r="G176" s="222"/>
      <c r="H176" s="225">
        <v>1588.96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300</v>
      </c>
      <c r="AU176" s="231" t="s">
        <v>88</v>
      </c>
      <c r="AV176" s="15" t="s">
        <v>296</v>
      </c>
      <c r="AW176" s="15" t="s">
        <v>38</v>
      </c>
      <c r="AX176" s="15" t="s">
        <v>86</v>
      </c>
      <c r="AY176" s="231" t="s">
        <v>290</v>
      </c>
    </row>
    <row r="177" spans="2:63" s="12" customFormat="1" ht="20.85" customHeight="1">
      <c r="B177" s="166"/>
      <c r="C177" s="167"/>
      <c r="D177" s="168" t="s">
        <v>78</v>
      </c>
      <c r="E177" s="180" t="s">
        <v>387</v>
      </c>
      <c r="F177" s="180" t="s">
        <v>388</v>
      </c>
      <c r="G177" s="167"/>
      <c r="H177" s="167"/>
      <c r="I177" s="170"/>
      <c r="J177" s="181">
        <f>BK177</f>
        <v>0</v>
      </c>
      <c r="K177" s="167"/>
      <c r="L177" s="172"/>
      <c r="M177" s="173"/>
      <c r="N177" s="174"/>
      <c r="O177" s="174"/>
      <c r="P177" s="175">
        <f>SUM(P178:P217)</f>
        <v>0</v>
      </c>
      <c r="Q177" s="174"/>
      <c r="R177" s="175">
        <f>SUM(R178:R217)</f>
        <v>15.805024999999999</v>
      </c>
      <c r="S177" s="174"/>
      <c r="T177" s="176">
        <f>SUM(T178:T217)</f>
        <v>0</v>
      </c>
      <c r="AR177" s="177" t="s">
        <v>86</v>
      </c>
      <c r="AT177" s="178" t="s">
        <v>78</v>
      </c>
      <c r="AU177" s="178" t="s">
        <v>88</v>
      </c>
      <c r="AY177" s="177" t="s">
        <v>290</v>
      </c>
      <c r="BK177" s="179">
        <f>SUM(BK178:BK217)</f>
        <v>0</v>
      </c>
    </row>
    <row r="178" spans="1:65" s="2" customFormat="1" ht="24.2" customHeight="1">
      <c r="A178" s="36"/>
      <c r="B178" s="37"/>
      <c r="C178" s="182" t="s">
        <v>389</v>
      </c>
      <c r="D178" s="182" t="s">
        <v>292</v>
      </c>
      <c r="E178" s="183" t="s">
        <v>390</v>
      </c>
      <c r="F178" s="184" t="s">
        <v>391</v>
      </c>
      <c r="G178" s="185" t="s">
        <v>146</v>
      </c>
      <c r="H178" s="186">
        <v>186.64</v>
      </c>
      <c r="I178" s="187"/>
      <c r="J178" s="188">
        <f>ROUND(I178*H178,2)</f>
        <v>0</v>
      </c>
      <c r="K178" s="184" t="s">
        <v>295</v>
      </c>
      <c r="L178" s="41"/>
      <c r="M178" s="189" t="s">
        <v>42</v>
      </c>
      <c r="N178" s="190" t="s">
        <v>50</v>
      </c>
      <c r="O178" s="66"/>
      <c r="P178" s="191">
        <f>O178*H178</f>
        <v>0</v>
      </c>
      <c r="Q178" s="191">
        <v>0</v>
      </c>
      <c r="R178" s="191">
        <f>Q178*H178</f>
        <v>0</v>
      </c>
      <c r="S178" s="191">
        <v>0</v>
      </c>
      <c r="T178" s="19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3" t="s">
        <v>296</v>
      </c>
      <c r="AT178" s="193" t="s">
        <v>292</v>
      </c>
      <c r="AU178" s="193" t="s">
        <v>157</v>
      </c>
      <c r="AY178" s="19" t="s">
        <v>290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9" t="s">
        <v>86</v>
      </c>
      <c r="BK178" s="194">
        <f>ROUND(I178*H178,2)</f>
        <v>0</v>
      </c>
      <c r="BL178" s="19" t="s">
        <v>296</v>
      </c>
      <c r="BM178" s="193" t="s">
        <v>392</v>
      </c>
    </row>
    <row r="179" spans="2:51" s="14" customFormat="1" ht="11.25">
      <c r="B179" s="210"/>
      <c r="C179" s="211"/>
      <c r="D179" s="195" t="s">
        <v>300</v>
      </c>
      <c r="E179" s="212" t="s">
        <v>42</v>
      </c>
      <c r="F179" s="213" t="s">
        <v>393</v>
      </c>
      <c r="G179" s="211"/>
      <c r="H179" s="214">
        <v>93.32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300</v>
      </c>
      <c r="AU179" s="220" t="s">
        <v>157</v>
      </c>
      <c r="AV179" s="14" t="s">
        <v>88</v>
      </c>
      <c r="AW179" s="14" t="s">
        <v>38</v>
      </c>
      <c r="AX179" s="14" t="s">
        <v>79</v>
      </c>
      <c r="AY179" s="220" t="s">
        <v>290</v>
      </c>
    </row>
    <row r="180" spans="2:51" s="14" customFormat="1" ht="11.25">
      <c r="B180" s="210"/>
      <c r="C180" s="211"/>
      <c r="D180" s="195" t="s">
        <v>300</v>
      </c>
      <c r="E180" s="212" t="s">
        <v>42</v>
      </c>
      <c r="F180" s="213" t="s">
        <v>393</v>
      </c>
      <c r="G180" s="211"/>
      <c r="H180" s="214">
        <v>93.32</v>
      </c>
      <c r="I180" s="215"/>
      <c r="J180" s="211"/>
      <c r="K180" s="211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300</v>
      </c>
      <c r="AU180" s="220" t="s">
        <v>157</v>
      </c>
      <c r="AV180" s="14" t="s">
        <v>88</v>
      </c>
      <c r="AW180" s="14" t="s">
        <v>38</v>
      </c>
      <c r="AX180" s="14" t="s">
        <v>79</v>
      </c>
      <c r="AY180" s="220" t="s">
        <v>290</v>
      </c>
    </row>
    <row r="181" spans="2:51" s="15" customFormat="1" ht="11.25">
      <c r="B181" s="221"/>
      <c r="C181" s="222"/>
      <c r="D181" s="195" t="s">
        <v>300</v>
      </c>
      <c r="E181" s="223" t="s">
        <v>42</v>
      </c>
      <c r="F181" s="224" t="s">
        <v>302</v>
      </c>
      <c r="G181" s="222"/>
      <c r="H181" s="225">
        <v>186.64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300</v>
      </c>
      <c r="AU181" s="231" t="s">
        <v>157</v>
      </c>
      <c r="AV181" s="15" t="s">
        <v>296</v>
      </c>
      <c r="AW181" s="15" t="s">
        <v>38</v>
      </c>
      <c r="AX181" s="15" t="s">
        <v>86</v>
      </c>
      <c r="AY181" s="231" t="s">
        <v>290</v>
      </c>
    </row>
    <row r="182" spans="1:65" s="2" customFormat="1" ht="24.2" customHeight="1">
      <c r="A182" s="36"/>
      <c r="B182" s="37"/>
      <c r="C182" s="182" t="s">
        <v>114</v>
      </c>
      <c r="D182" s="182" t="s">
        <v>292</v>
      </c>
      <c r="E182" s="183" t="s">
        <v>394</v>
      </c>
      <c r="F182" s="184" t="s">
        <v>395</v>
      </c>
      <c r="G182" s="185" t="s">
        <v>109</v>
      </c>
      <c r="H182" s="186">
        <v>735</v>
      </c>
      <c r="I182" s="187"/>
      <c r="J182" s="188">
        <f>ROUND(I182*H182,2)</f>
        <v>0</v>
      </c>
      <c r="K182" s="184" t="s">
        <v>295</v>
      </c>
      <c r="L182" s="41"/>
      <c r="M182" s="189" t="s">
        <v>42</v>
      </c>
      <c r="N182" s="190" t="s">
        <v>50</v>
      </c>
      <c r="O182" s="66"/>
      <c r="P182" s="191">
        <f>O182*H182</f>
        <v>0</v>
      </c>
      <c r="Q182" s="191">
        <v>0</v>
      </c>
      <c r="R182" s="191">
        <f>Q182*H182</f>
        <v>0</v>
      </c>
      <c r="S182" s="191">
        <v>0</v>
      </c>
      <c r="T182" s="19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3" t="s">
        <v>296</v>
      </c>
      <c r="AT182" s="193" t="s">
        <v>292</v>
      </c>
      <c r="AU182" s="193" t="s">
        <v>157</v>
      </c>
      <c r="AY182" s="19" t="s">
        <v>290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19" t="s">
        <v>86</v>
      </c>
      <c r="BK182" s="194">
        <f>ROUND(I182*H182,2)</f>
        <v>0</v>
      </c>
      <c r="BL182" s="19" t="s">
        <v>296</v>
      </c>
      <c r="BM182" s="193" t="s">
        <v>396</v>
      </c>
    </row>
    <row r="183" spans="2:51" s="13" customFormat="1" ht="11.25">
      <c r="B183" s="200"/>
      <c r="C183" s="201"/>
      <c r="D183" s="195" t="s">
        <v>300</v>
      </c>
      <c r="E183" s="202" t="s">
        <v>42</v>
      </c>
      <c r="F183" s="203" t="s">
        <v>301</v>
      </c>
      <c r="G183" s="201"/>
      <c r="H183" s="202" t="s">
        <v>42</v>
      </c>
      <c r="I183" s="204"/>
      <c r="J183" s="201"/>
      <c r="K183" s="201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300</v>
      </c>
      <c r="AU183" s="209" t="s">
        <v>157</v>
      </c>
      <c r="AV183" s="13" t="s">
        <v>86</v>
      </c>
      <c r="AW183" s="13" t="s">
        <v>38</v>
      </c>
      <c r="AX183" s="13" t="s">
        <v>79</v>
      </c>
      <c r="AY183" s="209" t="s">
        <v>290</v>
      </c>
    </row>
    <row r="184" spans="2:51" s="14" customFormat="1" ht="11.25">
      <c r="B184" s="210"/>
      <c r="C184" s="211"/>
      <c r="D184" s="195" t="s">
        <v>300</v>
      </c>
      <c r="E184" s="212" t="s">
        <v>160</v>
      </c>
      <c r="F184" s="213" t="s">
        <v>162</v>
      </c>
      <c r="G184" s="211"/>
      <c r="H184" s="214">
        <v>735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300</v>
      </c>
      <c r="AU184" s="220" t="s">
        <v>157</v>
      </c>
      <c r="AV184" s="14" t="s">
        <v>88</v>
      </c>
      <c r="AW184" s="14" t="s">
        <v>38</v>
      </c>
      <c r="AX184" s="14" t="s">
        <v>79</v>
      </c>
      <c r="AY184" s="220" t="s">
        <v>290</v>
      </c>
    </row>
    <row r="185" spans="2:51" s="15" customFormat="1" ht="11.25">
      <c r="B185" s="221"/>
      <c r="C185" s="222"/>
      <c r="D185" s="195" t="s">
        <v>300</v>
      </c>
      <c r="E185" s="223" t="s">
        <v>42</v>
      </c>
      <c r="F185" s="224" t="s">
        <v>302</v>
      </c>
      <c r="G185" s="222"/>
      <c r="H185" s="225">
        <v>735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300</v>
      </c>
      <c r="AU185" s="231" t="s">
        <v>157</v>
      </c>
      <c r="AV185" s="15" t="s">
        <v>296</v>
      </c>
      <c r="AW185" s="15" t="s">
        <v>38</v>
      </c>
      <c r="AX185" s="15" t="s">
        <v>86</v>
      </c>
      <c r="AY185" s="231" t="s">
        <v>290</v>
      </c>
    </row>
    <row r="186" spans="1:65" s="2" customFormat="1" ht="14.45" customHeight="1">
      <c r="A186" s="36"/>
      <c r="B186" s="37"/>
      <c r="C186" s="243" t="s">
        <v>387</v>
      </c>
      <c r="D186" s="243" t="s">
        <v>377</v>
      </c>
      <c r="E186" s="244" t="s">
        <v>397</v>
      </c>
      <c r="F186" s="245" t="s">
        <v>398</v>
      </c>
      <c r="G186" s="246" t="s">
        <v>146</v>
      </c>
      <c r="H186" s="247">
        <v>73.5</v>
      </c>
      <c r="I186" s="248"/>
      <c r="J186" s="249">
        <f>ROUND(I186*H186,2)</f>
        <v>0</v>
      </c>
      <c r="K186" s="245" t="s">
        <v>295</v>
      </c>
      <c r="L186" s="250"/>
      <c r="M186" s="251" t="s">
        <v>42</v>
      </c>
      <c r="N186" s="252" t="s">
        <v>50</v>
      </c>
      <c r="O186" s="66"/>
      <c r="P186" s="191">
        <f>O186*H186</f>
        <v>0</v>
      </c>
      <c r="Q186" s="191">
        <v>0.21</v>
      </c>
      <c r="R186" s="191">
        <f>Q186*H186</f>
        <v>15.434999999999999</v>
      </c>
      <c r="S186" s="191">
        <v>0</v>
      </c>
      <c r="T186" s="192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3" t="s">
        <v>343</v>
      </c>
      <c r="AT186" s="193" t="s">
        <v>377</v>
      </c>
      <c r="AU186" s="193" t="s">
        <v>157</v>
      </c>
      <c r="AY186" s="19" t="s">
        <v>290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19" t="s">
        <v>86</v>
      </c>
      <c r="BK186" s="194">
        <f>ROUND(I186*H186,2)</f>
        <v>0</v>
      </c>
      <c r="BL186" s="19" t="s">
        <v>296</v>
      </c>
      <c r="BM186" s="193" t="s">
        <v>399</v>
      </c>
    </row>
    <row r="187" spans="2:51" s="14" customFormat="1" ht="11.25">
      <c r="B187" s="210"/>
      <c r="C187" s="211"/>
      <c r="D187" s="195" t="s">
        <v>300</v>
      </c>
      <c r="E187" s="212" t="s">
        <v>42</v>
      </c>
      <c r="F187" s="213" t="s">
        <v>400</v>
      </c>
      <c r="G187" s="211"/>
      <c r="H187" s="214">
        <v>73.5</v>
      </c>
      <c r="I187" s="215"/>
      <c r="J187" s="211"/>
      <c r="K187" s="211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300</v>
      </c>
      <c r="AU187" s="220" t="s">
        <v>157</v>
      </c>
      <c r="AV187" s="14" t="s">
        <v>88</v>
      </c>
      <c r="AW187" s="14" t="s">
        <v>38</v>
      </c>
      <c r="AX187" s="14" t="s">
        <v>79</v>
      </c>
      <c r="AY187" s="220" t="s">
        <v>290</v>
      </c>
    </row>
    <row r="188" spans="2:51" s="15" customFormat="1" ht="11.25">
      <c r="B188" s="221"/>
      <c r="C188" s="222"/>
      <c r="D188" s="195" t="s">
        <v>300</v>
      </c>
      <c r="E188" s="223" t="s">
        <v>42</v>
      </c>
      <c r="F188" s="224" t="s">
        <v>302</v>
      </c>
      <c r="G188" s="222"/>
      <c r="H188" s="225">
        <v>73.5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300</v>
      </c>
      <c r="AU188" s="231" t="s">
        <v>157</v>
      </c>
      <c r="AV188" s="15" t="s">
        <v>296</v>
      </c>
      <c r="AW188" s="15" t="s">
        <v>38</v>
      </c>
      <c r="AX188" s="15" t="s">
        <v>86</v>
      </c>
      <c r="AY188" s="231" t="s">
        <v>290</v>
      </c>
    </row>
    <row r="189" spans="1:65" s="2" customFormat="1" ht="24.2" customHeight="1">
      <c r="A189" s="36"/>
      <c r="B189" s="37"/>
      <c r="C189" s="182" t="s">
        <v>401</v>
      </c>
      <c r="D189" s="182" t="s">
        <v>292</v>
      </c>
      <c r="E189" s="183" t="s">
        <v>402</v>
      </c>
      <c r="F189" s="184" t="s">
        <v>403</v>
      </c>
      <c r="G189" s="185" t="s">
        <v>109</v>
      </c>
      <c r="H189" s="186">
        <v>735</v>
      </c>
      <c r="I189" s="187"/>
      <c r="J189" s="188">
        <f>ROUND(I189*H189,2)</f>
        <v>0</v>
      </c>
      <c r="K189" s="184" t="s">
        <v>295</v>
      </c>
      <c r="L189" s="41"/>
      <c r="M189" s="189" t="s">
        <v>42</v>
      </c>
      <c r="N189" s="190" t="s">
        <v>50</v>
      </c>
      <c r="O189" s="66"/>
      <c r="P189" s="191">
        <f>O189*H189</f>
        <v>0</v>
      </c>
      <c r="Q189" s="191">
        <v>0</v>
      </c>
      <c r="R189" s="191">
        <f>Q189*H189</f>
        <v>0</v>
      </c>
      <c r="S189" s="191">
        <v>0</v>
      </c>
      <c r="T189" s="19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3" t="s">
        <v>296</v>
      </c>
      <c r="AT189" s="193" t="s">
        <v>292</v>
      </c>
      <c r="AU189" s="193" t="s">
        <v>157</v>
      </c>
      <c r="AY189" s="19" t="s">
        <v>290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19" t="s">
        <v>86</v>
      </c>
      <c r="BK189" s="194">
        <f>ROUND(I189*H189,2)</f>
        <v>0</v>
      </c>
      <c r="BL189" s="19" t="s">
        <v>296</v>
      </c>
      <c r="BM189" s="193" t="s">
        <v>404</v>
      </c>
    </row>
    <row r="190" spans="2:51" s="14" customFormat="1" ht="11.25">
      <c r="B190" s="210"/>
      <c r="C190" s="211"/>
      <c r="D190" s="195" t="s">
        <v>300</v>
      </c>
      <c r="E190" s="212" t="s">
        <v>42</v>
      </c>
      <c r="F190" s="213" t="s">
        <v>160</v>
      </c>
      <c r="G190" s="211"/>
      <c r="H190" s="214">
        <v>735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300</v>
      </c>
      <c r="AU190" s="220" t="s">
        <v>157</v>
      </c>
      <c r="AV190" s="14" t="s">
        <v>88</v>
      </c>
      <c r="AW190" s="14" t="s">
        <v>38</v>
      </c>
      <c r="AX190" s="14" t="s">
        <v>79</v>
      </c>
      <c r="AY190" s="220" t="s">
        <v>290</v>
      </c>
    </row>
    <row r="191" spans="2:51" s="15" customFormat="1" ht="11.25">
      <c r="B191" s="221"/>
      <c r="C191" s="222"/>
      <c r="D191" s="195" t="s">
        <v>300</v>
      </c>
      <c r="E191" s="223" t="s">
        <v>42</v>
      </c>
      <c r="F191" s="224" t="s">
        <v>302</v>
      </c>
      <c r="G191" s="222"/>
      <c r="H191" s="225">
        <v>735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300</v>
      </c>
      <c r="AU191" s="231" t="s">
        <v>157</v>
      </c>
      <c r="AV191" s="15" t="s">
        <v>296</v>
      </c>
      <c r="AW191" s="15" t="s">
        <v>38</v>
      </c>
      <c r="AX191" s="15" t="s">
        <v>86</v>
      </c>
      <c r="AY191" s="231" t="s">
        <v>290</v>
      </c>
    </row>
    <row r="192" spans="1:65" s="2" customFormat="1" ht="14.45" customHeight="1">
      <c r="A192" s="36"/>
      <c r="B192" s="37"/>
      <c r="C192" s="243" t="s">
        <v>405</v>
      </c>
      <c r="D192" s="243" t="s">
        <v>377</v>
      </c>
      <c r="E192" s="244" t="s">
        <v>406</v>
      </c>
      <c r="F192" s="245" t="s">
        <v>407</v>
      </c>
      <c r="G192" s="246" t="s">
        <v>408</v>
      </c>
      <c r="H192" s="247">
        <v>11.025</v>
      </c>
      <c r="I192" s="248"/>
      <c r="J192" s="249">
        <f>ROUND(I192*H192,2)</f>
        <v>0</v>
      </c>
      <c r="K192" s="245" t="s">
        <v>295</v>
      </c>
      <c r="L192" s="250"/>
      <c r="M192" s="251" t="s">
        <v>42</v>
      </c>
      <c r="N192" s="252" t="s">
        <v>50</v>
      </c>
      <c r="O192" s="66"/>
      <c r="P192" s="191">
        <f>O192*H192</f>
        <v>0</v>
      </c>
      <c r="Q192" s="191">
        <v>0.001</v>
      </c>
      <c r="R192" s="191">
        <f>Q192*H192</f>
        <v>0.011025</v>
      </c>
      <c r="S192" s="191">
        <v>0</v>
      </c>
      <c r="T192" s="192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3" t="s">
        <v>343</v>
      </c>
      <c r="AT192" s="193" t="s">
        <v>377</v>
      </c>
      <c r="AU192" s="193" t="s">
        <v>157</v>
      </c>
      <c r="AY192" s="19" t="s">
        <v>290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19" t="s">
        <v>86</v>
      </c>
      <c r="BK192" s="194">
        <f>ROUND(I192*H192,2)</f>
        <v>0</v>
      </c>
      <c r="BL192" s="19" t="s">
        <v>296</v>
      </c>
      <c r="BM192" s="193" t="s">
        <v>409</v>
      </c>
    </row>
    <row r="193" spans="2:51" s="14" customFormat="1" ht="11.25">
      <c r="B193" s="210"/>
      <c r="C193" s="211"/>
      <c r="D193" s="195" t="s">
        <v>300</v>
      </c>
      <c r="E193" s="212" t="s">
        <v>42</v>
      </c>
      <c r="F193" s="213" t="s">
        <v>160</v>
      </c>
      <c r="G193" s="211"/>
      <c r="H193" s="214">
        <v>735</v>
      </c>
      <c r="I193" s="215"/>
      <c r="J193" s="211"/>
      <c r="K193" s="211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300</v>
      </c>
      <c r="AU193" s="220" t="s">
        <v>157</v>
      </c>
      <c r="AV193" s="14" t="s">
        <v>88</v>
      </c>
      <c r="AW193" s="14" t="s">
        <v>38</v>
      </c>
      <c r="AX193" s="14" t="s">
        <v>79</v>
      </c>
      <c r="AY193" s="220" t="s">
        <v>290</v>
      </c>
    </row>
    <row r="194" spans="2:51" s="15" customFormat="1" ht="11.25">
      <c r="B194" s="221"/>
      <c r="C194" s="222"/>
      <c r="D194" s="195" t="s">
        <v>300</v>
      </c>
      <c r="E194" s="223" t="s">
        <v>42</v>
      </c>
      <c r="F194" s="224" t="s">
        <v>302</v>
      </c>
      <c r="G194" s="222"/>
      <c r="H194" s="225">
        <v>735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300</v>
      </c>
      <c r="AU194" s="231" t="s">
        <v>157</v>
      </c>
      <c r="AV194" s="15" t="s">
        <v>296</v>
      </c>
      <c r="AW194" s="15" t="s">
        <v>38</v>
      </c>
      <c r="AX194" s="15" t="s">
        <v>86</v>
      </c>
      <c r="AY194" s="231" t="s">
        <v>290</v>
      </c>
    </row>
    <row r="195" spans="2:51" s="14" customFormat="1" ht="11.25">
      <c r="B195" s="210"/>
      <c r="C195" s="211"/>
      <c r="D195" s="195" t="s">
        <v>300</v>
      </c>
      <c r="E195" s="211"/>
      <c r="F195" s="213" t="s">
        <v>410</v>
      </c>
      <c r="G195" s="211"/>
      <c r="H195" s="214">
        <v>11.025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300</v>
      </c>
      <c r="AU195" s="220" t="s">
        <v>157</v>
      </c>
      <c r="AV195" s="14" t="s">
        <v>88</v>
      </c>
      <c r="AW195" s="14" t="s">
        <v>4</v>
      </c>
      <c r="AX195" s="14" t="s">
        <v>86</v>
      </c>
      <c r="AY195" s="220" t="s">
        <v>290</v>
      </c>
    </row>
    <row r="196" spans="1:65" s="2" customFormat="1" ht="14.45" customHeight="1">
      <c r="A196" s="36"/>
      <c r="B196" s="37"/>
      <c r="C196" s="182" t="s">
        <v>7</v>
      </c>
      <c r="D196" s="182" t="s">
        <v>292</v>
      </c>
      <c r="E196" s="183" t="s">
        <v>411</v>
      </c>
      <c r="F196" s="184" t="s">
        <v>412</v>
      </c>
      <c r="G196" s="185" t="s">
        <v>146</v>
      </c>
      <c r="H196" s="186">
        <v>36.75</v>
      </c>
      <c r="I196" s="187"/>
      <c r="J196" s="188">
        <f>ROUND(I196*H196,2)</f>
        <v>0</v>
      </c>
      <c r="K196" s="184" t="s">
        <v>295</v>
      </c>
      <c r="L196" s="41"/>
      <c r="M196" s="189" t="s">
        <v>42</v>
      </c>
      <c r="N196" s="190" t="s">
        <v>50</v>
      </c>
      <c r="O196" s="66"/>
      <c r="P196" s="191">
        <f>O196*H196</f>
        <v>0</v>
      </c>
      <c r="Q196" s="191">
        <v>0</v>
      </c>
      <c r="R196" s="191">
        <f>Q196*H196</f>
        <v>0</v>
      </c>
      <c r="S196" s="191">
        <v>0</v>
      </c>
      <c r="T196" s="192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3" t="s">
        <v>296</v>
      </c>
      <c r="AT196" s="193" t="s">
        <v>292</v>
      </c>
      <c r="AU196" s="193" t="s">
        <v>157</v>
      </c>
      <c r="AY196" s="19" t="s">
        <v>290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19" t="s">
        <v>86</v>
      </c>
      <c r="BK196" s="194">
        <f>ROUND(I196*H196,2)</f>
        <v>0</v>
      </c>
      <c r="BL196" s="19" t="s">
        <v>296</v>
      </c>
      <c r="BM196" s="193" t="s">
        <v>413</v>
      </c>
    </row>
    <row r="197" spans="1:47" s="2" customFormat="1" ht="19.5">
      <c r="A197" s="36"/>
      <c r="B197" s="37"/>
      <c r="C197" s="38"/>
      <c r="D197" s="195" t="s">
        <v>298</v>
      </c>
      <c r="E197" s="38"/>
      <c r="F197" s="196" t="s">
        <v>414</v>
      </c>
      <c r="G197" s="38"/>
      <c r="H197" s="38"/>
      <c r="I197" s="197"/>
      <c r="J197" s="38"/>
      <c r="K197" s="38"/>
      <c r="L197" s="41"/>
      <c r="M197" s="198"/>
      <c r="N197" s="199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298</v>
      </c>
      <c r="AU197" s="19" t="s">
        <v>157</v>
      </c>
    </row>
    <row r="198" spans="2:51" s="13" customFormat="1" ht="11.25">
      <c r="B198" s="200"/>
      <c r="C198" s="201"/>
      <c r="D198" s="195" t="s">
        <v>300</v>
      </c>
      <c r="E198" s="202" t="s">
        <v>42</v>
      </c>
      <c r="F198" s="203" t="s">
        <v>415</v>
      </c>
      <c r="G198" s="201"/>
      <c r="H198" s="202" t="s">
        <v>42</v>
      </c>
      <c r="I198" s="204"/>
      <c r="J198" s="201"/>
      <c r="K198" s="201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300</v>
      </c>
      <c r="AU198" s="209" t="s">
        <v>157</v>
      </c>
      <c r="AV198" s="13" t="s">
        <v>86</v>
      </c>
      <c r="AW198" s="13" t="s">
        <v>38</v>
      </c>
      <c r="AX198" s="13" t="s">
        <v>79</v>
      </c>
      <c r="AY198" s="209" t="s">
        <v>290</v>
      </c>
    </row>
    <row r="199" spans="2:51" s="14" customFormat="1" ht="11.25">
      <c r="B199" s="210"/>
      <c r="C199" s="211"/>
      <c r="D199" s="195" t="s">
        <v>300</v>
      </c>
      <c r="E199" s="212" t="s">
        <v>42</v>
      </c>
      <c r="F199" s="213" t="s">
        <v>416</v>
      </c>
      <c r="G199" s="211"/>
      <c r="H199" s="214">
        <v>36.75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300</v>
      </c>
      <c r="AU199" s="220" t="s">
        <v>157</v>
      </c>
      <c r="AV199" s="14" t="s">
        <v>88</v>
      </c>
      <c r="AW199" s="14" t="s">
        <v>38</v>
      </c>
      <c r="AX199" s="14" t="s">
        <v>79</v>
      </c>
      <c r="AY199" s="220" t="s">
        <v>290</v>
      </c>
    </row>
    <row r="200" spans="2:51" s="15" customFormat="1" ht="11.25">
      <c r="B200" s="221"/>
      <c r="C200" s="222"/>
      <c r="D200" s="195" t="s">
        <v>300</v>
      </c>
      <c r="E200" s="223" t="s">
        <v>42</v>
      </c>
      <c r="F200" s="224" t="s">
        <v>302</v>
      </c>
      <c r="G200" s="222"/>
      <c r="H200" s="225">
        <v>36.75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300</v>
      </c>
      <c r="AU200" s="231" t="s">
        <v>157</v>
      </c>
      <c r="AV200" s="15" t="s">
        <v>296</v>
      </c>
      <c r="AW200" s="15" t="s">
        <v>38</v>
      </c>
      <c r="AX200" s="15" t="s">
        <v>86</v>
      </c>
      <c r="AY200" s="231" t="s">
        <v>290</v>
      </c>
    </row>
    <row r="201" spans="1:65" s="2" customFormat="1" ht="24.2" customHeight="1">
      <c r="A201" s="36"/>
      <c r="B201" s="37"/>
      <c r="C201" s="182" t="s">
        <v>417</v>
      </c>
      <c r="D201" s="182" t="s">
        <v>292</v>
      </c>
      <c r="E201" s="183" t="s">
        <v>418</v>
      </c>
      <c r="F201" s="184" t="s">
        <v>419</v>
      </c>
      <c r="G201" s="185" t="s">
        <v>109</v>
      </c>
      <c r="H201" s="186">
        <v>10</v>
      </c>
      <c r="I201" s="187"/>
      <c r="J201" s="188">
        <f>ROUND(I201*H201,2)</f>
        <v>0</v>
      </c>
      <c r="K201" s="184" t="s">
        <v>295</v>
      </c>
      <c r="L201" s="41"/>
      <c r="M201" s="189" t="s">
        <v>42</v>
      </c>
      <c r="N201" s="190" t="s">
        <v>50</v>
      </c>
      <c r="O201" s="66"/>
      <c r="P201" s="191">
        <f>O201*H201</f>
        <v>0</v>
      </c>
      <c r="Q201" s="191">
        <v>0</v>
      </c>
      <c r="R201" s="191">
        <f>Q201*H201</f>
        <v>0</v>
      </c>
      <c r="S201" s="191">
        <v>0</v>
      </c>
      <c r="T201" s="192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3" t="s">
        <v>296</v>
      </c>
      <c r="AT201" s="193" t="s">
        <v>292</v>
      </c>
      <c r="AU201" s="193" t="s">
        <v>157</v>
      </c>
      <c r="AY201" s="19" t="s">
        <v>290</v>
      </c>
      <c r="BE201" s="194">
        <f>IF(N201="základní",J201,0)</f>
        <v>0</v>
      </c>
      <c r="BF201" s="194">
        <f>IF(N201="snížená",J201,0)</f>
        <v>0</v>
      </c>
      <c r="BG201" s="194">
        <f>IF(N201="zákl. přenesená",J201,0)</f>
        <v>0</v>
      </c>
      <c r="BH201" s="194">
        <f>IF(N201="sníž. přenesená",J201,0)</f>
        <v>0</v>
      </c>
      <c r="BI201" s="194">
        <f>IF(N201="nulová",J201,0)</f>
        <v>0</v>
      </c>
      <c r="BJ201" s="19" t="s">
        <v>86</v>
      </c>
      <c r="BK201" s="194">
        <f>ROUND(I201*H201,2)</f>
        <v>0</v>
      </c>
      <c r="BL201" s="19" t="s">
        <v>296</v>
      </c>
      <c r="BM201" s="193" t="s">
        <v>420</v>
      </c>
    </row>
    <row r="202" spans="2:51" s="13" customFormat="1" ht="11.25">
      <c r="B202" s="200"/>
      <c r="C202" s="201"/>
      <c r="D202" s="195" t="s">
        <v>300</v>
      </c>
      <c r="E202" s="202" t="s">
        <v>42</v>
      </c>
      <c r="F202" s="203" t="s">
        <v>301</v>
      </c>
      <c r="G202" s="201"/>
      <c r="H202" s="202" t="s">
        <v>42</v>
      </c>
      <c r="I202" s="204"/>
      <c r="J202" s="201"/>
      <c r="K202" s="201"/>
      <c r="L202" s="205"/>
      <c r="M202" s="206"/>
      <c r="N202" s="207"/>
      <c r="O202" s="207"/>
      <c r="P202" s="207"/>
      <c r="Q202" s="207"/>
      <c r="R202" s="207"/>
      <c r="S202" s="207"/>
      <c r="T202" s="208"/>
      <c r="AT202" s="209" t="s">
        <v>300</v>
      </c>
      <c r="AU202" s="209" t="s">
        <v>157</v>
      </c>
      <c r="AV202" s="13" t="s">
        <v>86</v>
      </c>
      <c r="AW202" s="13" t="s">
        <v>38</v>
      </c>
      <c r="AX202" s="13" t="s">
        <v>79</v>
      </c>
      <c r="AY202" s="209" t="s">
        <v>290</v>
      </c>
    </row>
    <row r="203" spans="2:51" s="14" customFormat="1" ht="11.25">
      <c r="B203" s="210"/>
      <c r="C203" s="211"/>
      <c r="D203" s="195" t="s">
        <v>300</v>
      </c>
      <c r="E203" s="212" t="s">
        <v>165</v>
      </c>
      <c r="F203" s="213" t="s">
        <v>167</v>
      </c>
      <c r="G203" s="211"/>
      <c r="H203" s="214">
        <v>10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300</v>
      </c>
      <c r="AU203" s="220" t="s">
        <v>157</v>
      </c>
      <c r="AV203" s="14" t="s">
        <v>88</v>
      </c>
      <c r="AW203" s="14" t="s">
        <v>38</v>
      </c>
      <c r="AX203" s="14" t="s">
        <v>79</v>
      </c>
      <c r="AY203" s="220" t="s">
        <v>290</v>
      </c>
    </row>
    <row r="204" spans="2:51" s="15" customFormat="1" ht="11.25">
      <c r="B204" s="221"/>
      <c r="C204" s="222"/>
      <c r="D204" s="195" t="s">
        <v>300</v>
      </c>
      <c r="E204" s="223" t="s">
        <v>42</v>
      </c>
      <c r="F204" s="224" t="s">
        <v>302</v>
      </c>
      <c r="G204" s="222"/>
      <c r="H204" s="225">
        <v>10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300</v>
      </c>
      <c r="AU204" s="231" t="s">
        <v>157</v>
      </c>
      <c r="AV204" s="15" t="s">
        <v>296</v>
      </c>
      <c r="AW204" s="15" t="s">
        <v>38</v>
      </c>
      <c r="AX204" s="15" t="s">
        <v>86</v>
      </c>
      <c r="AY204" s="231" t="s">
        <v>290</v>
      </c>
    </row>
    <row r="205" spans="1:65" s="2" customFormat="1" ht="14.45" customHeight="1">
      <c r="A205" s="36"/>
      <c r="B205" s="37"/>
      <c r="C205" s="243" t="s">
        <v>421</v>
      </c>
      <c r="D205" s="243" t="s">
        <v>377</v>
      </c>
      <c r="E205" s="244" t="s">
        <v>422</v>
      </c>
      <c r="F205" s="245" t="s">
        <v>423</v>
      </c>
      <c r="G205" s="246" t="s">
        <v>245</v>
      </c>
      <c r="H205" s="247">
        <v>0.359</v>
      </c>
      <c r="I205" s="248"/>
      <c r="J205" s="249">
        <f>ROUND(I205*H205,2)</f>
        <v>0</v>
      </c>
      <c r="K205" s="245" t="s">
        <v>295</v>
      </c>
      <c r="L205" s="250"/>
      <c r="M205" s="251" t="s">
        <v>42</v>
      </c>
      <c r="N205" s="252" t="s">
        <v>50</v>
      </c>
      <c r="O205" s="66"/>
      <c r="P205" s="191">
        <f>O205*H205</f>
        <v>0</v>
      </c>
      <c r="Q205" s="191">
        <v>1</v>
      </c>
      <c r="R205" s="191">
        <f>Q205*H205</f>
        <v>0.359</v>
      </c>
      <c r="S205" s="191">
        <v>0</v>
      </c>
      <c r="T205" s="192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3" t="s">
        <v>343</v>
      </c>
      <c r="AT205" s="193" t="s">
        <v>377</v>
      </c>
      <c r="AU205" s="193" t="s">
        <v>157</v>
      </c>
      <c r="AY205" s="19" t="s">
        <v>290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9" t="s">
        <v>86</v>
      </c>
      <c r="BK205" s="194">
        <f>ROUND(I205*H205,2)</f>
        <v>0</v>
      </c>
      <c r="BL205" s="19" t="s">
        <v>296</v>
      </c>
      <c r="BM205" s="193" t="s">
        <v>424</v>
      </c>
    </row>
    <row r="206" spans="1:47" s="2" customFormat="1" ht="19.5">
      <c r="A206" s="36"/>
      <c r="B206" s="37"/>
      <c r="C206" s="38"/>
      <c r="D206" s="195" t="s">
        <v>298</v>
      </c>
      <c r="E206" s="38"/>
      <c r="F206" s="196" t="s">
        <v>425</v>
      </c>
      <c r="G206" s="38"/>
      <c r="H206" s="38"/>
      <c r="I206" s="197"/>
      <c r="J206" s="38"/>
      <c r="K206" s="38"/>
      <c r="L206" s="41"/>
      <c r="M206" s="198"/>
      <c r="N206" s="199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298</v>
      </c>
      <c r="AU206" s="19" t="s">
        <v>157</v>
      </c>
    </row>
    <row r="207" spans="2:51" s="13" customFormat="1" ht="11.25">
      <c r="B207" s="200"/>
      <c r="C207" s="201"/>
      <c r="D207" s="195" t="s">
        <v>300</v>
      </c>
      <c r="E207" s="202" t="s">
        <v>42</v>
      </c>
      <c r="F207" s="203" t="s">
        <v>426</v>
      </c>
      <c r="G207" s="201"/>
      <c r="H207" s="202" t="s">
        <v>42</v>
      </c>
      <c r="I207" s="204"/>
      <c r="J207" s="201"/>
      <c r="K207" s="201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300</v>
      </c>
      <c r="AU207" s="209" t="s">
        <v>157</v>
      </c>
      <c r="AV207" s="13" t="s">
        <v>86</v>
      </c>
      <c r="AW207" s="13" t="s">
        <v>38</v>
      </c>
      <c r="AX207" s="13" t="s">
        <v>79</v>
      </c>
      <c r="AY207" s="209" t="s">
        <v>290</v>
      </c>
    </row>
    <row r="208" spans="2:51" s="14" customFormat="1" ht="11.25">
      <c r="B208" s="210"/>
      <c r="C208" s="211"/>
      <c r="D208" s="195" t="s">
        <v>300</v>
      </c>
      <c r="E208" s="212" t="s">
        <v>42</v>
      </c>
      <c r="F208" s="213" t="s">
        <v>427</v>
      </c>
      <c r="G208" s="211"/>
      <c r="H208" s="214">
        <v>1.434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300</v>
      </c>
      <c r="AU208" s="220" t="s">
        <v>157</v>
      </c>
      <c r="AV208" s="14" t="s">
        <v>88</v>
      </c>
      <c r="AW208" s="14" t="s">
        <v>38</v>
      </c>
      <c r="AX208" s="14" t="s">
        <v>79</v>
      </c>
      <c r="AY208" s="220" t="s">
        <v>290</v>
      </c>
    </row>
    <row r="209" spans="2:51" s="15" customFormat="1" ht="11.25">
      <c r="B209" s="221"/>
      <c r="C209" s="222"/>
      <c r="D209" s="195" t="s">
        <v>300</v>
      </c>
      <c r="E209" s="223" t="s">
        <v>42</v>
      </c>
      <c r="F209" s="224" t="s">
        <v>302</v>
      </c>
      <c r="G209" s="222"/>
      <c r="H209" s="225">
        <v>1.434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300</v>
      </c>
      <c r="AU209" s="231" t="s">
        <v>157</v>
      </c>
      <c r="AV209" s="15" t="s">
        <v>296</v>
      </c>
      <c r="AW209" s="15" t="s">
        <v>38</v>
      </c>
      <c r="AX209" s="15" t="s">
        <v>86</v>
      </c>
      <c r="AY209" s="231" t="s">
        <v>290</v>
      </c>
    </row>
    <row r="210" spans="2:51" s="14" customFormat="1" ht="11.25">
      <c r="B210" s="210"/>
      <c r="C210" s="211"/>
      <c r="D210" s="195" t="s">
        <v>300</v>
      </c>
      <c r="E210" s="211"/>
      <c r="F210" s="213" t="s">
        <v>428</v>
      </c>
      <c r="G210" s="211"/>
      <c r="H210" s="214">
        <v>0.359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300</v>
      </c>
      <c r="AU210" s="220" t="s">
        <v>157</v>
      </c>
      <c r="AV210" s="14" t="s">
        <v>88</v>
      </c>
      <c r="AW210" s="14" t="s">
        <v>4</v>
      </c>
      <c r="AX210" s="14" t="s">
        <v>86</v>
      </c>
      <c r="AY210" s="220" t="s">
        <v>290</v>
      </c>
    </row>
    <row r="211" spans="1:65" s="2" customFormat="1" ht="14.45" customHeight="1">
      <c r="A211" s="36"/>
      <c r="B211" s="37"/>
      <c r="C211" s="182" t="s">
        <v>183</v>
      </c>
      <c r="D211" s="182" t="s">
        <v>292</v>
      </c>
      <c r="E211" s="183" t="s">
        <v>429</v>
      </c>
      <c r="F211" s="184" t="s">
        <v>430</v>
      </c>
      <c r="G211" s="185" t="s">
        <v>109</v>
      </c>
      <c r="H211" s="186">
        <v>10</v>
      </c>
      <c r="I211" s="187"/>
      <c r="J211" s="188">
        <f>ROUND(I211*H211,2)</f>
        <v>0</v>
      </c>
      <c r="K211" s="184" t="s">
        <v>295</v>
      </c>
      <c r="L211" s="41"/>
      <c r="M211" s="189" t="s">
        <v>42</v>
      </c>
      <c r="N211" s="190" t="s">
        <v>50</v>
      </c>
      <c r="O211" s="66"/>
      <c r="P211" s="191">
        <f>O211*H211</f>
        <v>0</v>
      </c>
      <c r="Q211" s="191">
        <v>0</v>
      </c>
      <c r="R211" s="191">
        <f>Q211*H211</f>
        <v>0</v>
      </c>
      <c r="S211" s="191">
        <v>0</v>
      </c>
      <c r="T211" s="192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3" t="s">
        <v>296</v>
      </c>
      <c r="AT211" s="193" t="s">
        <v>292</v>
      </c>
      <c r="AU211" s="193" t="s">
        <v>157</v>
      </c>
      <c r="AY211" s="19" t="s">
        <v>290</v>
      </c>
      <c r="BE211" s="194">
        <f>IF(N211="základní",J211,0)</f>
        <v>0</v>
      </c>
      <c r="BF211" s="194">
        <f>IF(N211="snížená",J211,0)</f>
        <v>0</v>
      </c>
      <c r="BG211" s="194">
        <f>IF(N211="zákl. přenesená",J211,0)</f>
        <v>0</v>
      </c>
      <c r="BH211" s="194">
        <f>IF(N211="sníž. přenesená",J211,0)</f>
        <v>0</v>
      </c>
      <c r="BI211" s="194">
        <f>IF(N211="nulová",J211,0)</f>
        <v>0</v>
      </c>
      <c r="BJ211" s="19" t="s">
        <v>86</v>
      </c>
      <c r="BK211" s="194">
        <f>ROUND(I211*H211,2)</f>
        <v>0</v>
      </c>
      <c r="BL211" s="19" t="s">
        <v>296</v>
      </c>
      <c r="BM211" s="193" t="s">
        <v>431</v>
      </c>
    </row>
    <row r="212" spans="2:51" s="14" customFormat="1" ht="11.25">
      <c r="B212" s="210"/>
      <c r="C212" s="211"/>
      <c r="D212" s="195" t="s">
        <v>300</v>
      </c>
      <c r="E212" s="212" t="s">
        <v>42</v>
      </c>
      <c r="F212" s="213" t="s">
        <v>165</v>
      </c>
      <c r="G212" s="211"/>
      <c r="H212" s="214">
        <v>10</v>
      </c>
      <c r="I212" s="215"/>
      <c r="J212" s="211"/>
      <c r="K212" s="211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300</v>
      </c>
      <c r="AU212" s="220" t="s">
        <v>157</v>
      </c>
      <c r="AV212" s="14" t="s">
        <v>88</v>
      </c>
      <c r="AW212" s="14" t="s">
        <v>38</v>
      </c>
      <c r="AX212" s="14" t="s">
        <v>79</v>
      </c>
      <c r="AY212" s="220" t="s">
        <v>290</v>
      </c>
    </row>
    <row r="213" spans="2:51" s="15" customFormat="1" ht="11.25">
      <c r="B213" s="221"/>
      <c r="C213" s="222"/>
      <c r="D213" s="195" t="s">
        <v>300</v>
      </c>
      <c r="E213" s="223" t="s">
        <v>42</v>
      </c>
      <c r="F213" s="224" t="s">
        <v>302</v>
      </c>
      <c r="G213" s="222"/>
      <c r="H213" s="225">
        <v>10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300</v>
      </c>
      <c r="AU213" s="231" t="s">
        <v>157</v>
      </c>
      <c r="AV213" s="15" t="s">
        <v>296</v>
      </c>
      <c r="AW213" s="15" t="s">
        <v>38</v>
      </c>
      <c r="AX213" s="15" t="s">
        <v>86</v>
      </c>
      <c r="AY213" s="231" t="s">
        <v>290</v>
      </c>
    </row>
    <row r="214" spans="1:65" s="2" customFormat="1" ht="24.95" customHeight="1">
      <c r="A214" s="36"/>
      <c r="B214" s="37"/>
      <c r="C214" s="243" t="s">
        <v>432</v>
      </c>
      <c r="D214" s="243" t="s">
        <v>377</v>
      </c>
      <c r="E214" s="244" t="s">
        <v>433</v>
      </c>
      <c r="F214" s="245" t="s">
        <v>434</v>
      </c>
      <c r="G214" s="246" t="s">
        <v>109</v>
      </c>
      <c r="H214" s="247">
        <v>11.5</v>
      </c>
      <c r="I214" s="248"/>
      <c r="J214" s="249">
        <f>ROUND(I214*H214,2)</f>
        <v>0</v>
      </c>
      <c r="K214" s="245" t="s">
        <v>42</v>
      </c>
      <c r="L214" s="250"/>
      <c r="M214" s="251" t="s">
        <v>42</v>
      </c>
      <c r="N214" s="252" t="s">
        <v>50</v>
      </c>
      <c r="O214" s="66"/>
      <c r="P214" s="191">
        <f>O214*H214</f>
        <v>0</v>
      </c>
      <c r="Q214" s="191">
        <v>0</v>
      </c>
      <c r="R214" s="191">
        <f>Q214*H214</f>
        <v>0</v>
      </c>
      <c r="S214" s="191">
        <v>0</v>
      </c>
      <c r="T214" s="192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3" t="s">
        <v>343</v>
      </c>
      <c r="AT214" s="193" t="s">
        <v>377</v>
      </c>
      <c r="AU214" s="193" t="s">
        <v>157</v>
      </c>
      <c r="AY214" s="19" t="s">
        <v>290</v>
      </c>
      <c r="BE214" s="194">
        <f>IF(N214="základní",J214,0)</f>
        <v>0</v>
      </c>
      <c r="BF214" s="194">
        <f>IF(N214="snížená",J214,0)</f>
        <v>0</v>
      </c>
      <c r="BG214" s="194">
        <f>IF(N214="zákl. přenesená",J214,0)</f>
        <v>0</v>
      </c>
      <c r="BH214" s="194">
        <f>IF(N214="sníž. přenesená",J214,0)</f>
        <v>0</v>
      </c>
      <c r="BI214" s="194">
        <f>IF(N214="nulová",J214,0)</f>
        <v>0</v>
      </c>
      <c r="BJ214" s="19" t="s">
        <v>86</v>
      </c>
      <c r="BK214" s="194">
        <f>ROUND(I214*H214,2)</f>
        <v>0</v>
      </c>
      <c r="BL214" s="19" t="s">
        <v>296</v>
      </c>
      <c r="BM214" s="193" t="s">
        <v>435</v>
      </c>
    </row>
    <row r="215" spans="2:51" s="14" customFormat="1" ht="11.25">
      <c r="B215" s="210"/>
      <c r="C215" s="211"/>
      <c r="D215" s="195" t="s">
        <v>300</v>
      </c>
      <c r="E215" s="212" t="s">
        <v>42</v>
      </c>
      <c r="F215" s="213" t="s">
        <v>165</v>
      </c>
      <c r="G215" s="211"/>
      <c r="H215" s="214">
        <v>10</v>
      </c>
      <c r="I215" s="215"/>
      <c r="J215" s="211"/>
      <c r="K215" s="211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300</v>
      </c>
      <c r="AU215" s="220" t="s">
        <v>157</v>
      </c>
      <c r="AV215" s="14" t="s">
        <v>88</v>
      </c>
      <c r="AW215" s="14" t="s">
        <v>38</v>
      </c>
      <c r="AX215" s="14" t="s">
        <v>79</v>
      </c>
      <c r="AY215" s="220" t="s">
        <v>290</v>
      </c>
    </row>
    <row r="216" spans="2:51" s="15" customFormat="1" ht="11.25">
      <c r="B216" s="221"/>
      <c r="C216" s="222"/>
      <c r="D216" s="195" t="s">
        <v>300</v>
      </c>
      <c r="E216" s="223" t="s">
        <v>42</v>
      </c>
      <c r="F216" s="224" t="s">
        <v>302</v>
      </c>
      <c r="G216" s="222"/>
      <c r="H216" s="225">
        <v>10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300</v>
      </c>
      <c r="AU216" s="231" t="s">
        <v>157</v>
      </c>
      <c r="AV216" s="15" t="s">
        <v>296</v>
      </c>
      <c r="AW216" s="15" t="s">
        <v>38</v>
      </c>
      <c r="AX216" s="15" t="s">
        <v>86</v>
      </c>
      <c r="AY216" s="231" t="s">
        <v>290</v>
      </c>
    </row>
    <row r="217" spans="2:51" s="14" customFormat="1" ht="11.25">
      <c r="B217" s="210"/>
      <c r="C217" s="211"/>
      <c r="D217" s="195" t="s">
        <v>300</v>
      </c>
      <c r="E217" s="211"/>
      <c r="F217" s="213" t="s">
        <v>436</v>
      </c>
      <c r="G217" s="211"/>
      <c r="H217" s="214">
        <v>11.5</v>
      </c>
      <c r="I217" s="215"/>
      <c r="J217" s="211"/>
      <c r="K217" s="211"/>
      <c r="L217" s="216"/>
      <c r="M217" s="217"/>
      <c r="N217" s="218"/>
      <c r="O217" s="218"/>
      <c r="P217" s="218"/>
      <c r="Q217" s="218"/>
      <c r="R217" s="218"/>
      <c r="S217" s="218"/>
      <c r="T217" s="219"/>
      <c r="AT217" s="220" t="s">
        <v>300</v>
      </c>
      <c r="AU217" s="220" t="s">
        <v>157</v>
      </c>
      <c r="AV217" s="14" t="s">
        <v>88</v>
      </c>
      <c r="AW217" s="14" t="s">
        <v>4</v>
      </c>
      <c r="AX217" s="14" t="s">
        <v>86</v>
      </c>
      <c r="AY217" s="220" t="s">
        <v>290</v>
      </c>
    </row>
    <row r="218" spans="2:63" s="12" customFormat="1" ht="22.9" customHeight="1">
      <c r="B218" s="166"/>
      <c r="C218" s="167"/>
      <c r="D218" s="168" t="s">
        <v>78</v>
      </c>
      <c r="E218" s="180" t="s">
        <v>88</v>
      </c>
      <c r="F218" s="180" t="s">
        <v>437</v>
      </c>
      <c r="G218" s="167"/>
      <c r="H218" s="167"/>
      <c r="I218" s="170"/>
      <c r="J218" s="181">
        <f>BK218</f>
        <v>0</v>
      </c>
      <c r="K218" s="167"/>
      <c r="L218" s="172"/>
      <c r="M218" s="173"/>
      <c r="N218" s="174"/>
      <c r="O218" s="174"/>
      <c r="P218" s="175">
        <f>SUM(P219:P237)</f>
        <v>0</v>
      </c>
      <c r="Q218" s="174"/>
      <c r="R218" s="175">
        <f>SUM(R219:R237)</f>
        <v>13.62998755</v>
      </c>
      <c r="S218" s="174"/>
      <c r="T218" s="176">
        <f>SUM(T219:T237)</f>
        <v>0</v>
      </c>
      <c r="AR218" s="177" t="s">
        <v>86</v>
      </c>
      <c r="AT218" s="178" t="s">
        <v>78</v>
      </c>
      <c r="AU218" s="178" t="s">
        <v>86</v>
      </c>
      <c r="AY218" s="177" t="s">
        <v>290</v>
      </c>
      <c r="BK218" s="179">
        <f>SUM(BK219:BK237)</f>
        <v>0</v>
      </c>
    </row>
    <row r="219" spans="1:65" s="2" customFormat="1" ht="14.45" customHeight="1">
      <c r="A219" s="36"/>
      <c r="B219" s="37"/>
      <c r="C219" s="182" t="s">
        <v>438</v>
      </c>
      <c r="D219" s="182" t="s">
        <v>292</v>
      </c>
      <c r="E219" s="183" t="s">
        <v>439</v>
      </c>
      <c r="F219" s="184" t="s">
        <v>440</v>
      </c>
      <c r="G219" s="185" t="s">
        <v>146</v>
      </c>
      <c r="H219" s="186">
        <v>1.014</v>
      </c>
      <c r="I219" s="187"/>
      <c r="J219" s="188">
        <f>ROUND(I219*H219,2)</f>
        <v>0</v>
      </c>
      <c r="K219" s="184" t="s">
        <v>295</v>
      </c>
      <c r="L219" s="41"/>
      <c r="M219" s="189" t="s">
        <v>42</v>
      </c>
      <c r="N219" s="190" t="s">
        <v>50</v>
      </c>
      <c r="O219" s="66"/>
      <c r="P219" s="191">
        <f>O219*H219</f>
        <v>0</v>
      </c>
      <c r="Q219" s="191">
        <v>1.98</v>
      </c>
      <c r="R219" s="191">
        <f>Q219*H219</f>
        <v>2.00772</v>
      </c>
      <c r="S219" s="191">
        <v>0</v>
      </c>
      <c r="T219" s="192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3" t="s">
        <v>296</v>
      </c>
      <c r="AT219" s="193" t="s">
        <v>292</v>
      </c>
      <c r="AU219" s="193" t="s">
        <v>88</v>
      </c>
      <c r="AY219" s="19" t="s">
        <v>290</v>
      </c>
      <c r="BE219" s="194">
        <f>IF(N219="základní",J219,0)</f>
        <v>0</v>
      </c>
      <c r="BF219" s="194">
        <f>IF(N219="snížená",J219,0)</f>
        <v>0</v>
      </c>
      <c r="BG219" s="194">
        <f>IF(N219="zákl. přenesená",J219,0)</f>
        <v>0</v>
      </c>
      <c r="BH219" s="194">
        <f>IF(N219="sníž. přenesená",J219,0)</f>
        <v>0</v>
      </c>
      <c r="BI219" s="194">
        <f>IF(N219="nulová",J219,0)</f>
        <v>0</v>
      </c>
      <c r="BJ219" s="19" t="s">
        <v>86</v>
      </c>
      <c r="BK219" s="194">
        <f>ROUND(I219*H219,2)</f>
        <v>0</v>
      </c>
      <c r="BL219" s="19" t="s">
        <v>296</v>
      </c>
      <c r="BM219" s="193" t="s">
        <v>441</v>
      </c>
    </row>
    <row r="220" spans="2:51" s="13" customFormat="1" ht="11.25">
      <c r="B220" s="200"/>
      <c r="C220" s="201"/>
      <c r="D220" s="195" t="s">
        <v>300</v>
      </c>
      <c r="E220" s="202" t="s">
        <v>42</v>
      </c>
      <c r="F220" s="203" t="s">
        <v>442</v>
      </c>
      <c r="G220" s="201"/>
      <c r="H220" s="202" t="s">
        <v>42</v>
      </c>
      <c r="I220" s="204"/>
      <c r="J220" s="201"/>
      <c r="K220" s="201"/>
      <c r="L220" s="205"/>
      <c r="M220" s="206"/>
      <c r="N220" s="207"/>
      <c r="O220" s="207"/>
      <c r="P220" s="207"/>
      <c r="Q220" s="207"/>
      <c r="R220" s="207"/>
      <c r="S220" s="207"/>
      <c r="T220" s="208"/>
      <c r="AT220" s="209" t="s">
        <v>300</v>
      </c>
      <c r="AU220" s="209" t="s">
        <v>88</v>
      </c>
      <c r="AV220" s="13" t="s">
        <v>86</v>
      </c>
      <c r="AW220" s="13" t="s">
        <v>38</v>
      </c>
      <c r="AX220" s="13" t="s">
        <v>79</v>
      </c>
      <c r="AY220" s="209" t="s">
        <v>290</v>
      </c>
    </row>
    <row r="221" spans="2:51" s="14" customFormat="1" ht="11.25">
      <c r="B221" s="210"/>
      <c r="C221" s="211"/>
      <c r="D221" s="195" t="s">
        <v>300</v>
      </c>
      <c r="E221" s="212" t="s">
        <v>42</v>
      </c>
      <c r="F221" s="213" t="s">
        <v>443</v>
      </c>
      <c r="G221" s="211"/>
      <c r="H221" s="214">
        <v>0.364</v>
      </c>
      <c r="I221" s="215"/>
      <c r="J221" s="211"/>
      <c r="K221" s="211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300</v>
      </c>
      <c r="AU221" s="220" t="s">
        <v>88</v>
      </c>
      <c r="AV221" s="14" t="s">
        <v>88</v>
      </c>
      <c r="AW221" s="14" t="s">
        <v>38</v>
      </c>
      <c r="AX221" s="14" t="s">
        <v>79</v>
      </c>
      <c r="AY221" s="220" t="s">
        <v>290</v>
      </c>
    </row>
    <row r="222" spans="2:51" s="14" customFormat="1" ht="11.25">
      <c r="B222" s="210"/>
      <c r="C222" s="211"/>
      <c r="D222" s="195" t="s">
        <v>300</v>
      </c>
      <c r="E222" s="212" t="s">
        <v>42</v>
      </c>
      <c r="F222" s="213" t="s">
        <v>444</v>
      </c>
      <c r="G222" s="211"/>
      <c r="H222" s="214">
        <v>0.65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300</v>
      </c>
      <c r="AU222" s="220" t="s">
        <v>88</v>
      </c>
      <c r="AV222" s="14" t="s">
        <v>88</v>
      </c>
      <c r="AW222" s="14" t="s">
        <v>38</v>
      </c>
      <c r="AX222" s="14" t="s">
        <v>79</v>
      </c>
      <c r="AY222" s="220" t="s">
        <v>290</v>
      </c>
    </row>
    <row r="223" spans="2:51" s="15" customFormat="1" ht="11.25">
      <c r="B223" s="221"/>
      <c r="C223" s="222"/>
      <c r="D223" s="195" t="s">
        <v>300</v>
      </c>
      <c r="E223" s="223" t="s">
        <v>212</v>
      </c>
      <c r="F223" s="224" t="s">
        <v>302</v>
      </c>
      <c r="G223" s="222"/>
      <c r="H223" s="225">
        <v>1.014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300</v>
      </c>
      <c r="AU223" s="231" t="s">
        <v>88</v>
      </c>
      <c r="AV223" s="15" t="s">
        <v>296</v>
      </c>
      <c r="AW223" s="15" t="s">
        <v>38</v>
      </c>
      <c r="AX223" s="15" t="s">
        <v>86</v>
      </c>
      <c r="AY223" s="231" t="s">
        <v>290</v>
      </c>
    </row>
    <row r="224" spans="1:65" s="2" customFormat="1" ht="14.45" customHeight="1">
      <c r="A224" s="36"/>
      <c r="B224" s="37"/>
      <c r="C224" s="182" t="s">
        <v>445</v>
      </c>
      <c r="D224" s="182" t="s">
        <v>292</v>
      </c>
      <c r="E224" s="183" t="s">
        <v>446</v>
      </c>
      <c r="F224" s="184" t="s">
        <v>447</v>
      </c>
      <c r="G224" s="185" t="s">
        <v>146</v>
      </c>
      <c r="H224" s="186">
        <v>4.723</v>
      </c>
      <c r="I224" s="187"/>
      <c r="J224" s="188">
        <f>ROUND(I224*H224,2)</f>
        <v>0</v>
      </c>
      <c r="K224" s="184" t="s">
        <v>295</v>
      </c>
      <c r="L224" s="41"/>
      <c r="M224" s="189" t="s">
        <v>42</v>
      </c>
      <c r="N224" s="190" t="s">
        <v>50</v>
      </c>
      <c r="O224" s="66"/>
      <c r="P224" s="191">
        <f>O224*H224</f>
        <v>0</v>
      </c>
      <c r="Q224" s="191">
        <v>2.45329</v>
      </c>
      <c r="R224" s="191">
        <f>Q224*H224</f>
        <v>11.586888669999999</v>
      </c>
      <c r="S224" s="191">
        <v>0</v>
      </c>
      <c r="T224" s="192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3" t="s">
        <v>296</v>
      </c>
      <c r="AT224" s="193" t="s">
        <v>292</v>
      </c>
      <c r="AU224" s="193" t="s">
        <v>88</v>
      </c>
      <c r="AY224" s="19" t="s">
        <v>290</v>
      </c>
      <c r="BE224" s="194">
        <f>IF(N224="základní",J224,0)</f>
        <v>0</v>
      </c>
      <c r="BF224" s="194">
        <f>IF(N224="snížená",J224,0)</f>
        <v>0</v>
      </c>
      <c r="BG224" s="194">
        <f>IF(N224="zákl. přenesená",J224,0)</f>
        <v>0</v>
      </c>
      <c r="BH224" s="194">
        <f>IF(N224="sníž. přenesená",J224,0)</f>
        <v>0</v>
      </c>
      <c r="BI224" s="194">
        <f>IF(N224="nulová",J224,0)</f>
        <v>0</v>
      </c>
      <c r="BJ224" s="19" t="s">
        <v>86</v>
      </c>
      <c r="BK224" s="194">
        <f>ROUND(I224*H224,2)</f>
        <v>0</v>
      </c>
      <c r="BL224" s="19" t="s">
        <v>296</v>
      </c>
      <c r="BM224" s="193" t="s">
        <v>448</v>
      </c>
    </row>
    <row r="225" spans="2:51" s="13" customFormat="1" ht="11.25">
      <c r="B225" s="200"/>
      <c r="C225" s="201"/>
      <c r="D225" s="195" t="s">
        <v>300</v>
      </c>
      <c r="E225" s="202" t="s">
        <v>42</v>
      </c>
      <c r="F225" s="203" t="s">
        <v>449</v>
      </c>
      <c r="G225" s="201"/>
      <c r="H225" s="202" t="s">
        <v>42</v>
      </c>
      <c r="I225" s="204"/>
      <c r="J225" s="201"/>
      <c r="K225" s="201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300</v>
      </c>
      <c r="AU225" s="209" t="s">
        <v>88</v>
      </c>
      <c r="AV225" s="13" t="s">
        <v>86</v>
      </c>
      <c r="AW225" s="13" t="s">
        <v>38</v>
      </c>
      <c r="AX225" s="13" t="s">
        <v>79</v>
      </c>
      <c r="AY225" s="209" t="s">
        <v>290</v>
      </c>
    </row>
    <row r="226" spans="2:51" s="14" customFormat="1" ht="11.25">
      <c r="B226" s="210"/>
      <c r="C226" s="211"/>
      <c r="D226" s="195" t="s">
        <v>300</v>
      </c>
      <c r="E226" s="212" t="s">
        <v>42</v>
      </c>
      <c r="F226" s="213" t="s">
        <v>450</v>
      </c>
      <c r="G226" s="211"/>
      <c r="H226" s="214">
        <v>1.668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300</v>
      </c>
      <c r="AU226" s="220" t="s">
        <v>88</v>
      </c>
      <c r="AV226" s="14" t="s">
        <v>88</v>
      </c>
      <c r="AW226" s="14" t="s">
        <v>38</v>
      </c>
      <c r="AX226" s="14" t="s">
        <v>79</v>
      </c>
      <c r="AY226" s="220" t="s">
        <v>290</v>
      </c>
    </row>
    <row r="227" spans="2:51" s="14" customFormat="1" ht="11.25">
      <c r="B227" s="210"/>
      <c r="C227" s="211"/>
      <c r="D227" s="195" t="s">
        <v>300</v>
      </c>
      <c r="E227" s="212" t="s">
        <v>42</v>
      </c>
      <c r="F227" s="213" t="s">
        <v>451</v>
      </c>
      <c r="G227" s="211"/>
      <c r="H227" s="214">
        <v>3.055</v>
      </c>
      <c r="I227" s="215"/>
      <c r="J227" s="211"/>
      <c r="K227" s="211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300</v>
      </c>
      <c r="AU227" s="220" t="s">
        <v>88</v>
      </c>
      <c r="AV227" s="14" t="s">
        <v>88</v>
      </c>
      <c r="AW227" s="14" t="s">
        <v>38</v>
      </c>
      <c r="AX227" s="14" t="s">
        <v>79</v>
      </c>
      <c r="AY227" s="220" t="s">
        <v>290</v>
      </c>
    </row>
    <row r="228" spans="2:51" s="15" customFormat="1" ht="11.25">
      <c r="B228" s="221"/>
      <c r="C228" s="222"/>
      <c r="D228" s="195" t="s">
        <v>300</v>
      </c>
      <c r="E228" s="223" t="s">
        <v>209</v>
      </c>
      <c r="F228" s="224" t="s">
        <v>302</v>
      </c>
      <c r="G228" s="222"/>
      <c r="H228" s="225">
        <v>4.723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300</v>
      </c>
      <c r="AU228" s="231" t="s">
        <v>88</v>
      </c>
      <c r="AV228" s="15" t="s">
        <v>296</v>
      </c>
      <c r="AW228" s="15" t="s">
        <v>38</v>
      </c>
      <c r="AX228" s="15" t="s">
        <v>86</v>
      </c>
      <c r="AY228" s="231" t="s">
        <v>290</v>
      </c>
    </row>
    <row r="229" spans="1:65" s="2" customFormat="1" ht="14.45" customHeight="1">
      <c r="A229" s="36"/>
      <c r="B229" s="37"/>
      <c r="C229" s="182" t="s">
        <v>452</v>
      </c>
      <c r="D229" s="182" t="s">
        <v>292</v>
      </c>
      <c r="E229" s="183" t="s">
        <v>453</v>
      </c>
      <c r="F229" s="184" t="s">
        <v>454</v>
      </c>
      <c r="G229" s="185" t="s">
        <v>109</v>
      </c>
      <c r="H229" s="186">
        <v>13.152</v>
      </c>
      <c r="I229" s="187"/>
      <c r="J229" s="188">
        <f>ROUND(I229*H229,2)</f>
        <v>0</v>
      </c>
      <c r="K229" s="184" t="s">
        <v>295</v>
      </c>
      <c r="L229" s="41"/>
      <c r="M229" s="189" t="s">
        <v>42</v>
      </c>
      <c r="N229" s="190" t="s">
        <v>50</v>
      </c>
      <c r="O229" s="66"/>
      <c r="P229" s="191">
        <f>O229*H229</f>
        <v>0</v>
      </c>
      <c r="Q229" s="191">
        <v>0.00269</v>
      </c>
      <c r="R229" s="191">
        <f>Q229*H229</f>
        <v>0.03537888</v>
      </c>
      <c r="S229" s="191">
        <v>0</v>
      </c>
      <c r="T229" s="192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93" t="s">
        <v>296</v>
      </c>
      <c r="AT229" s="193" t="s">
        <v>292</v>
      </c>
      <c r="AU229" s="193" t="s">
        <v>88</v>
      </c>
      <c r="AY229" s="19" t="s">
        <v>290</v>
      </c>
      <c r="BE229" s="194">
        <f>IF(N229="základní",J229,0)</f>
        <v>0</v>
      </c>
      <c r="BF229" s="194">
        <f>IF(N229="snížená",J229,0)</f>
        <v>0</v>
      </c>
      <c r="BG229" s="194">
        <f>IF(N229="zákl. přenesená",J229,0)</f>
        <v>0</v>
      </c>
      <c r="BH229" s="194">
        <f>IF(N229="sníž. přenesená",J229,0)</f>
        <v>0</v>
      </c>
      <c r="BI229" s="194">
        <f>IF(N229="nulová",J229,0)</f>
        <v>0</v>
      </c>
      <c r="BJ229" s="19" t="s">
        <v>86</v>
      </c>
      <c r="BK229" s="194">
        <f>ROUND(I229*H229,2)</f>
        <v>0</v>
      </c>
      <c r="BL229" s="19" t="s">
        <v>296</v>
      </c>
      <c r="BM229" s="193" t="s">
        <v>455</v>
      </c>
    </row>
    <row r="230" spans="2:51" s="13" customFormat="1" ht="11.25">
      <c r="B230" s="200"/>
      <c r="C230" s="201"/>
      <c r="D230" s="195" t="s">
        <v>300</v>
      </c>
      <c r="E230" s="202" t="s">
        <v>42</v>
      </c>
      <c r="F230" s="203" t="s">
        <v>456</v>
      </c>
      <c r="G230" s="201"/>
      <c r="H230" s="202" t="s">
        <v>42</v>
      </c>
      <c r="I230" s="204"/>
      <c r="J230" s="201"/>
      <c r="K230" s="201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300</v>
      </c>
      <c r="AU230" s="209" t="s">
        <v>88</v>
      </c>
      <c r="AV230" s="13" t="s">
        <v>86</v>
      </c>
      <c r="AW230" s="13" t="s">
        <v>38</v>
      </c>
      <c r="AX230" s="13" t="s">
        <v>79</v>
      </c>
      <c r="AY230" s="209" t="s">
        <v>290</v>
      </c>
    </row>
    <row r="231" spans="2:51" s="14" customFormat="1" ht="11.25">
      <c r="B231" s="210"/>
      <c r="C231" s="211"/>
      <c r="D231" s="195" t="s">
        <v>300</v>
      </c>
      <c r="E231" s="212" t="s">
        <v>42</v>
      </c>
      <c r="F231" s="213" t="s">
        <v>457</v>
      </c>
      <c r="G231" s="211"/>
      <c r="H231" s="214">
        <v>3.924</v>
      </c>
      <c r="I231" s="215"/>
      <c r="J231" s="211"/>
      <c r="K231" s="211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300</v>
      </c>
      <c r="AU231" s="220" t="s">
        <v>88</v>
      </c>
      <c r="AV231" s="14" t="s">
        <v>88</v>
      </c>
      <c r="AW231" s="14" t="s">
        <v>38</v>
      </c>
      <c r="AX231" s="14" t="s">
        <v>79</v>
      </c>
      <c r="AY231" s="220" t="s">
        <v>290</v>
      </c>
    </row>
    <row r="232" spans="2:51" s="14" customFormat="1" ht="11.25">
      <c r="B232" s="210"/>
      <c r="C232" s="211"/>
      <c r="D232" s="195" t="s">
        <v>300</v>
      </c>
      <c r="E232" s="212" t="s">
        <v>42</v>
      </c>
      <c r="F232" s="213" t="s">
        <v>458</v>
      </c>
      <c r="G232" s="211"/>
      <c r="H232" s="214">
        <v>2.04</v>
      </c>
      <c r="I232" s="215"/>
      <c r="J232" s="211"/>
      <c r="K232" s="211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300</v>
      </c>
      <c r="AU232" s="220" t="s">
        <v>88</v>
      </c>
      <c r="AV232" s="14" t="s">
        <v>88</v>
      </c>
      <c r="AW232" s="14" t="s">
        <v>38</v>
      </c>
      <c r="AX232" s="14" t="s">
        <v>79</v>
      </c>
      <c r="AY232" s="220" t="s">
        <v>290</v>
      </c>
    </row>
    <row r="233" spans="2:51" s="14" customFormat="1" ht="11.25">
      <c r="B233" s="210"/>
      <c r="C233" s="211"/>
      <c r="D233" s="195" t="s">
        <v>300</v>
      </c>
      <c r="E233" s="212" t="s">
        <v>42</v>
      </c>
      <c r="F233" s="213" t="s">
        <v>459</v>
      </c>
      <c r="G233" s="211"/>
      <c r="H233" s="214">
        <v>7.188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300</v>
      </c>
      <c r="AU233" s="220" t="s">
        <v>88</v>
      </c>
      <c r="AV233" s="14" t="s">
        <v>88</v>
      </c>
      <c r="AW233" s="14" t="s">
        <v>38</v>
      </c>
      <c r="AX233" s="14" t="s">
        <v>79</v>
      </c>
      <c r="AY233" s="220" t="s">
        <v>290</v>
      </c>
    </row>
    <row r="234" spans="2:51" s="15" customFormat="1" ht="11.25">
      <c r="B234" s="221"/>
      <c r="C234" s="222"/>
      <c r="D234" s="195" t="s">
        <v>300</v>
      </c>
      <c r="E234" s="223" t="s">
        <v>135</v>
      </c>
      <c r="F234" s="224" t="s">
        <v>302</v>
      </c>
      <c r="G234" s="222"/>
      <c r="H234" s="225">
        <v>13.152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300</v>
      </c>
      <c r="AU234" s="231" t="s">
        <v>88</v>
      </c>
      <c r="AV234" s="15" t="s">
        <v>296</v>
      </c>
      <c r="AW234" s="15" t="s">
        <v>38</v>
      </c>
      <c r="AX234" s="15" t="s">
        <v>86</v>
      </c>
      <c r="AY234" s="231" t="s">
        <v>290</v>
      </c>
    </row>
    <row r="235" spans="1:65" s="2" customFormat="1" ht="14.45" customHeight="1">
      <c r="A235" s="36"/>
      <c r="B235" s="37"/>
      <c r="C235" s="182" t="s">
        <v>460</v>
      </c>
      <c r="D235" s="182" t="s">
        <v>292</v>
      </c>
      <c r="E235" s="183" t="s">
        <v>461</v>
      </c>
      <c r="F235" s="184" t="s">
        <v>462</v>
      </c>
      <c r="G235" s="185" t="s">
        <v>109</v>
      </c>
      <c r="H235" s="186">
        <v>13.152</v>
      </c>
      <c r="I235" s="187"/>
      <c r="J235" s="188">
        <f>ROUND(I235*H235,2)</f>
        <v>0</v>
      </c>
      <c r="K235" s="184" t="s">
        <v>295</v>
      </c>
      <c r="L235" s="41"/>
      <c r="M235" s="189" t="s">
        <v>42</v>
      </c>
      <c r="N235" s="190" t="s">
        <v>50</v>
      </c>
      <c r="O235" s="66"/>
      <c r="P235" s="191">
        <f>O235*H235</f>
        <v>0</v>
      </c>
      <c r="Q235" s="191">
        <v>0</v>
      </c>
      <c r="R235" s="191">
        <f>Q235*H235</f>
        <v>0</v>
      </c>
      <c r="S235" s="191">
        <v>0</v>
      </c>
      <c r="T235" s="192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3" t="s">
        <v>296</v>
      </c>
      <c r="AT235" s="193" t="s">
        <v>292</v>
      </c>
      <c r="AU235" s="193" t="s">
        <v>88</v>
      </c>
      <c r="AY235" s="19" t="s">
        <v>290</v>
      </c>
      <c r="BE235" s="194">
        <f>IF(N235="základní",J235,0)</f>
        <v>0</v>
      </c>
      <c r="BF235" s="194">
        <f>IF(N235="snížená",J235,0)</f>
        <v>0</v>
      </c>
      <c r="BG235" s="194">
        <f>IF(N235="zákl. přenesená",J235,0)</f>
        <v>0</v>
      </c>
      <c r="BH235" s="194">
        <f>IF(N235="sníž. přenesená",J235,0)</f>
        <v>0</v>
      </c>
      <c r="BI235" s="194">
        <f>IF(N235="nulová",J235,0)</f>
        <v>0</v>
      </c>
      <c r="BJ235" s="19" t="s">
        <v>86</v>
      </c>
      <c r="BK235" s="194">
        <f>ROUND(I235*H235,2)</f>
        <v>0</v>
      </c>
      <c r="BL235" s="19" t="s">
        <v>296</v>
      </c>
      <c r="BM235" s="193" t="s">
        <v>463</v>
      </c>
    </row>
    <row r="236" spans="2:51" s="14" customFormat="1" ht="11.25">
      <c r="B236" s="210"/>
      <c r="C236" s="211"/>
      <c r="D236" s="195" t="s">
        <v>300</v>
      </c>
      <c r="E236" s="212" t="s">
        <v>42</v>
      </c>
      <c r="F236" s="213" t="s">
        <v>135</v>
      </c>
      <c r="G236" s="211"/>
      <c r="H236" s="214">
        <v>13.152</v>
      </c>
      <c r="I236" s="215"/>
      <c r="J236" s="211"/>
      <c r="K236" s="211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300</v>
      </c>
      <c r="AU236" s="220" t="s">
        <v>88</v>
      </c>
      <c r="AV236" s="14" t="s">
        <v>88</v>
      </c>
      <c r="AW236" s="14" t="s">
        <v>38</v>
      </c>
      <c r="AX236" s="14" t="s">
        <v>79</v>
      </c>
      <c r="AY236" s="220" t="s">
        <v>290</v>
      </c>
    </row>
    <row r="237" spans="2:51" s="15" customFormat="1" ht="11.25">
      <c r="B237" s="221"/>
      <c r="C237" s="222"/>
      <c r="D237" s="195" t="s">
        <v>300</v>
      </c>
      <c r="E237" s="223" t="s">
        <v>42</v>
      </c>
      <c r="F237" s="224" t="s">
        <v>302</v>
      </c>
      <c r="G237" s="222"/>
      <c r="H237" s="225">
        <v>13.152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300</v>
      </c>
      <c r="AU237" s="231" t="s">
        <v>88</v>
      </c>
      <c r="AV237" s="15" t="s">
        <v>296</v>
      </c>
      <c r="AW237" s="15" t="s">
        <v>38</v>
      </c>
      <c r="AX237" s="15" t="s">
        <v>86</v>
      </c>
      <c r="AY237" s="231" t="s">
        <v>290</v>
      </c>
    </row>
    <row r="238" spans="2:63" s="12" customFormat="1" ht="22.9" customHeight="1">
      <c r="B238" s="166"/>
      <c r="C238" s="167"/>
      <c r="D238" s="168" t="s">
        <v>78</v>
      </c>
      <c r="E238" s="180" t="s">
        <v>157</v>
      </c>
      <c r="F238" s="180" t="s">
        <v>464</v>
      </c>
      <c r="G238" s="167"/>
      <c r="H238" s="167"/>
      <c r="I238" s="170"/>
      <c r="J238" s="181">
        <f>BK238</f>
        <v>0</v>
      </c>
      <c r="K238" s="167"/>
      <c r="L238" s="172"/>
      <c r="M238" s="173"/>
      <c r="N238" s="174"/>
      <c r="O238" s="174"/>
      <c r="P238" s="175">
        <f>SUM(P239:P252)</f>
        <v>0</v>
      </c>
      <c r="Q238" s="174"/>
      <c r="R238" s="175">
        <f>SUM(R239:R252)</f>
        <v>10.512667</v>
      </c>
      <c r="S238" s="174"/>
      <c r="T238" s="176">
        <f>SUM(T239:T252)</f>
        <v>0</v>
      </c>
      <c r="AR238" s="177" t="s">
        <v>86</v>
      </c>
      <c r="AT238" s="178" t="s">
        <v>78</v>
      </c>
      <c r="AU238" s="178" t="s">
        <v>86</v>
      </c>
      <c r="AY238" s="177" t="s">
        <v>290</v>
      </c>
      <c r="BK238" s="179">
        <f>SUM(BK239:BK252)</f>
        <v>0</v>
      </c>
    </row>
    <row r="239" spans="1:65" s="2" customFormat="1" ht="14.45" customHeight="1">
      <c r="A239" s="36"/>
      <c r="B239" s="37"/>
      <c r="C239" s="182" t="s">
        <v>172</v>
      </c>
      <c r="D239" s="182" t="s">
        <v>292</v>
      </c>
      <c r="E239" s="183" t="s">
        <v>465</v>
      </c>
      <c r="F239" s="184" t="s">
        <v>466</v>
      </c>
      <c r="G239" s="185" t="s">
        <v>113</v>
      </c>
      <c r="H239" s="186">
        <v>12.1</v>
      </c>
      <c r="I239" s="187"/>
      <c r="J239" s="188">
        <f>ROUND(I239*H239,2)</f>
        <v>0</v>
      </c>
      <c r="K239" s="184" t="s">
        <v>295</v>
      </c>
      <c r="L239" s="41"/>
      <c r="M239" s="189" t="s">
        <v>42</v>
      </c>
      <c r="N239" s="190" t="s">
        <v>50</v>
      </c>
      <c r="O239" s="66"/>
      <c r="P239" s="191">
        <f>O239*H239</f>
        <v>0</v>
      </c>
      <c r="Q239" s="191">
        <v>0.24127</v>
      </c>
      <c r="R239" s="191">
        <f>Q239*H239</f>
        <v>2.9193670000000003</v>
      </c>
      <c r="S239" s="191">
        <v>0</v>
      </c>
      <c r="T239" s="192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3" t="s">
        <v>296</v>
      </c>
      <c r="AT239" s="193" t="s">
        <v>292</v>
      </c>
      <c r="AU239" s="193" t="s">
        <v>88</v>
      </c>
      <c r="AY239" s="19" t="s">
        <v>290</v>
      </c>
      <c r="BE239" s="194">
        <f>IF(N239="základní",J239,0)</f>
        <v>0</v>
      </c>
      <c r="BF239" s="194">
        <f>IF(N239="snížená",J239,0)</f>
        <v>0</v>
      </c>
      <c r="BG239" s="194">
        <f>IF(N239="zákl. přenesená",J239,0)</f>
        <v>0</v>
      </c>
      <c r="BH239" s="194">
        <f>IF(N239="sníž. přenesená",J239,0)</f>
        <v>0</v>
      </c>
      <c r="BI239" s="194">
        <f>IF(N239="nulová",J239,0)</f>
        <v>0</v>
      </c>
      <c r="BJ239" s="19" t="s">
        <v>86</v>
      </c>
      <c r="BK239" s="194">
        <f>ROUND(I239*H239,2)</f>
        <v>0</v>
      </c>
      <c r="BL239" s="19" t="s">
        <v>296</v>
      </c>
      <c r="BM239" s="193" t="s">
        <v>467</v>
      </c>
    </row>
    <row r="240" spans="2:51" s="13" customFormat="1" ht="11.25">
      <c r="B240" s="200"/>
      <c r="C240" s="201"/>
      <c r="D240" s="195" t="s">
        <v>300</v>
      </c>
      <c r="E240" s="202" t="s">
        <v>42</v>
      </c>
      <c r="F240" s="203" t="s">
        <v>468</v>
      </c>
      <c r="G240" s="201"/>
      <c r="H240" s="202" t="s">
        <v>42</v>
      </c>
      <c r="I240" s="204"/>
      <c r="J240" s="201"/>
      <c r="K240" s="201"/>
      <c r="L240" s="205"/>
      <c r="M240" s="206"/>
      <c r="N240" s="207"/>
      <c r="O240" s="207"/>
      <c r="P240" s="207"/>
      <c r="Q240" s="207"/>
      <c r="R240" s="207"/>
      <c r="S240" s="207"/>
      <c r="T240" s="208"/>
      <c r="AT240" s="209" t="s">
        <v>300</v>
      </c>
      <c r="AU240" s="209" t="s">
        <v>88</v>
      </c>
      <c r="AV240" s="13" t="s">
        <v>86</v>
      </c>
      <c r="AW240" s="13" t="s">
        <v>38</v>
      </c>
      <c r="AX240" s="13" t="s">
        <v>79</v>
      </c>
      <c r="AY240" s="209" t="s">
        <v>290</v>
      </c>
    </row>
    <row r="241" spans="2:51" s="14" customFormat="1" ht="11.25">
      <c r="B241" s="210"/>
      <c r="C241" s="211"/>
      <c r="D241" s="195" t="s">
        <v>300</v>
      </c>
      <c r="E241" s="212" t="s">
        <v>125</v>
      </c>
      <c r="F241" s="213" t="s">
        <v>127</v>
      </c>
      <c r="G241" s="211"/>
      <c r="H241" s="214">
        <v>12.1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300</v>
      </c>
      <c r="AU241" s="220" t="s">
        <v>88</v>
      </c>
      <c r="AV241" s="14" t="s">
        <v>88</v>
      </c>
      <c r="AW241" s="14" t="s">
        <v>38</v>
      </c>
      <c r="AX241" s="14" t="s">
        <v>79</v>
      </c>
      <c r="AY241" s="220" t="s">
        <v>290</v>
      </c>
    </row>
    <row r="242" spans="2:51" s="15" customFormat="1" ht="11.25">
      <c r="B242" s="221"/>
      <c r="C242" s="222"/>
      <c r="D242" s="195" t="s">
        <v>300</v>
      </c>
      <c r="E242" s="223" t="s">
        <v>42</v>
      </c>
      <c r="F242" s="224" t="s">
        <v>302</v>
      </c>
      <c r="G242" s="222"/>
      <c r="H242" s="225">
        <v>12.1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300</v>
      </c>
      <c r="AU242" s="231" t="s">
        <v>88</v>
      </c>
      <c r="AV242" s="15" t="s">
        <v>296</v>
      </c>
      <c r="AW242" s="15" t="s">
        <v>38</v>
      </c>
      <c r="AX242" s="15" t="s">
        <v>86</v>
      </c>
      <c r="AY242" s="231" t="s">
        <v>290</v>
      </c>
    </row>
    <row r="243" spans="1:65" s="2" customFormat="1" ht="14.45" customHeight="1">
      <c r="A243" s="36"/>
      <c r="B243" s="37"/>
      <c r="C243" s="243" t="s">
        <v>469</v>
      </c>
      <c r="D243" s="243" t="s">
        <v>377</v>
      </c>
      <c r="E243" s="244" t="s">
        <v>470</v>
      </c>
      <c r="F243" s="245" t="s">
        <v>471</v>
      </c>
      <c r="G243" s="246" t="s">
        <v>131</v>
      </c>
      <c r="H243" s="247">
        <v>454.3</v>
      </c>
      <c r="I243" s="248"/>
      <c r="J243" s="249">
        <f>ROUND(I243*H243,2)</f>
        <v>0</v>
      </c>
      <c r="K243" s="245" t="s">
        <v>295</v>
      </c>
      <c r="L243" s="250"/>
      <c r="M243" s="251" t="s">
        <v>42</v>
      </c>
      <c r="N243" s="252" t="s">
        <v>50</v>
      </c>
      <c r="O243" s="66"/>
      <c r="P243" s="191">
        <f>O243*H243</f>
        <v>0</v>
      </c>
      <c r="Q243" s="191">
        <v>0.012</v>
      </c>
      <c r="R243" s="191">
        <f>Q243*H243</f>
        <v>5.4516</v>
      </c>
      <c r="S243" s="191">
        <v>0</v>
      </c>
      <c r="T243" s="192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93" t="s">
        <v>343</v>
      </c>
      <c r="AT243" s="193" t="s">
        <v>377</v>
      </c>
      <c r="AU243" s="193" t="s">
        <v>88</v>
      </c>
      <c r="AY243" s="19" t="s">
        <v>290</v>
      </c>
      <c r="BE243" s="194">
        <f>IF(N243="základní",J243,0)</f>
        <v>0</v>
      </c>
      <c r="BF243" s="194">
        <f>IF(N243="snížená",J243,0)</f>
        <v>0</v>
      </c>
      <c r="BG243" s="194">
        <f>IF(N243="zákl. přenesená",J243,0)</f>
        <v>0</v>
      </c>
      <c r="BH243" s="194">
        <f>IF(N243="sníž. přenesená",J243,0)</f>
        <v>0</v>
      </c>
      <c r="BI243" s="194">
        <f>IF(N243="nulová",J243,0)</f>
        <v>0</v>
      </c>
      <c r="BJ243" s="19" t="s">
        <v>86</v>
      </c>
      <c r="BK243" s="194">
        <f>ROUND(I243*H243,2)</f>
        <v>0</v>
      </c>
      <c r="BL243" s="19" t="s">
        <v>296</v>
      </c>
      <c r="BM243" s="193" t="s">
        <v>472</v>
      </c>
    </row>
    <row r="244" spans="2:51" s="13" customFormat="1" ht="11.25">
      <c r="B244" s="200"/>
      <c r="C244" s="201"/>
      <c r="D244" s="195" t="s">
        <v>300</v>
      </c>
      <c r="E244" s="202" t="s">
        <v>42</v>
      </c>
      <c r="F244" s="203" t="s">
        <v>473</v>
      </c>
      <c r="G244" s="201"/>
      <c r="H244" s="202" t="s">
        <v>42</v>
      </c>
      <c r="I244" s="204"/>
      <c r="J244" s="201"/>
      <c r="K244" s="201"/>
      <c r="L244" s="205"/>
      <c r="M244" s="206"/>
      <c r="N244" s="207"/>
      <c r="O244" s="207"/>
      <c r="P244" s="207"/>
      <c r="Q244" s="207"/>
      <c r="R244" s="207"/>
      <c r="S244" s="207"/>
      <c r="T244" s="208"/>
      <c r="AT244" s="209" t="s">
        <v>300</v>
      </c>
      <c r="AU244" s="209" t="s">
        <v>88</v>
      </c>
      <c r="AV244" s="13" t="s">
        <v>86</v>
      </c>
      <c r="AW244" s="13" t="s">
        <v>38</v>
      </c>
      <c r="AX244" s="13" t="s">
        <v>79</v>
      </c>
      <c r="AY244" s="209" t="s">
        <v>290</v>
      </c>
    </row>
    <row r="245" spans="2:51" s="14" customFormat="1" ht="11.25">
      <c r="B245" s="210"/>
      <c r="C245" s="211"/>
      <c r="D245" s="195" t="s">
        <v>300</v>
      </c>
      <c r="E245" s="212" t="s">
        <v>42</v>
      </c>
      <c r="F245" s="213" t="s">
        <v>474</v>
      </c>
      <c r="G245" s="211"/>
      <c r="H245" s="214">
        <v>77</v>
      </c>
      <c r="I245" s="215"/>
      <c r="J245" s="211"/>
      <c r="K245" s="211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300</v>
      </c>
      <c r="AU245" s="220" t="s">
        <v>88</v>
      </c>
      <c r="AV245" s="14" t="s">
        <v>88</v>
      </c>
      <c r="AW245" s="14" t="s">
        <v>38</v>
      </c>
      <c r="AX245" s="14" t="s">
        <v>79</v>
      </c>
      <c r="AY245" s="220" t="s">
        <v>290</v>
      </c>
    </row>
    <row r="246" spans="2:51" s="15" customFormat="1" ht="11.25">
      <c r="B246" s="221"/>
      <c r="C246" s="222"/>
      <c r="D246" s="195" t="s">
        <v>300</v>
      </c>
      <c r="E246" s="223" t="s">
        <v>42</v>
      </c>
      <c r="F246" s="224" t="s">
        <v>302</v>
      </c>
      <c r="G246" s="222"/>
      <c r="H246" s="225">
        <v>77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AT246" s="231" t="s">
        <v>300</v>
      </c>
      <c r="AU246" s="231" t="s">
        <v>88</v>
      </c>
      <c r="AV246" s="15" t="s">
        <v>296</v>
      </c>
      <c r="AW246" s="15" t="s">
        <v>38</v>
      </c>
      <c r="AX246" s="15" t="s">
        <v>86</v>
      </c>
      <c r="AY246" s="231" t="s">
        <v>290</v>
      </c>
    </row>
    <row r="247" spans="2:51" s="14" customFormat="1" ht="11.25">
      <c r="B247" s="210"/>
      <c r="C247" s="211"/>
      <c r="D247" s="195" t="s">
        <v>300</v>
      </c>
      <c r="E247" s="211"/>
      <c r="F247" s="213" t="s">
        <v>475</v>
      </c>
      <c r="G247" s="211"/>
      <c r="H247" s="214">
        <v>454.3</v>
      </c>
      <c r="I247" s="215"/>
      <c r="J247" s="211"/>
      <c r="K247" s="211"/>
      <c r="L247" s="216"/>
      <c r="M247" s="217"/>
      <c r="N247" s="218"/>
      <c r="O247" s="218"/>
      <c r="P247" s="218"/>
      <c r="Q247" s="218"/>
      <c r="R247" s="218"/>
      <c r="S247" s="218"/>
      <c r="T247" s="219"/>
      <c r="AT247" s="220" t="s">
        <v>300</v>
      </c>
      <c r="AU247" s="220" t="s">
        <v>88</v>
      </c>
      <c r="AV247" s="14" t="s">
        <v>88</v>
      </c>
      <c r="AW247" s="14" t="s">
        <v>4</v>
      </c>
      <c r="AX247" s="14" t="s">
        <v>86</v>
      </c>
      <c r="AY247" s="220" t="s">
        <v>290</v>
      </c>
    </row>
    <row r="248" spans="1:65" s="2" customFormat="1" ht="14.45" customHeight="1">
      <c r="A248" s="36"/>
      <c r="B248" s="37"/>
      <c r="C248" s="243" t="s">
        <v>143</v>
      </c>
      <c r="D248" s="243" t="s">
        <v>377</v>
      </c>
      <c r="E248" s="244" t="s">
        <v>476</v>
      </c>
      <c r="F248" s="245" t="s">
        <v>477</v>
      </c>
      <c r="G248" s="246" t="s">
        <v>131</v>
      </c>
      <c r="H248" s="247">
        <v>194.7</v>
      </c>
      <c r="I248" s="248"/>
      <c r="J248" s="249">
        <f>ROUND(I248*H248,2)</f>
        <v>0</v>
      </c>
      <c r="K248" s="245" t="s">
        <v>295</v>
      </c>
      <c r="L248" s="250"/>
      <c r="M248" s="251" t="s">
        <v>42</v>
      </c>
      <c r="N248" s="252" t="s">
        <v>50</v>
      </c>
      <c r="O248" s="66"/>
      <c r="P248" s="191">
        <f>O248*H248</f>
        <v>0</v>
      </c>
      <c r="Q248" s="191">
        <v>0.011</v>
      </c>
      <c r="R248" s="191">
        <f>Q248*H248</f>
        <v>2.1416999999999997</v>
      </c>
      <c r="S248" s="191">
        <v>0</v>
      </c>
      <c r="T248" s="192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93" t="s">
        <v>343</v>
      </c>
      <c r="AT248" s="193" t="s">
        <v>377</v>
      </c>
      <c r="AU248" s="193" t="s">
        <v>88</v>
      </c>
      <c r="AY248" s="19" t="s">
        <v>290</v>
      </c>
      <c r="BE248" s="194">
        <f>IF(N248="základní",J248,0)</f>
        <v>0</v>
      </c>
      <c r="BF248" s="194">
        <f>IF(N248="snížená",J248,0)</f>
        <v>0</v>
      </c>
      <c r="BG248" s="194">
        <f>IF(N248="zákl. přenesená",J248,0)</f>
        <v>0</v>
      </c>
      <c r="BH248" s="194">
        <f>IF(N248="sníž. přenesená",J248,0)</f>
        <v>0</v>
      </c>
      <c r="BI248" s="194">
        <f>IF(N248="nulová",J248,0)</f>
        <v>0</v>
      </c>
      <c r="BJ248" s="19" t="s">
        <v>86</v>
      </c>
      <c r="BK248" s="194">
        <f>ROUND(I248*H248,2)</f>
        <v>0</v>
      </c>
      <c r="BL248" s="19" t="s">
        <v>296</v>
      </c>
      <c r="BM248" s="193" t="s">
        <v>478</v>
      </c>
    </row>
    <row r="249" spans="2:51" s="13" customFormat="1" ht="11.25">
      <c r="B249" s="200"/>
      <c r="C249" s="201"/>
      <c r="D249" s="195" t="s">
        <v>300</v>
      </c>
      <c r="E249" s="202" t="s">
        <v>42</v>
      </c>
      <c r="F249" s="203" t="s">
        <v>473</v>
      </c>
      <c r="G249" s="201"/>
      <c r="H249" s="202" t="s">
        <v>42</v>
      </c>
      <c r="I249" s="204"/>
      <c r="J249" s="201"/>
      <c r="K249" s="201"/>
      <c r="L249" s="205"/>
      <c r="M249" s="206"/>
      <c r="N249" s="207"/>
      <c r="O249" s="207"/>
      <c r="P249" s="207"/>
      <c r="Q249" s="207"/>
      <c r="R249" s="207"/>
      <c r="S249" s="207"/>
      <c r="T249" s="208"/>
      <c r="AT249" s="209" t="s">
        <v>300</v>
      </c>
      <c r="AU249" s="209" t="s">
        <v>88</v>
      </c>
      <c r="AV249" s="13" t="s">
        <v>86</v>
      </c>
      <c r="AW249" s="13" t="s">
        <v>38</v>
      </c>
      <c r="AX249" s="13" t="s">
        <v>79</v>
      </c>
      <c r="AY249" s="209" t="s">
        <v>290</v>
      </c>
    </row>
    <row r="250" spans="2:51" s="14" customFormat="1" ht="11.25">
      <c r="B250" s="210"/>
      <c r="C250" s="211"/>
      <c r="D250" s="195" t="s">
        <v>300</v>
      </c>
      <c r="E250" s="212" t="s">
        <v>42</v>
      </c>
      <c r="F250" s="213" t="s">
        <v>479</v>
      </c>
      <c r="G250" s="211"/>
      <c r="H250" s="214">
        <v>33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300</v>
      </c>
      <c r="AU250" s="220" t="s">
        <v>88</v>
      </c>
      <c r="AV250" s="14" t="s">
        <v>88</v>
      </c>
      <c r="AW250" s="14" t="s">
        <v>38</v>
      </c>
      <c r="AX250" s="14" t="s">
        <v>79</v>
      </c>
      <c r="AY250" s="220" t="s">
        <v>290</v>
      </c>
    </row>
    <row r="251" spans="2:51" s="15" customFormat="1" ht="11.25">
      <c r="B251" s="221"/>
      <c r="C251" s="222"/>
      <c r="D251" s="195" t="s">
        <v>300</v>
      </c>
      <c r="E251" s="223" t="s">
        <v>42</v>
      </c>
      <c r="F251" s="224" t="s">
        <v>302</v>
      </c>
      <c r="G251" s="222"/>
      <c r="H251" s="225">
        <v>33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300</v>
      </c>
      <c r="AU251" s="231" t="s">
        <v>88</v>
      </c>
      <c r="AV251" s="15" t="s">
        <v>296</v>
      </c>
      <c r="AW251" s="15" t="s">
        <v>38</v>
      </c>
      <c r="AX251" s="15" t="s">
        <v>86</v>
      </c>
      <c r="AY251" s="231" t="s">
        <v>290</v>
      </c>
    </row>
    <row r="252" spans="2:51" s="14" customFormat="1" ht="11.25">
      <c r="B252" s="210"/>
      <c r="C252" s="211"/>
      <c r="D252" s="195" t="s">
        <v>300</v>
      </c>
      <c r="E252" s="211"/>
      <c r="F252" s="213" t="s">
        <v>480</v>
      </c>
      <c r="G252" s="211"/>
      <c r="H252" s="214">
        <v>194.7</v>
      </c>
      <c r="I252" s="215"/>
      <c r="J252" s="211"/>
      <c r="K252" s="211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300</v>
      </c>
      <c r="AU252" s="220" t="s">
        <v>88</v>
      </c>
      <c r="AV252" s="14" t="s">
        <v>88</v>
      </c>
      <c r="AW252" s="14" t="s">
        <v>4</v>
      </c>
      <c r="AX252" s="14" t="s">
        <v>86</v>
      </c>
      <c r="AY252" s="220" t="s">
        <v>290</v>
      </c>
    </row>
    <row r="253" spans="2:63" s="12" customFormat="1" ht="22.9" customHeight="1">
      <c r="B253" s="166"/>
      <c r="C253" s="167"/>
      <c r="D253" s="168" t="s">
        <v>78</v>
      </c>
      <c r="E253" s="180" t="s">
        <v>296</v>
      </c>
      <c r="F253" s="180" t="s">
        <v>481</v>
      </c>
      <c r="G253" s="167"/>
      <c r="H253" s="167"/>
      <c r="I253" s="170"/>
      <c r="J253" s="181">
        <f>BK253</f>
        <v>0</v>
      </c>
      <c r="K253" s="167"/>
      <c r="L253" s="172"/>
      <c r="M253" s="173"/>
      <c r="N253" s="174"/>
      <c r="O253" s="174"/>
      <c r="P253" s="175">
        <f>SUM(P254:P258)</f>
        <v>0</v>
      </c>
      <c r="Q253" s="174"/>
      <c r="R253" s="175">
        <f>SUM(R254:R258)</f>
        <v>7.6576185</v>
      </c>
      <c r="S253" s="174"/>
      <c r="T253" s="176">
        <f>SUM(T254:T258)</f>
        <v>0</v>
      </c>
      <c r="AR253" s="177" t="s">
        <v>86</v>
      </c>
      <c r="AT253" s="178" t="s">
        <v>78</v>
      </c>
      <c r="AU253" s="178" t="s">
        <v>86</v>
      </c>
      <c r="AY253" s="177" t="s">
        <v>290</v>
      </c>
      <c r="BK253" s="179">
        <f>SUM(BK254:BK258)</f>
        <v>0</v>
      </c>
    </row>
    <row r="254" spans="1:65" s="2" customFormat="1" ht="14.45" customHeight="1">
      <c r="A254" s="36"/>
      <c r="B254" s="37"/>
      <c r="C254" s="182" t="s">
        <v>482</v>
      </c>
      <c r="D254" s="182" t="s">
        <v>292</v>
      </c>
      <c r="E254" s="183" t="s">
        <v>483</v>
      </c>
      <c r="F254" s="184" t="s">
        <v>484</v>
      </c>
      <c r="G254" s="185" t="s">
        <v>146</v>
      </c>
      <c r="H254" s="186">
        <v>4.05</v>
      </c>
      <c r="I254" s="187"/>
      <c r="J254" s="188">
        <f>ROUND(I254*H254,2)</f>
        <v>0</v>
      </c>
      <c r="K254" s="184" t="s">
        <v>295</v>
      </c>
      <c r="L254" s="41"/>
      <c r="M254" s="189" t="s">
        <v>42</v>
      </c>
      <c r="N254" s="190" t="s">
        <v>50</v>
      </c>
      <c r="O254" s="66"/>
      <c r="P254" s="191">
        <f>O254*H254</f>
        <v>0</v>
      </c>
      <c r="Q254" s="191">
        <v>1.89077</v>
      </c>
      <c r="R254" s="191">
        <f>Q254*H254</f>
        <v>7.6576185</v>
      </c>
      <c r="S254" s="191">
        <v>0</v>
      </c>
      <c r="T254" s="192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93" t="s">
        <v>296</v>
      </c>
      <c r="AT254" s="193" t="s">
        <v>292</v>
      </c>
      <c r="AU254" s="193" t="s">
        <v>88</v>
      </c>
      <c r="AY254" s="19" t="s">
        <v>290</v>
      </c>
      <c r="BE254" s="194">
        <f>IF(N254="základní",J254,0)</f>
        <v>0</v>
      </c>
      <c r="BF254" s="194">
        <f>IF(N254="snížená",J254,0)</f>
        <v>0</v>
      </c>
      <c r="BG254" s="194">
        <f>IF(N254="zákl. přenesená",J254,0)</f>
        <v>0</v>
      </c>
      <c r="BH254" s="194">
        <f>IF(N254="sníž. přenesená",J254,0)</f>
        <v>0</v>
      </c>
      <c r="BI254" s="194">
        <f>IF(N254="nulová",J254,0)</f>
        <v>0</v>
      </c>
      <c r="BJ254" s="19" t="s">
        <v>86</v>
      </c>
      <c r="BK254" s="194">
        <f>ROUND(I254*H254,2)</f>
        <v>0</v>
      </c>
      <c r="BL254" s="19" t="s">
        <v>296</v>
      </c>
      <c r="BM254" s="193" t="s">
        <v>485</v>
      </c>
    </row>
    <row r="255" spans="2:51" s="13" customFormat="1" ht="11.25">
      <c r="B255" s="200"/>
      <c r="C255" s="201"/>
      <c r="D255" s="195" t="s">
        <v>300</v>
      </c>
      <c r="E255" s="202" t="s">
        <v>42</v>
      </c>
      <c r="F255" s="203" t="s">
        <v>374</v>
      </c>
      <c r="G255" s="201"/>
      <c r="H255" s="202" t="s">
        <v>42</v>
      </c>
      <c r="I255" s="204"/>
      <c r="J255" s="201"/>
      <c r="K255" s="201"/>
      <c r="L255" s="205"/>
      <c r="M255" s="206"/>
      <c r="N255" s="207"/>
      <c r="O255" s="207"/>
      <c r="P255" s="207"/>
      <c r="Q255" s="207"/>
      <c r="R255" s="207"/>
      <c r="S255" s="207"/>
      <c r="T255" s="208"/>
      <c r="AT255" s="209" t="s">
        <v>300</v>
      </c>
      <c r="AU255" s="209" t="s">
        <v>88</v>
      </c>
      <c r="AV255" s="13" t="s">
        <v>86</v>
      </c>
      <c r="AW255" s="13" t="s">
        <v>38</v>
      </c>
      <c r="AX255" s="13" t="s">
        <v>79</v>
      </c>
      <c r="AY255" s="209" t="s">
        <v>290</v>
      </c>
    </row>
    <row r="256" spans="2:51" s="14" customFormat="1" ht="11.25">
      <c r="B256" s="210"/>
      <c r="C256" s="211"/>
      <c r="D256" s="195" t="s">
        <v>300</v>
      </c>
      <c r="E256" s="212" t="s">
        <v>149</v>
      </c>
      <c r="F256" s="213" t="s">
        <v>486</v>
      </c>
      <c r="G256" s="211"/>
      <c r="H256" s="214">
        <v>0.96</v>
      </c>
      <c r="I256" s="215"/>
      <c r="J256" s="211"/>
      <c r="K256" s="211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300</v>
      </c>
      <c r="AU256" s="220" t="s">
        <v>88</v>
      </c>
      <c r="AV256" s="14" t="s">
        <v>88</v>
      </c>
      <c r="AW256" s="14" t="s">
        <v>38</v>
      </c>
      <c r="AX256" s="14" t="s">
        <v>79</v>
      </c>
      <c r="AY256" s="220" t="s">
        <v>290</v>
      </c>
    </row>
    <row r="257" spans="2:51" s="14" customFormat="1" ht="11.25">
      <c r="B257" s="210"/>
      <c r="C257" s="211"/>
      <c r="D257" s="195" t="s">
        <v>300</v>
      </c>
      <c r="E257" s="212" t="s">
        <v>487</v>
      </c>
      <c r="F257" s="213" t="s">
        <v>488</v>
      </c>
      <c r="G257" s="211"/>
      <c r="H257" s="214">
        <v>3.09</v>
      </c>
      <c r="I257" s="215"/>
      <c r="J257" s="211"/>
      <c r="K257" s="211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300</v>
      </c>
      <c r="AU257" s="220" t="s">
        <v>88</v>
      </c>
      <c r="AV257" s="14" t="s">
        <v>88</v>
      </c>
      <c r="AW257" s="14" t="s">
        <v>38</v>
      </c>
      <c r="AX257" s="14" t="s">
        <v>79</v>
      </c>
      <c r="AY257" s="220" t="s">
        <v>290</v>
      </c>
    </row>
    <row r="258" spans="2:51" s="15" customFormat="1" ht="11.25">
      <c r="B258" s="221"/>
      <c r="C258" s="222"/>
      <c r="D258" s="195" t="s">
        <v>300</v>
      </c>
      <c r="E258" s="223" t="s">
        <v>42</v>
      </c>
      <c r="F258" s="224" t="s">
        <v>302</v>
      </c>
      <c r="G258" s="222"/>
      <c r="H258" s="225">
        <v>4.05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300</v>
      </c>
      <c r="AU258" s="231" t="s">
        <v>88</v>
      </c>
      <c r="AV258" s="15" t="s">
        <v>296</v>
      </c>
      <c r="AW258" s="15" t="s">
        <v>38</v>
      </c>
      <c r="AX258" s="15" t="s">
        <v>86</v>
      </c>
      <c r="AY258" s="231" t="s">
        <v>290</v>
      </c>
    </row>
    <row r="259" spans="2:63" s="12" customFormat="1" ht="22.9" customHeight="1">
      <c r="B259" s="166"/>
      <c r="C259" s="167"/>
      <c r="D259" s="168" t="s">
        <v>78</v>
      </c>
      <c r="E259" s="180" t="s">
        <v>323</v>
      </c>
      <c r="F259" s="180" t="s">
        <v>489</v>
      </c>
      <c r="G259" s="167"/>
      <c r="H259" s="167"/>
      <c r="I259" s="170"/>
      <c r="J259" s="181">
        <f>BK259</f>
        <v>0</v>
      </c>
      <c r="K259" s="167"/>
      <c r="L259" s="172"/>
      <c r="M259" s="173"/>
      <c r="N259" s="174"/>
      <c r="O259" s="174"/>
      <c r="P259" s="175">
        <f>SUM(P260:P312)</f>
        <v>0</v>
      </c>
      <c r="Q259" s="174"/>
      <c r="R259" s="175">
        <f>SUM(R260:R312)</f>
        <v>111.56960500000001</v>
      </c>
      <c r="S259" s="174"/>
      <c r="T259" s="176">
        <f>SUM(T260:T312)</f>
        <v>0</v>
      </c>
      <c r="AR259" s="177" t="s">
        <v>86</v>
      </c>
      <c r="AT259" s="178" t="s">
        <v>78</v>
      </c>
      <c r="AU259" s="178" t="s">
        <v>86</v>
      </c>
      <c r="AY259" s="177" t="s">
        <v>290</v>
      </c>
      <c r="BK259" s="179">
        <f>SUM(BK260:BK312)</f>
        <v>0</v>
      </c>
    </row>
    <row r="260" spans="1:65" s="2" customFormat="1" ht="14.45" customHeight="1">
      <c r="A260" s="36"/>
      <c r="B260" s="37"/>
      <c r="C260" s="182" t="s">
        <v>490</v>
      </c>
      <c r="D260" s="182" t="s">
        <v>292</v>
      </c>
      <c r="E260" s="183" t="s">
        <v>491</v>
      </c>
      <c r="F260" s="184" t="s">
        <v>492</v>
      </c>
      <c r="G260" s="185" t="s">
        <v>109</v>
      </c>
      <c r="H260" s="186">
        <v>2299.4</v>
      </c>
      <c r="I260" s="187"/>
      <c r="J260" s="188">
        <f>ROUND(I260*H260,2)</f>
        <v>0</v>
      </c>
      <c r="K260" s="184" t="s">
        <v>295</v>
      </c>
      <c r="L260" s="41"/>
      <c r="M260" s="189" t="s">
        <v>42</v>
      </c>
      <c r="N260" s="190" t="s">
        <v>50</v>
      </c>
      <c r="O260" s="66"/>
      <c r="P260" s="191">
        <f>O260*H260</f>
        <v>0</v>
      </c>
      <c r="Q260" s="191">
        <v>0</v>
      </c>
      <c r="R260" s="191">
        <f>Q260*H260</f>
        <v>0</v>
      </c>
      <c r="S260" s="191">
        <v>0</v>
      </c>
      <c r="T260" s="192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93" t="s">
        <v>296</v>
      </c>
      <c r="AT260" s="193" t="s">
        <v>292</v>
      </c>
      <c r="AU260" s="193" t="s">
        <v>88</v>
      </c>
      <c r="AY260" s="19" t="s">
        <v>290</v>
      </c>
      <c r="BE260" s="194">
        <f>IF(N260="základní",J260,0)</f>
        <v>0</v>
      </c>
      <c r="BF260" s="194">
        <f>IF(N260="snížená",J260,0)</f>
        <v>0</v>
      </c>
      <c r="BG260" s="194">
        <f>IF(N260="zákl. přenesená",J260,0)</f>
        <v>0</v>
      </c>
      <c r="BH260" s="194">
        <f>IF(N260="sníž. přenesená",J260,0)</f>
        <v>0</v>
      </c>
      <c r="BI260" s="194">
        <f>IF(N260="nulová",J260,0)</f>
        <v>0</v>
      </c>
      <c r="BJ260" s="19" t="s">
        <v>86</v>
      </c>
      <c r="BK260" s="194">
        <f>ROUND(I260*H260,2)</f>
        <v>0</v>
      </c>
      <c r="BL260" s="19" t="s">
        <v>296</v>
      </c>
      <c r="BM260" s="193" t="s">
        <v>493</v>
      </c>
    </row>
    <row r="261" spans="2:51" s="14" customFormat="1" ht="11.25">
      <c r="B261" s="210"/>
      <c r="C261" s="211"/>
      <c r="D261" s="195" t="s">
        <v>300</v>
      </c>
      <c r="E261" s="212" t="s">
        <v>42</v>
      </c>
      <c r="F261" s="213" t="s">
        <v>494</v>
      </c>
      <c r="G261" s="211"/>
      <c r="H261" s="214">
        <v>1770.3</v>
      </c>
      <c r="I261" s="215"/>
      <c r="J261" s="211"/>
      <c r="K261" s="211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300</v>
      </c>
      <c r="AU261" s="220" t="s">
        <v>88</v>
      </c>
      <c r="AV261" s="14" t="s">
        <v>88</v>
      </c>
      <c r="AW261" s="14" t="s">
        <v>38</v>
      </c>
      <c r="AX261" s="14" t="s">
        <v>79</v>
      </c>
      <c r="AY261" s="220" t="s">
        <v>290</v>
      </c>
    </row>
    <row r="262" spans="2:51" s="14" customFormat="1" ht="11.25">
      <c r="B262" s="210"/>
      <c r="C262" s="211"/>
      <c r="D262" s="195" t="s">
        <v>300</v>
      </c>
      <c r="E262" s="212" t="s">
        <v>42</v>
      </c>
      <c r="F262" s="213" t="s">
        <v>495</v>
      </c>
      <c r="G262" s="211"/>
      <c r="H262" s="214">
        <v>529.1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300</v>
      </c>
      <c r="AU262" s="220" t="s">
        <v>88</v>
      </c>
      <c r="AV262" s="14" t="s">
        <v>88</v>
      </c>
      <c r="AW262" s="14" t="s">
        <v>38</v>
      </c>
      <c r="AX262" s="14" t="s">
        <v>79</v>
      </c>
      <c r="AY262" s="220" t="s">
        <v>290</v>
      </c>
    </row>
    <row r="263" spans="2:51" s="15" customFormat="1" ht="11.25">
      <c r="B263" s="221"/>
      <c r="C263" s="222"/>
      <c r="D263" s="195" t="s">
        <v>300</v>
      </c>
      <c r="E263" s="223" t="s">
        <v>42</v>
      </c>
      <c r="F263" s="224" t="s">
        <v>302</v>
      </c>
      <c r="G263" s="222"/>
      <c r="H263" s="225">
        <v>2299.4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300</v>
      </c>
      <c r="AU263" s="231" t="s">
        <v>88</v>
      </c>
      <c r="AV263" s="15" t="s">
        <v>296</v>
      </c>
      <c r="AW263" s="15" t="s">
        <v>38</v>
      </c>
      <c r="AX263" s="15" t="s">
        <v>86</v>
      </c>
      <c r="AY263" s="231" t="s">
        <v>290</v>
      </c>
    </row>
    <row r="264" spans="1:65" s="2" customFormat="1" ht="14.45" customHeight="1">
      <c r="A264" s="36"/>
      <c r="B264" s="37"/>
      <c r="C264" s="182" t="s">
        <v>496</v>
      </c>
      <c r="D264" s="182" t="s">
        <v>292</v>
      </c>
      <c r="E264" s="183" t="s">
        <v>497</v>
      </c>
      <c r="F264" s="184" t="s">
        <v>498</v>
      </c>
      <c r="G264" s="185" t="s">
        <v>109</v>
      </c>
      <c r="H264" s="186">
        <v>76.9</v>
      </c>
      <c r="I264" s="187"/>
      <c r="J264" s="188">
        <f>ROUND(I264*H264,2)</f>
        <v>0</v>
      </c>
      <c r="K264" s="184" t="s">
        <v>295</v>
      </c>
      <c r="L264" s="41"/>
      <c r="M264" s="189" t="s">
        <v>42</v>
      </c>
      <c r="N264" s="190" t="s">
        <v>50</v>
      </c>
      <c r="O264" s="66"/>
      <c r="P264" s="191">
        <f>O264*H264</f>
        <v>0</v>
      </c>
      <c r="Q264" s="191">
        <v>0</v>
      </c>
      <c r="R264" s="191">
        <f>Q264*H264</f>
        <v>0</v>
      </c>
      <c r="S264" s="191">
        <v>0</v>
      </c>
      <c r="T264" s="192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3" t="s">
        <v>296</v>
      </c>
      <c r="AT264" s="193" t="s">
        <v>292</v>
      </c>
      <c r="AU264" s="193" t="s">
        <v>88</v>
      </c>
      <c r="AY264" s="19" t="s">
        <v>290</v>
      </c>
      <c r="BE264" s="194">
        <f>IF(N264="základní",J264,0)</f>
        <v>0</v>
      </c>
      <c r="BF264" s="194">
        <f>IF(N264="snížená",J264,0)</f>
        <v>0</v>
      </c>
      <c r="BG264" s="194">
        <f>IF(N264="zákl. přenesená",J264,0)</f>
        <v>0</v>
      </c>
      <c r="BH264" s="194">
        <f>IF(N264="sníž. přenesená",J264,0)</f>
        <v>0</v>
      </c>
      <c r="BI264" s="194">
        <f>IF(N264="nulová",J264,0)</f>
        <v>0</v>
      </c>
      <c r="BJ264" s="19" t="s">
        <v>86</v>
      </c>
      <c r="BK264" s="194">
        <f>ROUND(I264*H264,2)</f>
        <v>0</v>
      </c>
      <c r="BL264" s="19" t="s">
        <v>296</v>
      </c>
      <c r="BM264" s="193" t="s">
        <v>499</v>
      </c>
    </row>
    <row r="265" spans="2:51" s="14" customFormat="1" ht="11.25">
      <c r="B265" s="210"/>
      <c r="C265" s="211"/>
      <c r="D265" s="195" t="s">
        <v>300</v>
      </c>
      <c r="E265" s="212" t="s">
        <v>42</v>
      </c>
      <c r="F265" s="213" t="s">
        <v>500</v>
      </c>
      <c r="G265" s="211"/>
      <c r="H265" s="214">
        <v>76.9</v>
      </c>
      <c r="I265" s="215"/>
      <c r="J265" s="211"/>
      <c r="K265" s="211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300</v>
      </c>
      <c r="AU265" s="220" t="s">
        <v>88</v>
      </c>
      <c r="AV265" s="14" t="s">
        <v>88</v>
      </c>
      <c r="AW265" s="14" t="s">
        <v>38</v>
      </c>
      <c r="AX265" s="14" t="s">
        <v>79</v>
      </c>
      <c r="AY265" s="220" t="s">
        <v>290</v>
      </c>
    </row>
    <row r="266" spans="2:51" s="15" customFormat="1" ht="11.25">
      <c r="B266" s="221"/>
      <c r="C266" s="222"/>
      <c r="D266" s="195" t="s">
        <v>300</v>
      </c>
      <c r="E266" s="223" t="s">
        <v>42</v>
      </c>
      <c r="F266" s="224" t="s">
        <v>302</v>
      </c>
      <c r="G266" s="222"/>
      <c r="H266" s="225">
        <v>76.9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300</v>
      </c>
      <c r="AU266" s="231" t="s">
        <v>88</v>
      </c>
      <c r="AV266" s="15" t="s">
        <v>296</v>
      </c>
      <c r="AW266" s="15" t="s">
        <v>38</v>
      </c>
      <c r="AX266" s="15" t="s">
        <v>86</v>
      </c>
      <c r="AY266" s="231" t="s">
        <v>290</v>
      </c>
    </row>
    <row r="267" spans="1:65" s="2" customFormat="1" ht="24.2" customHeight="1">
      <c r="A267" s="36"/>
      <c r="B267" s="37"/>
      <c r="C267" s="182" t="s">
        <v>117</v>
      </c>
      <c r="D267" s="182" t="s">
        <v>292</v>
      </c>
      <c r="E267" s="183" t="s">
        <v>501</v>
      </c>
      <c r="F267" s="184" t="s">
        <v>502</v>
      </c>
      <c r="G267" s="185" t="s">
        <v>109</v>
      </c>
      <c r="H267" s="186">
        <v>843</v>
      </c>
      <c r="I267" s="187"/>
      <c r="J267" s="188">
        <f>ROUND(I267*H267,2)</f>
        <v>0</v>
      </c>
      <c r="K267" s="184" t="s">
        <v>295</v>
      </c>
      <c r="L267" s="41"/>
      <c r="M267" s="189" t="s">
        <v>42</v>
      </c>
      <c r="N267" s="190" t="s">
        <v>50</v>
      </c>
      <c r="O267" s="66"/>
      <c r="P267" s="191">
        <f>O267*H267</f>
        <v>0</v>
      </c>
      <c r="Q267" s="191">
        <v>0</v>
      </c>
      <c r="R267" s="191">
        <f>Q267*H267</f>
        <v>0</v>
      </c>
      <c r="S267" s="191">
        <v>0</v>
      </c>
      <c r="T267" s="192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3" t="s">
        <v>296</v>
      </c>
      <c r="AT267" s="193" t="s">
        <v>292</v>
      </c>
      <c r="AU267" s="193" t="s">
        <v>88</v>
      </c>
      <c r="AY267" s="19" t="s">
        <v>290</v>
      </c>
      <c r="BE267" s="194">
        <f>IF(N267="základní",J267,0)</f>
        <v>0</v>
      </c>
      <c r="BF267" s="194">
        <f>IF(N267="snížená",J267,0)</f>
        <v>0</v>
      </c>
      <c r="BG267" s="194">
        <f>IF(N267="zákl. přenesená",J267,0)</f>
        <v>0</v>
      </c>
      <c r="BH267" s="194">
        <f>IF(N267="sníž. přenesená",J267,0)</f>
        <v>0</v>
      </c>
      <c r="BI267" s="194">
        <f>IF(N267="nulová",J267,0)</f>
        <v>0</v>
      </c>
      <c r="BJ267" s="19" t="s">
        <v>86</v>
      </c>
      <c r="BK267" s="194">
        <f>ROUND(I267*H267,2)</f>
        <v>0</v>
      </c>
      <c r="BL267" s="19" t="s">
        <v>296</v>
      </c>
      <c r="BM267" s="193" t="s">
        <v>503</v>
      </c>
    </row>
    <row r="268" spans="2:51" s="14" customFormat="1" ht="11.25">
      <c r="B268" s="210"/>
      <c r="C268" s="211"/>
      <c r="D268" s="195" t="s">
        <v>300</v>
      </c>
      <c r="E268" s="212" t="s">
        <v>42</v>
      </c>
      <c r="F268" s="213" t="s">
        <v>107</v>
      </c>
      <c r="G268" s="211"/>
      <c r="H268" s="214">
        <v>843</v>
      </c>
      <c r="I268" s="215"/>
      <c r="J268" s="211"/>
      <c r="K268" s="211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300</v>
      </c>
      <c r="AU268" s="220" t="s">
        <v>88</v>
      </c>
      <c r="AV268" s="14" t="s">
        <v>88</v>
      </c>
      <c r="AW268" s="14" t="s">
        <v>38</v>
      </c>
      <c r="AX268" s="14" t="s">
        <v>79</v>
      </c>
      <c r="AY268" s="220" t="s">
        <v>290</v>
      </c>
    </row>
    <row r="269" spans="2:51" s="15" customFormat="1" ht="11.25">
      <c r="B269" s="221"/>
      <c r="C269" s="222"/>
      <c r="D269" s="195" t="s">
        <v>300</v>
      </c>
      <c r="E269" s="223" t="s">
        <v>42</v>
      </c>
      <c r="F269" s="224" t="s">
        <v>302</v>
      </c>
      <c r="G269" s="222"/>
      <c r="H269" s="225">
        <v>843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AT269" s="231" t="s">
        <v>300</v>
      </c>
      <c r="AU269" s="231" t="s">
        <v>88</v>
      </c>
      <c r="AV269" s="15" t="s">
        <v>296</v>
      </c>
      <c r="AW269" s="15" t="s">
        <v>38</v>
      </c>
      <c r="AX269" s="15" t="s">
        <v>86</v>
      </c>
      <c r="AY269" s="231" t="s">
        <v>290</v>
      </c>
    </row>
    <row r="270" spans="1:65" s="2" customFormat="1" ht="14.45" customHeight="1">
      <c r="A270" s="36"/>
      <c r="B270" s="37"/>
      <c r="C270" s="182" t="s">
        <v>504</v>
      </c>
      <c r="D270" s="182" t="s">
        <v>292</v>
      </c>
      <c r="E270" s="183" t="s">
        <v>505</v>
      </c>
      <c r="F270" s="184" t="s">
        <v>506</v>
      </c>
      <c r="G270" s="185" t="s">
        <v>109</v>
      </c>
      <c r="H270" s="186">
        <v>843</v>
      </c>
      <c r="I270" s="187"/>
      <c r="J270" s="188">
        <f>ROUND(I270*H270,2)</f>
        <v>0</v>
      </c>
      <c r="K270" s="184" t="s">
        <v>295</v>
      </c>
      <c r="L270" s="41"/>
      <c r="M270" s="189" t="s">
        <v>42</v>
      </c>
      <c r="N270" s="190" t="s">
        <v>50</v>
      </c>
      <c r="O270" s="66"/>
      <c r="P270" s="191">
        <f>O270*H270</f>
        <v>0</v>
      </c>
      <c r="Q270" s="191">
        <v>0</v>
      </c>
      <c r="R270" s="191">
        <f>Q270*H270</f>
        <v>0</v>
      </c>
      <c r="S270" s="191">
        <v>0</v>
      </c>
      <c r="T270" s="192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93" t="s">
        <v>296</v>
      </c>
      <c r="AT270" s="193" t="s">
        <v>292</v>
      </c>
      <c r="AU270" s="193" t="s">
        <v>88</v>
      </c>
      <c r="AY270" s="19" t="s">
        <v>290</v>
      </c>
      <c r="BE270" s="194">
        <f>IF(N270="základní",J270,0)</f>
        <v>0</v>
      </c>
      <c r="BF270" s="194">
        <f>IF(N270="snížená",J270,0)</f>
        <v>0</v>
      </c>
      <c r="BG270" s="194">
        <f>IF(N270="zákl. přenesená",J270,0)</f>
        <v>0</v>
      </c>
      <c r="BH270" s="194">
        <f>IF(N270="sníž. přenesená",J270,0)</f>
        <v>0</v>
      </c>
      <c r="BI270" s="194">
        <f>IF(N270="nulová",J270,0)</f>
        <v>0</v>
      </c>
      <c r="BJ270" s="19" t="s">
        <v>86</v>
      </c>
      <c r="BK270" s="194">
        <f>ROUND(I270*H270,2)</f>
        <v>0</v>
      </c>
      <c r="BL270" s="19" t="s">
        <v>296</v>
      </c>
      <c r="BM270" s="193" t="s">
        <v>507</v>
      </c>
    </row>
    <row r="271" spans="2:51" s="14" customFormat="1" ht="11.25">
      <c r="B271" s="210"/>
      <c r="C271" s="211"/>
      <c r="D271" s="195" t="s">
        <v>300</v>
      </c>
      <c r="E271" s="212" t="s">
        <v>42</v>
      </c>
      <c r="F271" s="213" t="s">
        <v>107</v>
      </c>
      <c r="G271" s="211"/>
      <c r="H271" s="214">
        <v>843</v>
      </c>
      <c r="I271" s="215"/>
      <c r="J271" s="211"/>
      <c r="K271" s="211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300</v>
      </c>
      <c r="AU271" s="220" t="s">
        <v>88</v>
      </c>
      <c r="AV271" s="14" t="s">
        <v>88</v>
      </c>
      <c r="AW271" s="14" t="s">
        <v>38</v>
      </c>
      <c r="AX271" s="14" t="s">
        <v>79</v>
      </c>
      <c r="AY271" s="220" t="s">
        <v>290</v>
      </c>
    </row>
    <row r="272" spans="2:51" s="15" customFormat="1" ht="11.25">
      <c r="B272" s="221"/>
      <c r="C272" s="222"/>
      <c r="D272" s="195" t="s">
        <v>300</v>
      </c>
      <c r="E272" s="223" t="s">
        <v>42</v>
      </c>
      <c r="F272" s="224" t="s">
        <v>302</v>
      </c>
      <c r="G272" s="222"/>
      <c r="H272" s="225">
        <v>843</v>
      </c>
      <c r="I272" s="226"/>
      <c r="J272" s="222"/>
      <c r="K272" s="222"/>
      <c r="L272" s="227"/>
      <c r="M272" s="228"/>
      <c r="N272" s="229"/>
      <c r="O272" s="229"/>
      <c r="P272" s="229"/>
      <c r="Q272" s="229"/>
      <c r="R272" s="229"/>
      <c r="S272" s="229"/>
      <c r="T272" s="230"/>
      <c r="AT272" s="231" t="s">
        <v>300</v>
      </c>
      <c r="AU272" s="231" t="s">
        <v>88</v>
      </c>
      <c r="AV272" s="15" t="s">
        <v>296</v>
      </c>
      <c r="AW272" s="15" t="s">
        <v>38</v>
      </c>
      <c r="AX272" s="15" t="s">
        <v>86</v>
      </c>
      <c r="AY272" s="231" t="s">
        <v>290</v>
      </c>
    </row>
    <row r="273" spans="1:65" s="2" customFormat="1" ht="14.45" customHeight="1">
      <c r="A273" s="36"/>
      <c r="B273" s="37"/>
      <c r="C273" s="182" t="s">
        <v>508</v>
      </c>
      <c r="D273" s="182" t="s">
        <v>292</v>
      </c>
      <c r="E273" s="183" t="s">
        <v>509</v>
      </c>
      <c r="F273" s="184" t="s">
        <v>510</v>
      </c>
      <c r="G273" s="185" t="s">
        <v>109</v>
      </c>
      <c r="H273" s="186">
        <v>843</v>
      </c>
      <c r="I273" s="187"/>
      <c r="J273" s="188">
        <f>ROUND(I273*H273,2)</f>
        <v>0</v>
      </c>
      <c r="K273" s="184" t="s">
        <v>295</v>
      </c>
      <c r="L273" s="41"/>
      <c r="M273" s="189" t="s">
        <v>42</v>
      </c>
      <c r="N273" s="190" t="s">
        <v>50</v>
      </c>
      <c r="O273" s="66"/>
      <c r="P273" s="191">
        <f>O273*H273</f>
        <v>0</v>
      </c>
      <c r="Q273" s="191">
        <v>0</v>
      </c>
      <c r="R273" s="191">
        <f>Q273*H273</f>
        <v>0</v>
      </c>
      <c r="S273" s="191">
        <v>0</v>
      </c>
      <c r="T273" s="192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93" t="s">
        <v>296</v>
      </c>
      <c r="AT273" s="193" t="s">
        <v>292</v>
      </c>
      <c r="AU273" s="193" t="s">
        <v>88</v>
      </c>
      <c r="AY273" s="19" t="s">
        <v>290</v>
      </c>
      <c r="BE273" s="194">
        <f>IF(N273="základní",J273,0)</f>
        <v>0</v>
      </c>
      <c r="BF273" s="194">
        <f>IF(N273="snížená",J273,0)</f>
        <v>0</v>
      </c>
      <c r="BG273" s="194">
        <f>IF(N273="zákl. přenesená",J273,0)</f>
        <v>0</v>
      </c>
      <c r="BH273" s="194">
        <f>IF(N273="sníž. přenesená",J273,0)</f>
        <v>0</v>
      </c>
      <c r="BI273" s="194">
        <f>IF(N273="nulová",J273,0)</f>
        <v>0</v>
      </c>
      <c r="BJ273" s="19" t="s">
        <v>86</v>
      </c>
      <c r="BK273" s="194">
        <f>ROUND(I273*H273,2)</f>
        <v>0</v>
      </c>
      <c r="BL273" s="19" t="s">
        <v>296</v>
      </c>
      <c r="BM273" s="193" t="s">
        <v>511</v>
      </c>
    </row>
    <row r="274" spans="2:51" s="14" customFormat="1" ht="11.25">
      <c r="B274" s="210"/>
      <c r="C274" s="211"/>
      <c r="D274" s="195" t="s">
        <v>300</v>
      </c>
      <c r="E274" s="212" t="s">
        <v>42</v>
      </c>
      <c r="F274" s="213" t="s">
        <v>107</v>
      </c>
      <c r="G274" s="211"/>
      <c r="H274" s="214">
        <v>843</v>
      </c>
      <c r="I274" s="215"/>
      <c r="J274" s="211"/>
      <c r="K274" s="211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300</v>
      </c>
      <c r="AU274" s="220" t="s">
        <v>88</v>
      </c>
      <c r="AV274" s="14" t="s">
        <v>88</v>
      </c>
      <c r="AW274" s="14" t="s">
        <v>38</v>
      </c>
      <c r="AX274" s="14" t="s">
        <v>79</v>
      </c>
      <c r="AY274" s="220" t="s">
        <v>290</v>
      </c>
    </row>
    <row r="275" spans="2:51" s="15" customFormat="1" ht="11.25">
      <c r="B275" s="221"/>
      <c r="C275" s="222"/>
      <c r="D275" s="195" t="s">
        <v>300</v>
      </c>
      <c r="E275" s="223" t="s">
        <v>42</v>
      </c>
      <c r="F275" s="224" t="s">
        <v>302</v>
      </c>
      <c r="G275" s="222"/>
      <c r="H275" s="225">
        <v>843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AT275" s="231" t="s">
        <v>300</v>
      </c>
      <c r="AU275" s="231" t="s">
        <v>88</v>
      </c>
      <c r="AV275" s="15" t="s">
        <v>296</v>
      </c>
      <c r="AW275" s="15" t="s">
        <v>38</v>
      </c>
      <c r="AX275" s="15" t="s">
        <v>86</v>
      </c>
      <c r="AY275" s="231" t="s">
        <v>290</v>
      </c>
    </row>
    <row r="276" spans="1:65" s="2" customFormat="1" ht="24.2" customHeight="1">
      <c r="A276" s="36"/>
      <c r="B276" s="37"/>
      <c r="C276" s="182" t="s">
        <v>512</v>
      </c>
      <c r="D276" s="182" t="s">
        <v>292</v>
      </c>
      <c r="E276" s="183" t="s">
        <v>513</v>
      </c>
      <c r="F276" s="184" t="s">
        <v>514</v>
      </c>
      <c r="G276" s="185" t="s">
        <v>109</v>
      </c>
      <c r="H276" s="186">
        <v>843</v>
      </c>
      <c r="I276" s="187"/>
      <c r="J276" s="188">
        <f>ROUND(I276*H276,2)</f>
        <v>0</v>
      </c>
      <c r="K276" s="184" t="s">
        <v>295</v>
      </c>
      <c r="L276" s="41"/>
      <c r="M276" s="189" t="s">
        <v>42</v>
      </c>
      <c r="N276" s="190" t="s">
        <v>50</v>
      </c>
      <c r="O276" s="66"/>
      <c r="P276" s="191">
        <f>O276*H276</f>
        <v>0</v>
      </c>
      <c r="Q276" s="191">
        <v>0</v>
      </c>
      <c r="R276" s="191">
        <f>Q276*H276</f>
        <v>0</v>
      </c>
      <c r="S276" s="191">
        <v>0</v>
      </c>
      <c r="T276" s="192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93" t="s">
        <v>296</v>
      </c>
      <c r="AT276" s="193" t="s">
        <v>292</v>
      </c>
      <c r="AU276" s="193" t="s">
        <v>88</v>
      </c>
      <c r="AY276" s="19" t="s">
        <v>290</v>
      </c>
      <c r="BE276" s="194">
        <f>IF(N276="základní",J276,0)</f>
        <v>0</v>
      </c>
      <c r="BF276" s="194">
        <f>IF(N276="snížená",J276,0)</f>
        <v>0</v>
      </c>
      <c r="BG276" s="194">
        <f>IF(N276="zákl. přenesená",J276,0)</f>
        <v>0</v>
      </c>
      <c r="BH276" s="194">
        <f>IF(N276="sníž. přenesená",J276,0)</f>
        <v>0</v>
      </c>
      <c r="BI276" s="194">
        <f>IF(N276="nulová",J276,0)</f>
        <v>0</v>
      </c>
      <c r="BJ276" s="19" t="s">
        <v>86</v>
      </c>
      <c r="BK276" s="194">
        <f>ROUND(I276*H276,2)</f>
        <v>0</v>
      </c>
      <c r="BL276" s="19" t="s">
        <v>296</v>
      </c>
      <c r="BM276" s="193" t="s">
        <v>515</v>
      </c>
    </row>
    <row r="277" spans="2:51" s="13" customFormat="1" ht="11.25">
      <c r="B277" s="200"/>
      <c r="C277" s="201"/>
      <c r="D277" s="195" t="s">
        <v>300</v>
      </c>
      <c r="E277" s="202" t="s">
        <v>42</v>
      </c>
      <c r="F277" s="203" t="s">
        <v>301</v>
      </c>
      <c r="G277" s="201"/>
      <c r="H277" s="202" t="s">
        <v>42</v>
      </c>
      <c r="I277" s="204"/>
      <c r="J277" s="201"/>
      <c r="K277" s="201"/>
      <c r="L277" s="205"/>
      <c r="M277" s="206"/>
      <c r="N277" s="207"/>
      <c r="O277" s="207"/>
      <c r="P277" s="207"/>
      <c r="Q277" s="207"/>
      <c r="R277" s="207"/>
      <c r="S277" s="207"/>
      <c r="T277" s="208"/>
      <c r="AT277" s="209" t="s">
        <v>300</v>
      </c>
      <c r="AU277" s="209" t="s">
        <v>88</v>
      </c>
      <c r="AV277" s="13" t="s">
        <v>86</v>
      </c>
      <c r="AW277" s="13" t="s">
        <v>38</v>
      </c>
      <c r="AX277" s="13" t="s">
        <v>79</v>
      </c>
      <c r="AY277" s="209" t="s">
        <v>290</v>
      </c>
    </row>
    <row r="278" spans="2:51" s="14" customFormat="1" ht="11.25">
      <c r="B278" s="210"/>
      <c r="C278" s="211"/>
      <c r="D278" s="195" t="s">
        <v>300</v>
      </c>
      <c r="E278" s="212" t="s">
        <v>107</v>
      </c>
      <c r="F278" s="213" t="s">
        <v>516</v>
      </c>
      <c r="G278" s="211"/>
      <c r="H278" s="214">
        <v>843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300</v>
      </c>
      <c r="AU278" s="220" t="s">
        <v>88</v>
      </c>
      <c r="AV278" s="14" t="s">
        <v>88</v>
      </c>
      <c r="AW278" s="14" t="s">
        <v>38</v>
      </c>
      <c r="AX278" s="14" t="s">
        <v>79</v>
      </c>
      <c r="AY278" s="220" t="s">
        <v>290</v>
      </c>
    </row>
    <row r="279" spans="2:51" s="15" customFormat="1" ht="11.25">
      <c r="B279" s="221"/>
      <c r="C279" s="222"/>
      <c r="D279" s="195" t="s">
        <v>300</v>
      </c>
      <c r="E279" s="223" t="s">
        <v>42</v>
      </c>
      <c r="F279" s="224" t="s">
        <v>302</v>
      </c>
      <c r="G279" s="222"/>
      <c r="H279" s="225">
        <v>843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300</v>
      </c>
      <c r="AU279" s="231" t="s">
        <v>88</v>
      </c>
      <c r="AV279" s="15" t="s">
        <v>296</v>
      </c>
      <c r="AW279" s="15" t="s">
        <v>38</v>
      </c>
      <c r="AX279" s="15" t="s">
        <v>86</v>
      </c>
      <c r="AY279" s="231" t="s">
        <v>290</v>
      </c>
    </row>
    <row r="280" spans="1:65" s="2" customFormat="1" ht="37.9" customHeight="1">
      <c r="A280" s="36"/>
      <c r="B280" s="37"/>
      <c r="C280" s="182" t="s">
        <v>517</v>
      </c>
      <c r="D280" s="182" t="s">
        <v>292</v>
      </c>
      <c r="E280" s="183" t="s">
        <v>518</v>
      </c>
      <c r="F280" s="184" t="s">
        <v>519</v>
      </c>
      <c r="G280" s="185" t="s">
        <v>109</v>
      </c>
      <c r="H280" s="186">
        <v>529.1</v>
      </c>
      <c r="I280" s="187"/>
      <c r="J280" s="188">
        <f>ROUND(I280*H280,2)</f>
        <v>0</v>
      </c>
      <c r="K280" s="184" t="s">
        <v>295</v>
      </c>
      <c r="L280" s="41"/>
      <c r="M280" s="189" t="s">
        <v>42</v>
      </c>
      <c r="N280" s="190" t="s">
        <v>50</v>
      </c>
      <c r="O280" s="66"/>
      <c r="P280" s="191">
        <f>O280*H280</f>
        <v>0</v>
      </c>
      <c r="Q280" s="191">
        <v>0.08425</v>
      </c>
      <c r="R280" s="191">
        <f>Q280*H280</f>
        <v>44.576675</v>
      </c>
      <c r="S280" s="191">
        <v>0</v>
      </c>
      <c r="T280" s="192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93" t="s">
        <v>296</v>
      </c>
      <c r="AT280" s="193" t="s">
        <v>292</v>
      </c>
      <c r="AU280" s="193" t="s">
        <v>88</v>
      </c>
      <c r="AY280" s="19" t="s">
        <v>290</v>
      </c>
      <c r="BE280" s="194">
        <f>IF(N280="základní",J280,0)</f>
        <v>0</v>
      </c>
      <c r="BF280" s="194">
        <f>IF(N280="snížená",J280,0)</f>
        <v>0</v>
      </c>
      <c r="BG280" s="194">
        <f>IF(N280="zákl. přenesená",J280,0)</f>
        <v>0</v>
      </c>
      <c r="BH280" s="194">
        <f>IF(N280="sníž. přenesená",J280,0)</f>
        <v>0</v>
      </c>
      <c r="BI280" s="194">
        <f>IF(N280="nulová",J280,0)</f>
        <v>0</v>
      </c>
      <c r="BJ280" s="19" t="s">
        <v>86</v>
      </c>
      <c r="BK280" s="194">
        <f>ROUND(I280*H280,2)</f>
        <v>0</v>
      </c>
      <c r="BL280" s="19" t="s">
        <v>296</v>
      </c>
      <c r="BM280" s="193" t="s">
        <v>520</v>
      </c>
    </row>
    <row r="281" spans="2:51" s="13" customFormat="1" ht="11.25">
      <c r="B281" s="200"/>
      <c r="C281" s="201"/>
      <c r="D281" s="195" t="s">
        <v>300</v>
      </c>
      <c r="E281" s="202" t="s">
        <v>42</v>
      </c>
      <c r="F281" s="203" t="s">
        <v>301</v>
      </c>
      <c r="G281" s="201"/>
      <c r="H281" s="202" t="s">
        <v>42</v>
      </c>
      <c r="I281" s="204"/>
      <c r="J281" s="201"/>
      <c r="K281" s="201"/>
      <c r="L281" s="205"/>
      <c r="M281" s="206"/>
      <c r="N281" s="207"/>
      <c r="O281" s="207"/>
      <c r="P281" s="207"/>
      <c r="Q281" s="207"/>
      <c r="R281" s="207"/>
      <c r="S281" s="207"/>
      <c r="T281" s="208"/>
      <c r="AT281" s="209" t="s">
        <v>300</v>
      </c>
      <c r="AU281" s="209" t="s">
        <v>88</v>
      </c>
      <c r="AV281" s="13" t="s">
        <v>86</v>
      </c>
      <c r="AW281" s="13" t="s">
        <v>38</v>
      </c>
      <c r="AX281" s="13" t="s">
        <v>79</v>
      </c>
      <c r="AY281" s="209" t="s">
        <v>290</v>
      </c>
    </row>
    <row r="282" spans="2:51" s="14" customFormat="1" ht="11.25">
      <c r="B282" s="210"/>
      <c r="C282" s="211"/>
      <c r="D282" s="195" t="s">
        <v>300</v>
      </c>
      <c r="E282" s="212" t="s">
        <v>138</v>
      </c>
      <c r="F282" s="213" t="s">
        <v>521</v>
      </c>
      <c r="G282" s="211"/>
      <c r="H282" s="214">
        <v>488</v>
      </c>
      <c r="I282" s="215"/>
      <c r="J282" s="211"/>
      <c r="K282" s="211"/>
      <c r="L282" s="216"/>
      <c r="M282" s="217"/>
      <c r="N282" s="218"/>
      <c r="O282" s="218"/>
      <c r="P282" s="218"/>
      <c r="Q282" s="218"/>
      <c r="R282" s="218"/>
      <c r="S282" s="218"/>
      <c r="T282" s="219"/>
      <c r="AT282" s="220" t="s">
        <v>300</v>
      </c>
      <c r="AU282" s="220" t="s">
        <v>88</v>
      </c>
      <c r="AV282" s="14" t="s">
        <v>88</v>
      </c>
      <c r="AW282" s="14" t="s">
        <v>38</v>
      </c>
      <c r="AX282" s="14" t="s">
        <v>79</v>
      </c>
      <c r="AY282" s="220" t="s">
        <v>290</v>
      </c>
    </row>
    <row r="283" spans="2:51" s="14" customFormat="1" ht="11.25">
      <c r="B283" s="210"/>
      <c r="C283" s="211"/>
      <c r="D283" s="195" t="s">
        <v>300</v>
      </c>
      <c r="E283" s="212" t="s">
        <v>163</v>
      </c>
      <c r="F283" s="213" t="s">
        <v>522</v>
      </c>
      <c r="G283" s="211"/>
      <c r="H283" s="214">
        <v>26.6</v>
      </c>
      <c r="I283" s="215"/>
      <c r="J283" s="211"/>
      <c r="K283" s="211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300</v>
      </c>
      <c r="AU283" s="220" t="s">
        <v>88</v>
      </c>
      <c r="AV283" s="14" t="s">
        <v>88</v>
      </c>
      <c r="AW283" s="14" t="s">
        <v>38</v>
      </c>
      <c r="AX283" s="14" t="s">
        <v>79</v>
      </c>
      <c r="AY283" s="220" t="s">
        <v>290</v>
      </c>
    </row>
    <row r="284" spans="2:51" s="14" customFormat="1" ht="11.25">
      <c r="B284" s="210"/>
      <c r="C284" s="211"/>
      <c r="D284" s="195" t="s">
        <v>300</v>
      </c>
      <c r="E284" s="212" t="s">
        <v>193</v>
      </c>
      <c r="F284" s="213" t="s">
        <v>523</v>
      </c>
      <c r="G284" s="211"/>
      <c r="H284" s="214">
        <v>14.5</v>
      </c>
      <c r="I284" s="215"/>
      <c r="J284" s="211"/>
      <c r="K284" s="211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300</v>
      </c>
      <c r="AU284" s="220" t="s">
        <v>88</v>
      </c>
      <c r="AV284" s="14" t="s">
        <v>88</v>
      </c>
      <c r="AW284" s="14" t="s">
        <v>38</v>
      </c>
      <c r="AX284" s="14" t="s">
        <v>79</v>
      </c>
      <c r="AY284" s="220" t="s">
        <v>290</v>
      </c>
    </row>
    <row r="285" spans="2:51" s="15" customFormat="1" ht="11.25">
      <c r="B285" s="221"/>
      <c r="C285" s="222"/>
      <c r="D285" s="195" t="s">
        <v>300</v>
      </c>
      <c r="E285" s="223" t="s">
        <v>42</v>
      </c>
      <c r="F285" s="224" t="s">
        <v>302</v>
      </c>
      <c r="G285" s="222"/>
      <c r="H285" s="225">
        <v>529.1</v>
      </c>
      <c r="I285" s="226"/>
      <c r="J285" s="222"/>
      <c r="K285" s="222"/>
      <c r="L285" s="227"/>
      <c r="M285" s="228"/>
      <c r="N285" s="229"/>
      <c r="O285" s="229"/>
      <c r="P285" s="229"/>
      <c r="Q285" s="229"/>
      <c r="R285" s="229"/>
      <c r="S285" s="229"/>
      <c r="T285" s="230"/>
      <c r="AT285" s="231" t="s">
        <v>300</v>
      </c>
      <c r="AU285" s="231" t="s">
        <v>88</v>
      </c>
      <c r="AV285" s="15" t="s">
        <v>296</v>
      </c>
      <c r="AW285" s="15" t="s">
        <v>38</v>
      </c>
      <c r="AX285" s="15" t="s">
        <v>86</v>
      </c>
      <c r="AY285" s="231" t="s">
        <v>290</v>
      </c>
    </row>
    <row r="286" spans="1:65" s="2" customFormat="1" ht="14.45" customHeight="1">
      <c r="A286" s="36"/>
      <c r="B286" s="37"/>
      <c r="C286" s="243" t="s">
        <v>524</v>
      </c>
      <c r="D286" s="243" t="s">
        <v>377</v>
      </c>
      <c r="E286" s="244" t="s">
        <v>525</v>
      </c>
      <c r="F286" s="245" t="s">
        <v>526</v>
      </c>
      <c r="G286" s="246" t="s">
        <v>109</v>
      </c>
      <c r="H286" s="247">
        <v>313.752</v>
      </c>
      <c r="I286" s="248"/>
      <c r="J286" s="249">
        <f>ROUND(I286*H286,2)</f>
        <v>0</v>
      </c>
      <c r="K286" s="245" t="s">
        <v>295</v>
      </c>
      <c r="L286" s="250"/>
      <c r="M286" s="251" t="s">
        <v>42</v>
      </c>
      <c r="N286" s="252" t="s">
        <v>50</v>
      </c>
      <c r="O286" s="66"/>
      <c r="P286" s="191">
        <f>O286*H286</f>
        <v>0</v>
      </c>
      <c r="Q286" s="191">
        <v>0.131</v>
      </c>
      <c r="R286" s="191">
        <f>Q286*H286</f>
        <v>41.101512</v>
      </c>
      <c r="S286" s="191">
        <v>0</v>
      </c>
      <c r="T286" s="192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93" t="s">
        <v>343</v>
      </c>
      <c r="AT286" s="193" t="s">
        <v>377</v>
      </c>
      <c r="AU286" s="193" t="s">
        <v>88</v>
      </c>
      <c r="AY286" s="19" t="s">
        <v>290</v>
      </c>
      <c r="BE286" s="194">
        <f>IF(N286="základní",J286,0)</f>
        <v>0</v>
      </c>
      <c r="BF286" s="194">
        <f>IF(N286="snížená",J286,0)</f>
        <v>0</v>
      </c>
      <c r="BG286" s="194">
        <f>IF(N286="zákl. přenesená",J286,0)</f>
        <v>0</v>
      </c>
      <c r="BH286" s="194">
        <f>IF(N286="sníž. přenesená",J286,0)</f>
        <v>0</v>
      </c>
      <c r="BI286" s="194">
        <f>IF(N286="nulová",J286,0)</f>
        <v>0</v>
      </c>
      <c r="BJ286" s="19" t="s">
        <v>86</v>
      </c>
      <c r="BK286" s="194">
        <f>ROUND(I286*H286,2)</f>
        <v>0</v>
      </c>
      <c r="BL286" s="19" t="s">
        <v>296</v>
      </c>
      <c r="BM286" s="193" t="s">
        <v>527</v>
      </c>
    </row>
    <row r="287" spans="2:51" s="14" customFormat="1" ht="11.25">
      <c r="B287" s="210"/>
      <c r="C287" s="211"/>
      <c r="D287" s="195" t="s">
        <v>300</v>
      </c>
      <c r="E287" s="212" t="s">
        <v>42</v>
      </c>
      <c r="F287" s="213" t="s">
        <v>528</v>
      </c>
      <c r="G287" s="211"/>
      <c r="H287" s="214">
        <v>307.6</v>
      </c>
      <c r="I287" s="215"/>
      <c r="J287" s="211"/>
      <c r="K287" s="211"/>
      <c r="L287" s="216"/>
      <c r="M287" s="217"/>
      <c r="N287" s="218"/>
      <c r="O287" s="218"/>
      <c r="P287" s="218"/>
      <c r="Q287" s="218"/>
      <c r="R287" s="218"/>
      <c r="S287" s="218"/>
      <c r="T287" s="219"/>
      <c r="AT287" s="220" t="s">
        <v>300</v>
      </c>
      <c r="AU287" s="220" t="s">
        <v>88</v>
      </c>
      <c r="AV287" s="14" t="s">
        <v>88</v>
      </c>
      <c r="AW287" s="14" t="s">
        <v>38</v>
      </c>
      <c r="AX287" s="14" t="s">
        <v>79</v>
      </c>
      <c r="AY287" s="220" t="s">
        <v>290</v>
      </c>
    </row>
    <row r="288" spans="2:51" s="15" customFormat="1" ht="11.25">
      <c r="B288" s="221"/>
      <c r="C288" s="222"/>
      <c r="D288" s="195" t="s">
        <v>300</v>
      </c>
      <c r="E288" s="223" t="s">
        <v>42</v>
      </c>
      <c r="F288" s="224" t="s">
        <v>302</v>
      </c>
      <c r="G288" s="222"/>
      <c r="H288" s="225">
        <v>307.6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300</v>
      </c>
      <c r="AU288" s="231" t="s">
        <v>88</v>
      </c>
      <c r="AV288" s="15" t="s">
        <v>296</v>
      </c>
      <c r="AW288" s="15" t="s">
        <v>38</v>
      </c>
      <c r="AX288" s="15" t="s">
        <v>86</v>
      </c>
      <c r="AY288" s="231" t="s">
        <v>290</v>
      </c>
    </row>
    <row r="289" spans="2:51" s="14" customFormat="1" ht="11.25">
      <c r="B289" s="210"/>
      <c r="C289" s="211"/>
      <c r="D289" s="195" t="s">
        <v>300</v>
      </c>
      <c r="E289" s="211"/>
      <c r="F289" s="213" t="s">
        <v>529</v>
      </c>
      <c r="G289" s="211"/>
      <c r="H289" s="214">
        <v>313.752</v>
      </c>
      <c r="I289" s="215"/>
      <c r="J289" s="211"/>
      <c r="K289" s="211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300</v>
      </c>
      <c r="AU289" s="220" t="s">
        <v>88</v>
      </c>
      <c r="AV289" s="14" t="s">
        <v>88</v>
      </c>
      <c r="AW289" s="14" t="s">
        <v>4</v>
      </c>
      <c r="AX289" s="14" t="s">
        <v>86</v>
      </c>
      <c r="AY289" s="220" t="s">
        <v>290</v>
      </c>
    </row>
    <row r="290" spans="1:65" s="2" customFormat="1" ht="14.45" customHeight="1">
      <c r="A290" s="36"/>
      <c r="B290" s="37"/>
      <c r="C290" s="243" t="s">
        <v>530</v>
      </c>
      <c r="D290" s="243" t="s">
        <v>377</v>
      </c>
      <c r="E290" s="244" t="s">
        <v>531</v>
      </c>
      <c r="F290" s="245" t="s">
        <v>532</v>
      </c>
      <c r="G290" s="246" t="s">
        <v>109</v>
      </c>
      <c r="H290" s="247">
        <v>15.95</v>
      </c>
      <c r="I290" s="248"/>
      <c r="J290" s="249">
        <f>ROUND(I290*H290,2)</f>
        <v>0</v>
      </c>
      <c r="K290" s="245" t="s">
        <v>295</v>
      </c>
      <c r="L290" s="250"/>
      <c r="M290" s="251" t="s">
        <v>42</v>
      </c>
      <c r="N290" s="252" t="s">
        <v>50</v>
      </c>
      <c r="O290" s="66"/>
      <c r="P290" s="191">
        <f>O290*H290</f>
        <v>0</v>
      </c>
      <c r="Q290" s="191">
        <v>0.131</v>
      </c>
      <c r="R290" s="191">
        <f>Q290*H290</f>
        <v>2.08945</v>
      </c>
      <c r="S290" s="191">
        <v>0</v>
      </c>
      <c r="T290" s="192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93" t="s">
        <v>343</v>
      </c>
      <c r="AT290" s="193" t="s">
        <v>377</v>
      </c>
      <c r="AU290" s="193" t="s">
        <v>88</v>
      </c>
      <c r="AY290" s="19" t="s">
        <v>290</v>
      </c>
      <c r="BE290" s="194">
        <f>IF(N290="základní",J290,0)</f>
        <v>0</v>
      </c>
      <c r="BF290" s="194">
        <f>IF(N290="snížená",J290,0)</f>
        <v>0</v>
      </c>
      <c r="BG290" s="194">
        <f>IF(N290="zákl. přenesená",J290,0)</f>
        <v>0</v>
      </c>
      <c r="BH290" s="194">
        <f>IF(N290="sníž. přenesená",J290,0)</f>
        <v>0</v>
      </c>
      <c r="BI290" s="194">
        <f>IF(N290="nulová",J290,0)</f>
        <v>0</v>
      </c>
      <c r="BJ290" s="19" t="s">
        <v>86</v>
      </c>
      <c r="BK290" s="194">
        <f>ROUND(I290*H290,2)</f>
        <v>0</v>
      </c>
      <c r="BL290" s="19" t="s">
        <v>296</v>
      </c>
      <c r="BM290" s="193" t="s">
        <v>533</v>
      </c>
    </row>
    <row r="291" spans="2:51" s="14" customFormat="1" ht="11.25">
      <c r="B291" s="210"/>
      <c r="C291" s="211"/>
      <c r="D291" s="195" t="s">
        <v>300</v>
      </c>
      <c r="E291" s="212" t="s">
        <v>42</v>
      </c>
      <c r="F291" s="213" t="s">
        <v>193</v>
      </c>
      <c r="G291" s="211"/>
      <c r="H291" s="214">
        <v>14.5</v>
      </c>
      <c r="I291" s="215"/>
      <c r="J291" s="211"/>
      <c r="K291" s="211"/>
      <c r="L291" s="216"/>
      <c r="M291" s="217"/>
      <c r="N291" s="218"/>
      <c r="O291" s="218"/>
      <c r="P291" s="218"/>
      <c r="Q291" s="218"/>
      <c r="R291" s="218"/>
      <c r="S291" s="218"/>
      <c r="T291" s="219"/>
      <c r="AT291" s="220" t="s">
        <v>300</v>
      </c>
      <c r="AU291" s="220" t="s">
        <v>88</v>
      </c>
      <c r="AV291" s="14" t="s">
        <v>88</v>
      </c>
      <c r="AW291" s="14" t="s">
        <v>38</v>
      </c>
      <c r="AX291" s="14" t="s">
        <v>79</v>
      </c>
      <c r="AY291" s="220" t="s">
        <v>290</v>
      </c>
    </row>
    <row r="292" spans="2:51" s="15" customFormat="1" ht="11.25">
      <c r="B292" s="221"/>
      <c r="C292" s="222"/>
      <c r="D292" s="195" t="s">
        <v>300</v>
      </c>
      <c r="E292" s="223" t="s">
        <v>42</v>
      </c>
      <c r="F292" s="224" t="s">
        <v>302</v>
      </c>
      <c r="G292" s="222"/>
      <c r="H292" s="225">
        <v>14.5</v>
      </c>
      <c r="I292" s="226"/>
      <c r="J292" s="222"/>
      <c r="K292" s="222"/>
      <c r="L292" s="227"/>
      <c r="M292" s="228"/>
      <c r="N292" s="229"/>
      <c r="O292" s="229"/>
      <c r="P292" s="229"/>
      <c r="Q292" s="229"/>
      <c r="R292" s="229"/>
      <c r="S292" s="229"/>
      <c r="T292" s="230"/>
      <c r="AT292" s="231" t="s">
        <v>300</v>
      </c>
      <c r="AU292" s="231" t="s">
        <v>88</v>
      </c>
      <c r="AV292" s="15" t="s">
        <v>296</v>
      </c>
      <c r="AW292" s="15" t="s">
        <v>38</v>
      </c>
      <c r="AX292" s="15" t="s">
        <v>86</v>
      </c>
      <c r="AY292" s="231" t="s">
        <v>290</v>
      </c>
    </row>
    <row r="293" spans="2:51" s="14" customFormat="1" ht="11.25">
      <c r="B293" s="210"/>
      <c r="C293" s="211"/>
      <c r="D293" s="195" t="s">
        <v>300</v>
      </c>
      <c r="E293" s="211"/>
      <c r="F293" s="213" t="s">
        <v>534</v>
      </c>
      <c r="G293" s="211"/>
      <c r="H293" s="214">
        <v>15.95</v>
      </c>
      <c r="I293" s="215"/>
      <c r="J293" s="211"/>
      <c r="K293" s="211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300</v>
      </c>
      <c r="AU293" s="220" t="s">
        <v>88</v>
      </c>
      <c r="AV293" s="14" t="s">
        <v>88</v>
      </c>
      <c r="AW293" s="14" t="s">
        <v>4</v>
      </c>
      <c r="AX293" s="14" t="s">
        <v>86</v>
      </c>
      <c r="AY293" s="220" t="s">
        <v>290</v>
      </c>
    </row>
    <row r="294" spans="1:65" s="2" customFormat="1" ht="14.45" customHeight="1">
      <c r="A294" s="36"/>
      <c r="B294" s="37"/>
      <c r="C294" s="243" t="s">
        <v>535</v>
      </c>
      <c r="D294" s="243" t="s">
        <v>377</v>
      </c>
      <c r="E294" s="244" t="s">
        <v>536</v>
      </c>
      <c r="F294" s="245" t="s">
        <v>537</v>
      </c>
      <c r="G294" s="246" t="s">
        <v>109</v>
      </c>
      <c r="H294" s="247">
        <v>29.26</v>
      </c>
      <c r="I294" s="248"/>
      <c r="J294" s="249">
        <f>ROUND(I294*H294,2)</f>
        <v>0</v>
      </c>
      <c r="K294" s="245" t="s">
        <v>295</v>
      </c>
      <c r="L294" s="250"/>
      <c r="M294" s="251" t="s">
        <v>42</v>
      </c>
      <c r="N294" s="252" t="s">
        <v>50</v>
      </c>
      <c r="O294" s="66"/>
      <c r="P294" s="191">
        <f>O294*H294</f>
        <v>0</v>
      </c>
      <c r="Q294" s="191">
        <v>0.131</v>
      </c>
      <c r="R294" s="191">
        <f>Q294*H294</f>
        <v>3.8330600000000006</v>
      </c>
      <c r="S294" s="191">
        <v>0</v>
      </c>
      <c r="T294" s="192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93" t="s">
        <v>343</v>
      </c>
      <c r="AT294" s="193" t="s">
        <v>377</v>
      </c>
      <c r="AU294" s="193" t="s">
        <v>88</v>
      </c>
      <c r="AY294" s="19" t="s">
        <v>290</v>
      </c>
      <c r="BE294" s="194">
        <f>IF(N294="základní",J294,0)</f>
        <v>0</v>
      </c>
      <c r="BF294" s="194">
        <f>IF(N294="snížená",J294,0)</f>
        <v>0</v>
      </c>
      <c r="BG294" s="194">
        <f>IF(N294="zákl. přenesená",J294,0)</f>
        <v>0</v>
      </c>
      <c r="BH294" s="194">
        <f>IF(N294="sníž. přenesená",J294,0)</f>
        <v>0</v>
      </c>
      <c r="BI294" s="194">
        <f>IF(N294="nulová",J294,0)</f>
        <v>0</v>
      </c>
      <c r="BJ294" s="19" t="s">
        <v>86</v>
      </c>
      <c r="BK294" s="194">
        <f>ROUND(I294*H294,2)</f>
        <v>0</v>
      </c>
      <c r="BL294" s="19" t="s">
        <v>296</v>
      </c>
      <c r="BM294" s="193" t="s">
        <v>538</v>
      </c>
    </row>
    <row r="295" spans="1:47" s="2" customFormat="1" ht="19.5">
      <c r="A295" s="36"/>
      <c r="B295" s="37"/>
      <c r="C295" s="38"/>
      <c r="D295" s="195" t="s">
        <v>298</v>
      </c>
      <c r="E295" s="38"/>
      <c r="F295" s="196" t="s">
        <v>539</v>
      </c>
      <c r="G295" s="38"/>
      <c r="H295" s="38"/>
      <c r="I295" s="197"/>
      <c r="J295" s="38"/>
      <c r="K295" s="38"/>
      <c r="L295" s="41"/>
      <c r="M295" s="198"/>
      <c r="N295" s="199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298</v>
      </c>
      <c r="AU295" s="19" t="s">
        <v>88</v>
      </c>
    </row>
    <row r="296" spans="2:51" s="14" customFormat="1" ht="11.25">
      <c r="B296" s="210"/>
      <c r="C296" s="211"/>
      <c r="D296" s="195" t="s">
        <v>300</v>
      </c>
      <c r="E296" s="212" t="s">
        <v>42</v>
      </c>
      <c r="F296" s="213" t="s">
        <v>163</v>
      </c>
      <c r="G296" s="211"/>
      <c r="H296" s="214">
        <v>26.6</v>
      </c>
      <c r="I296" s="215"/>
      <c r="J296" s="211"/>
      <c r="K296" s="211"/>
      <c r="L296" s="216"/>
      <c r="M296" s="217"/>
      <c r="N296" s="218"/>
      <c r="O296" s="218"/>
      <c r="P296" s="218"/>
      <c r="Q296" s="218"/>
      <c r="R296" s="218"/>
      <c r="S296" s="218"/>
      <c r="T296" s="219"/>
      <c r="AT296" s="220" t="s">
        <v>300</v>
      </c>
      <c r="AU296" s="220" t="s">
        <v>88</v>
      </c>
      <c r="AV296" s="14" t="s">
        <v>88</v>
      </c>
      <c r="AW296" s="14" t="s">
        <v>38</v>
      </c>
      <c r="AX296" s="14" t="s">
        <v>79</v>
      </c>
      <c r="AY296" s="220" t="s">
        <v>290</v>
      </c>
    </row>
    <row r="297" spans="2:51" s="15" customFormat="1" ht="11.25">
      <c r="B297" s="221"/>
      <c r="C297" s="222"/>
      <c r="D297" s="195" t="s">
        <v>300</v>
      </c>
      <c r="E297" s="223" t="s">
        <v>42</v>
      </c>
      <c r="F297" s="224" t="s">
        <v>302</v>
      </c>
      <c r="G297" s="222"/>
      <c r="H297" s="225">
        <v>26.6</v>
      </c>
      <c r="I297" s="226"/>
      <c r="J297" s="222"/>
      <c r="K297" s="222"/>
      <c r="L297" s="227"/>
      <c r="M297" s="228"/>
      <c r="N297" s="229"/>
      <c r="O297" s="229"/>
      <c r="P297" s="229"/>
      <c r="Q297" s="229"/>
      <c r="R297" s="229"/>
      <c r="S297" s="229"/>
      <c r="T297" s="230"/>
      <c r="AT297" s="231" t="s">
        <v>300</v>
      </c>
      <c r="AU297" s="231" t="s">
        <v>88</v>
      </c>
      <c r="AV297" s="15" t="s">
        <v>296</v>
      </c>
      <c r="AW297" s="15" t="s">
        <v>38</v>
      </c>
      <c r="AX297" s="15" t="s">
        <v>86</v>
      </c>
      <c r="AY297" s="231" t="s">
        <v>290</v>
      </c>
    </row>
    <row r="298" spans="2:51" s="14" customFormat="1" ht="11.25">
      <c r="B298" s="210"/>
      <c r="C298" s="211"/>
      <c r="D298" s="195" t="s">
        <v>300</v>
      </c>
      <c r="E298" s="211"/>
      <c r="F298" s="213" t="s">
        <v>540</v>
      </c>
      <c r="G298" s="211"/>
      <c r="H298" s="214">
        <v>29.26</v>
      </c>
      <c r="I298" s="215"/>
      <c r="J298" s="211"/>
      <c r="K298" s="211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300</v>
      </c>
      <c r="AU298" s="220" t="s">
        <v>88</v>
      </c>
      <c r="AV298" s="14" t="s">
        <v>88</v>
      </c>
      <c r="AW298" s="14" t="s">
        <v>4</v>
      </c>
      <c r="AX298" s="14" t="s">
        <v>86</v>
      </c>
      <c r="AY298" s="220" t="s">
        <v>290</v>
      </c>
    </row>
    <row r="299" spans="1:65" s="2" customFormat="1" ht="37.9" customHeight="1">
      <c r="A299" s="36"/>
      <c r="B299" s="37"/>
      <c r="C299" s="182" t="s">
        <v>541</v>
      </c>
      <c r="D299" s="182" t="s">
        <v>292</v>
      </c>
      <c r="E299" s="183" t="s">
        <v>542</v>
      </c>
      <c r="F299" s="184" t="s">
        <v>543</v>
      </c>
      <c r="G299" s="185" t="s">
        <v>109</v>
      </c>
      <c r="H299" s="186">
        <v>76.9</v>
      </c>
      <c r="I299" s="187"/>
      <c r="J299" s="188">
        <f>ROUND(I299*H299,2)</f>
        <v>0</v>
      </c>
      <c r="K299" s="184" t="s">
        <v>295</v>
      </c>
      <c r="L299" s="41"/>
      <c r="M299" s="189" t="s">
        <v>42</v>
      </c>
      <c r="N299" s="190" t="s">
        <v>50</v>
      </c>
      <c r="O299" s="66"/>
      <c r="P299" s="191">
        <f>O299*H299</f>
        <v>0</v>
      </c>
      <c r="Q299" s="191">
        <v>0.10362</v>
      </c>
      <c r="R299" s="191">
        <f>Q299*H299</f>
        <v>7.968378000000001</v>
      </c>
      <c r="S299" s="191">
        <v>0</v>
      </c>
      <c r="T299" s="192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93" t="s">
        <v>296</v>
      </c>
      <c r="AT299" s="193" t="s">
        <v>292</v>
      </c>
      <c r="AU299" s="193" t="s">
        <v>88</v>
      </c>
      <c r="AY299" s="19" t="s">
        <v>290</v>
      </c>
      <c r="BE299" s="194">
        <f>IF(N299="základní",J299,0)</f>
        <v>0</v>
      </c>
      <c r="BF299" s="194">
        <f>IF(N299="snížená",J299,0)</f>
        <v>0</v>
      </c>
      <c r="BG299" s="194">
        <f>IF(N299="zákl. přenesená",J299,0)</f>
        <v>0</v>
      </c>
      <c r="BH299" s="194">
        <f>IF(N299="sníž. přenesená",J299,0)</f>
        <v>0</v>
      </c>
      <c r="BI299" s="194">
        <f>IF(N299="nulová",J299,0)</f>
        <v>0</v>
      </c>
      <c r="BJ299" s="19" t="s">
        <v>86</v>
      </c>
      <c r="BK299" s="194">
        <f>ROUND(I299*H299,2)</f>
        <v>0</v>
      </c>
      <c r="BL299" s="19" t="s">
        <v>296</v>
      </c>
      <c r="BM299" s="193" t="s">
        <v>544</v>
      </c>
    </row>
    <row r="300" spans="2:51" s="13" customFormat="1" ht="11.25">
      <c r="B300" s="200"/>
      <c r="C300" s="201"/>
      <c r="D300" s="195" t="s">
        <v>300</v>
      </c>
      <c r="E300" s="202" t="s">
        <v>42</v>
      </c>
      <c r="F300" s="203" t="s">
        <v>301</v>
      </c>
      <c r="G300" s="201"/>
      <c r="H300" s="202" t="s">
        <v>42</v>
      </c>
      <c r="I300" s="204"/>
      <c r="J300" s="201"/>
      <c r="K300" s="201"/>
      <c r="L300" s="205"/>
      <c r="M300" s="206"/>
      <c r="N300" s="207"/>
      <c r="O300" s="207"/>
      <c r="P300" s="207"/>
      <c r="Q300" s="207"/>
      <c r="R300" s="207"/>
      <c r="S300" s="207"/>
      <c r="T300" s="208"/>
      <c r="AT300" s="209" t="s">
        <v>300</v>
      </c>
      <c r="AU300" s="209" t="s">
        <v>88</v>
      </c>
      <c r="AV300" s="13" t="s">
        <v>86</v>
      </c>
      <c r="AW300" s="13" t="s">
        <v>38</v>
      </c>
      <c r="AX300" s="13" t="s">
        <v>79</v>
      </c>
      <c r="AY300" s="209" t="s">
        <v>290</v>
      </c>
    </row>
    <row r="301" spans="2:51" s="14" customFormat="1" ht="11.25">
      <c r="B301" s="210"/>
      <c r="C301" s="211"/>
      <c r="D301" s="195" t="s">
        <v>300</v>
      </c>
      <c r="E301" s="212" t="s">
        <v>195</v>
      </c>
      <c r="F301" s="213" t="s">
        <v>545</v>
      </c>
      <c r="G301" s="211"/>
      <c r="H301" s="214">
        <v>68.6</v>
      </c>
      <c r="I301" s="215"/>
      <c r="J301" s="211"/>
      <c r="K301" s="211"/>
      <c r="L301" s="216"/>
      <c r="M301" s="217"/>
      <c r="N301" s="218"/>
      <c r="O301" s="218"/>
      <c r="P301" s="218"/>
      <c r="Q301" s="218"/>
      <c r="R301" s="218"/>
      <c r="S301" s="218"/>
      <c r="T301" s="219"/>
      <c r="AT301" s="220" t="s">
        <v>300</v>
      </c>
      <c r="AU301" s="220" t="s">
        <v>88</v>
      </c>
      <c r="AV301" s="14" t="s">
        <v>88</v>
      </c>
      <c r="AW301" s="14" t="s">
        <v>38</v>
      </c>
      <c r="AX301" s="14" t="s">
        <v>79</v>
      </c>
      <c r="AY301" s="220" t="s">
        <v>290</v>
      </c>
    </row>
    <row r="302" spans="2:51" s="14" customFormat="1" ht="11.25">
      <c r="B302" s="210"/>
      <c r="C302" s="211"/>
      <c r="D302" s="195" t="s">
        <v>300</v>
      </c>
      <c r="E302" s="212" t="s">
        <v>197</v>
      </c>
      <c r="F302" s="213" t="s">
        <v>546</v>
      </c>
      <c r="G302" s="211"/>
      <c r="H302" s="214">
        <v>8.3</v>
      </c>
      <c r="I302" s="215"/>
      <c r="J302" s="211"/>
      <c r="K302" s="211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300</v>
      </c>
      <c r="AU302" s="220" t="s">
        <v>88</v>
      </c>
      <c r="AV302" s="14" t="s">
        <v>88</v>
      </c>
      <c r="AW302" s="14" t="s">
        <v>38</v>
      </c>
      <c r="AX302" s="14" t="s">
        <v>79</v>
      </c>
      <c r="AY302" s="220" t="s">
        <v>290</v>
      </c>
    </row>
    <row r="303" spans="2:51" s="15" customFormat="1" ht="11.25">
      <c r="B303" s="221"/>
      <c r="C303" s="222"/>
      <c r="D303" s="195" t="s">
        <v>300</v>
      </c>
      <c r="E303" s="223" t="s">
        <v>42</v>
      </c>
      <c r="F303" s="224" t="s">
        <v>302</v>
      </c>
      <c r="G303" s="222"/>
      <c r="H303" s="225">
        <v>76.9</v>
      </c>
      <c r="I303" s="226"/>
      <c r="J303" s="222"/>
      <c r="K303" s="222"/>
      <c r="L303" s="227"/>
      <c r="M303" s="228"/>
      <c r="N303" s="229"/>
      <c r="O303" s="229"/>
      <c r="P303" s="229"/>
      <c r="Q303" s="229"/>
      <c r="R303" s="229"/>
      <c r="S303" s="229"/>
      <c r="T303" s="230"/>
      <c r="AT303" s="231" t="s">
        <v>300</v>
      </c>
      <c r="AU303" s="231" t="s">
        <v>88</v>
      </c>
      <c r="AV303" s="15" t="s">
        <v>296</v>
      </c>
      <c r="AW303" s="15" t="s">
        <v>38</v>
      </c>
      <c r="AX303" s="15" t="s">
        <v>86</v>
      </c>
      <c r="AY303" s="231" t="s">
        <v>290</v>
      </c>
    </row>
    <row r="304" spans="1:65" s="2" customFormat="1" ht="14.45" customHeight="1">
      <c r="A304" s="36"/>
      <c r="B304" s="37"/>
      <c r="C304" s="243" t="s">
        <v>547</v>
      </c>
      <c r="D304" s="243" t="s">
        <v>377</v>
      </c>
      <c r="E304" s="244" t="s">
        <v>548</v>
      </c>
      <c r="F304" s="245" t="s">
        <v>549</v>
      </c>
      <c r="G304" s="246" t="s">
        <v>109</v>
      </c>
      <c r="H304" s="247">
        <v>72.03</v>
      </c>
      <c r="I304" s="248"/>
      <c r="J304" s="249">
        <f>ROUND(I304*H304,2)</f>
        <v>0</v>
      </c>
      <c r="K304" s="245" t="s">
        <v>295</v>
      </c>
      <c r="L304" s="250"/>
      <c r="M304" s="251" t="s">
        <v>42</v>
      </c>
      <c r="N304" s="252" t="s">
        <v>50</v>
      </c>
      <c r="O304" s="66"/>
      <c r="P304" s="191">
        <f>O304*H304</f>
        <v>0</v>
      </c>
      <c r="Q304" s="191">
        <v>0.15</v>
      </c>
      <c r="R304" s="191">
        <f>Q304*H304</f>
        <v>10.804499999999999</v>
      </c>
      <c r="S304" s="191">
        <v>0</v>
      </c>
      <c r="T304" s="192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93" t="s">
        <v>343</v>
      </c>
      <c r="AT304" s="193" t="s">
        <v>377</v>
      </c>
      <c r="AU304" s="193" t="s">
        <v>88</v>
      </c>
      <c r="AY304" s="19" t="s">
        <v>290</v>
      </c>
      <c r="BE304" s="194">
        <f>IF(N304="základní",J304,0)</f>
        <v>0</v>
      </c>
      <c r="BF304" s="194">
        <f>IF(N304="snížená",J304,0)</f>
        <v>0</v>
      </c>
      <c r="BG304" s="194">
        <f>IF(N304="zákl. přenesená",J304,0)</f>
        <v>0</v>
      </c>
      <c r="BH304" s="194">
        <f>IF(N304="sníž. přenesená",J304,0)</f>
        <v>0</v>
      </c>
      <c r="BI304" s="194">
        <f>IF(N304="nulová",J304,0)</f>
        <v>0</v>
      </c>
      <c r="BJ304" s="19" t="s">
        <v>86</v>
      </c>
      <c r="BK304" s="194">
        <f>ROUND(I304*H304,2)</f>
        <v>0</v>
      </c>
      <c r="BL304" s="19" t="s">
        <v>296</v>
      </c>
      <c r="BM304" s="193" t="s">
        <v>550</v>
      </c>
    </row>
    <row r="305" spans="2:51" s="14" customFormat="1" ht="11.25">
      <c r="B305" s="210"/>
      <c r="C305" s="211"/>
      <c r="D305" s="195" t="s">
        <v>300</v>
      </c>
      <c r="E305" s="212" t="s">
        <v>42</v>
      </c>
      <c r="F305" s="213" t="s">
        <v>195</v>
      </c>
      <c r="G305" s="211"/>
      <c r="H305" s="214">
        <v>68.6</v>
      </c>
      <c r="I305" s="215"/>
      <c r="J305" s="211"/>
      <c r="K305" s="211"/>
      <c r="L305" s="216"/>
      <c r="M305" s="217"/>
      <c r="N305" s="218"/>
      <c r="O305" s="218"/>
      <c r="P305" s="218"/>
      <c r="Q305" s="218"/>
      <c r="R305" s="218"/>
      <c r="S305" s="218"/>
      <c r="T305" s="219"/>
      <c r="AT305" s="220" t="s">
        <v>300</v>
      </c>
      <c r="AU305" s="220" t="s">
        <v>88</v>
      </c>
      <c r="AV305" s="14" t="s">
        <v>88</v>
      </c>
      <c r="AW305" s="14" t="s">
        <v>38</v>
      </c>
      <c r="AX305" s="14" t="s">
        <v>79</v>
      </c>
      <c r="AY305" s="220" t="s">
        <v>290</v>
      </c>
    </row>
    <row r="306" spans="2:51" s="15" customFormat="1" ht="11.25">
      <c r="B306" s="221"/>
      <c r="C306" s="222"/>
      <c r="D306" s="195" t="s">
        <v>300</v>
      </c>
      <c r="E306" s="223" t="s">
        <v>42</v>
      </c>
      <c r="F306" s="224" t="s">
        <v>302</v>
      </c>
      <c r="G306" s="222"/>
      <c r="H306" s="225">
        <v>68.6</v>
      </c>
      <c r="I306" s="226"/>
      <c r="J306" s="222"/>
      <c r="K306" s="222"/>
      <c r="L306" s="227"/>
      <c r="M306" s="228"/>
      <c r="N306" s="229"/>
      <c r="O306" s="229"/>
      <c r="P306" s="229"/>
      <c r="Q306" s="229"/>
      <c r="R306" s="229"/>
      <c r="S306" s="229"/>
      <c r="T306" s="230"/>
      <c r="AT306" s="231" t="s">
        <v>300</v>
      </c>
      <c r="AU306" s="231" t="s">
        <v>88</v>
      </c>
      <c r="AV306" s="15" t="s">
        <v>296</v>
      </c>
      <c r="AW306" s="15" t="s">
        <v>38</v>
      </c>
      <c r="AX306" s="15" t="s">
        <v>86</v>
      </c>
      <c r="AY306" s="231" t="s">
        <v>290</v>
      </c>
    </row>
    <row r="307" spans="2:51" s="14" customFormat="1" ht="11.25">
      <c r="B307" s="210"/>
      <c r="C307" s="211"/>
      <c r="D307" s="195" t="s">
        <v>300</v>
      </c>
      <c r="E307" s="211"/>
      <c r="F307" s="213" t="s">
        <v>551</v>
      </c>
      <c r="G307" s="211"/>
      <c r="H307" s="214">
        <v>72.03</v>
      </c>
      <c r="I307" s="215"/>
      <c r="J307" s="211"/>
      <c r="K307" s="211"/>
      <c r="L307" s="216"/>
      <c r="M307" s="217"/>
      <c r="N307" s="218"/>
      <c r="O307" s="218"/>
      <c r="P307" s="218"/>
      <c r="Q307" s="218"/>
      <c r="R307" s="218"/>
      <c r="S307" s="218"/>
      <c r="T307" s="219"/>
      <c r="AT307" s="220" t="s">
        <v>300</v>
      </c>
      <c r="AU307" s="220" t="s">
        <v>88</v>
      </c>
      <c r="AV307" s="14" t="s">
        <v>88</v>
      </c>
      <c r="AW307" s="14" t="s">
        <v>4</v>
      </c>
      <c r="AX307" s="14" t="s">
        <v>86</v>
      </c>
      <c r="AY307" s="220" t="s">
        <v>290</v>
      </c>
    </row>
    <row r="308" spans="1:65" s="2" customFormat="1" ht="14.45" customHeight="1">
      <c r="A308" s="36"/>
      <c r="B308" s="37"/>
      <c r="C308" s="243" t="s">
        <v>552</v>
      </c>
      <c r="D308" s="243" t="s">
        <v>377</v>
      </c>
      <c r="E308" s="244" t="s">
        <v>553</v>
      </c>
      <c r="F308" s="245" t="s">
        <v>554</v>
      </c>
      <c r="G308" s="246" t="s">
        <v>109</v>
      </c>
      <c r="H308" s="247">
        <v>9.13</v>
      </c>
      <c r="I308" s="248"/>
      <c r="J308" s="249">
        <f>ROUND(I308*H308,2)</f>
        <v>0</v>
      </c>
      <c r="K308" s="245" t="s">
        <v>42</v>
      </c>
      <c r="L308" s="250"/>
      <c r="M308" s="251" t="s">
        <v>42</v>
      </c>
      <c r="N308" s="252" t="s">
        <v>50</v>
      </c>
      <c r="O308" s="66"/>
      <c r="P308" s="191">
        <f>O308*H308</f>
        <v>0</v>
      </c>
      <c r="Q308" s="191">
        <v>0.131</v>
      </c>
      <c r="R308" s="191">
        <f>Q308*H308</f>
        <v>1.1960300000000001</v>
      </c>
      <c r="S308" s="191">
        <v>0</v>
      </c>
      <c r="T308" s="192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93" t="s">
        <v>343</v>
      </c>
      <c r="AT308" s="193" t="s">
        <v>377</v>
      </c>
      <c r="AU308" s="193" t="s">
        <v>88</v>
      </c>
      <c r="AY308" s="19" t="s">
        <v>290</v>
      </c>
      <c r="BE308" s="194">
        <f>IF(N308="základní",J308,0)</f>
        <v>0</v>
      </c>
      <c r="BF308" s="194">
        <f>IF(N308="snížená",J308,0)</f>
        <v>0</v>
      </c>
      <c r="BG308" s="194">
        <f>IF(N308="zákl. přenesená",J308,0)</f>
        <v>0</v>
      </c>
      <c r="BH308" s="194">
        <f>IF(N308="sníž. přenesená",J308,0)</f>
        <v>0</v>
      </c>
      <c r="BI308" s="194">
        <f>IF(N308="nulová",J308,0)</f>
        <v>0</v>
      </c>
      <c r="BJ308" s="19" t="s">
        <v>86</v>
      </c>
      <c r="BK308" s="194">
        <f>ROUND(I308*H308,2)</f>
        <v>0</v>
      </c>
      <c r="BL308" s="19" t="s">
        <v>296</v>
      </c>
      <c r="BM308" s="193" t="s">
        <v>555</v>
      </c>
    </row>
    <row r="309" spans="1:47" s="2" customFormat="1" ht="19.5">
      <c r="A309" s="36"/>
      <c r="B309" s="37"/>
      <c r="C309" s="38"/>
      <c r="D309" s="195" t="s">
        <v>298</v>
      </c>
      <c r="E309" s="38"/>
      <c r="F309" s="196" t="s">
        <v>539</v>
      </c>
      <c r="G309" s="38"/>
      <c r="H309" s="38"/>
      <c r="I309" s="197"/>
      <c r="J309" s="38"/>
      <c r="K309" s="38"/>
      <c r="L309" s="41"/>
      <c r="M309" s="198"/>
      <c r="N309" s="199"/>
      <c r="O309" s="66"/>
      <c r="P309" s="66"/>
      <c r="Q309" s="66"/>
      <c r="R309" s="66"/>
      <c r="S309" s="66"/>
      <c r="T309" s="67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298</v>
      </c>
      <c r="AU309" s="19" t="s">
        <v>88</v>
      </c>
    </row>
    <row r="310" spans="2:51" s="14" customFormat="1" ht="11.25">
      <c r="B310" s="210"/>
      <c r="C310" s="211"/>
      <c r="D310" s="195" t="s">
        <v>300</v>
      </c>
      <c r="E310" s="212" t="s">
        <v>42</v>
      </c>
      <c r="F310" s="213" t="s">
        <v>197</v>
      </c>
      <c r="G310" s="211"/>
      <c r="H310" s="214">
        <v>8.3</v>
      </c>
      <c r="I310" s="215"/>
      <c r="J310" s="211"/>
      <c r="K310" s="211"/>
      <c r="L310" s="216"/>
      <c r="M310" s="217"/>
      <c r="N310" s="218"/>
      <c r="O310" s="218"/>
      <c r="P310" s="218"/>
      <c r="Q310" s="218"/>
      <c r="R310" s="218"/>
      <c r="S310" s="218"/>
      <c r="T310" s="219"/>
      <c r="AT310" s="220" t="s">
        <v>300</v>
      </c>
      <c r="AU310" s="220" t="s">
        <v>88</v>
      </c>
      <c r="AV310" s="14" t="s">
        <v>88</v>
      </c>
      <c r="AW310" s="14" t="s">
        <v>38</v>
      </c>
      <c r="AX310" s="14" t="s">
        <v>79</v>
      </c>
      <c r="AY310" s="220" t="s">
        <v>290</v>
      </c>
    </row>
    <row r="311" spans="2:51" s="15" customFormat="1" ht="11.25">
      <c r="B311" s="221"/>
      <c r="C311" s="222"/>
      <c r="D311" s="195" t="s">
        <v>300</v>
      </c>
      <c r="E311" s="223" t="s">
        <v>42</v>
      </c>
      <c r="F311" s="224" t="s">
        <v>302</v>
      </c>
      <c r="G311" s="222"/>
      <c r="H311" s="225">
        <v>8.3</v>
      </c>
      <c r="I311" s="226"/>
      <c r="J311" s="222"/>
      <c r="K311" s="222"/>
      <c r="L311" s="227"/>
      <c r="M311" s="228"/>
      <c r="N311" s="229"/>
      <c r="O311" s="229"/>
      <c r="P311" s="229"/>
      <c r="Q311" s="229"/>
      <c r="R311" s="229"/>
      <c r="S311" s="229"/>
      <c r="T311" s="230"/>
      <c r="AT311" s="231" t="s">
        <v>300</v>
      </c>
      <c r="AU311" s="231" t="s">
        <v>88</v>
      </c>
      <c r="AV311" s="15" t="s">
        <v>296</v>
      </c>
      <c r="AW311" s="15" t="s">
        <v>38</v>
      </c>
      <c r="AX311" s="15" t="s">
        <v>86</v>
      </c>
      <c r="AY311" s="231" t="s">
        <v>290</v>
      </c>
    </row>
    <row r="312" spans="2:51" s="14" customFormat="1" ht="11.25">
      <c r="B312" s="210"/>
      <c r="C312" s="211"/>
      <c r="D312" s="195" t="s">
        <v>300</v>
      </c>
      <c r="E312" s="211"/>
      <c r="F312" s="213" t="s">
        <v>556</v>
      </c>
      <c r="G312" s="211"/>
      <c r="H312" s="214">
        <v>9.13</v>
      </c>
      <c r="I312" s="215"/>
      <c r="J312" s="211"/>
      <c r="K312" s="211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300</v>
      </c>
      <c r="AU312" s="220" t="s">
        <v>88</v>
      </c>
      <c r="AV312" s="14" t="s">
        <v>88</v>
      </c>
      <c r="AW312" s="14" t="s">
        <v>4</v>
      </c>
      <c r="AX312" s="14" t="s">
        <v>86</v>
      </c>
      <c r="AY312" s="220" t="s">
        <v>290</v>
      </c>
    </row>
    <row r="313" spans="2:63" s="12" customFormat="1" ht="22.9" customHeight="1">
      <c r="B313" s="166"/>
      <c r="C313" s="167"/>
      <c r="D313" s="168" t="s">
        <v>78</v>
      </c>
      <c r="E313" s="180" t="s">
        <v>343</v>
      </c>
      <c r="F313" s="180" t="s">
        <v>557</v>
      </c>
      <c r="G313" s="167"/>
      <c r="H313" s="167"/>
      <c r="I313" s="170"/>
      <c r="J313" s="181">
        <f>BK313</f>
        <v>0</v>
      </c>
      <c r="K313" s="167"/>
      <c r="L313" s="172"/>
      <c r="M313" s="173"/>
      <c r="N313" s="174"/>
      <c r="O313" s="174"/>
      <c r="P313" s="175">
        <f>SUM(P314:P414)</f>
        <v>0</v>
      </c>
      <c r="Q313" s="174"/>
      <c r="R313" s="175">
        <f>SUM(R314:R414)</f>
        <v>11.394838000000002</v>
      </c>
      <c r="S313" s="174"/>
      <c r="T313" s="176">
        <f>SUM(T314:T414)</f>
        <v>0</v>
      </c>
      <c r="AR313" s="177" t="s">
        <v>86</v>
      </c>
      <c r="AT313" s="178" t="s">
        <v>78</v>
      </c>
      <c r="AU313" s="178" t="s">
        <v>86</v>
      </c>
      <c r="AY313" s="177" t="s">
        <v>290</v>
      </c>
      <c r="BK313" s="179">
        <f>SUM(BK314:BK414)</f>
        <v>0</v>
      </c>
    </row>
    <row r="314" spans="1:65" s="2" customFormat="1" ht="24.2" customHeight="1">
      <c r="A314" s="36"/>
      <c r="B314" s="37"/>
      <c r="C314" s="182" t="s">
        <v>558</v>
      </c>
      <c r="D314" s="182" t="s">
        <v>292</v>
      </c>
      <c r="E314" s="183" t="s">
        <v>559</v>
      </c>
      <c r="F314" s="184" t="s">
        <v>560</v>
      </c>
      <c r="G314" s="185" t="s">
        <v>113</v>
      </c>
      <c r="H314" s="186">
        <v>17.4</v>
      </c>
      <c r="I314" s="187"/>
      <c r="J314" s="188">
        <f>ROUND(I314*H314,2)</f>
        <v>0</v>
      </c>
      <c r="K314" s="184" t="s">
        <v>295</v>
      </c>
      <c r="L314" s="41"/>
      <c r="M314" s="189" t="s">
        <v>42</v>
      </c>
      <c r="N314" s="190" t="s">
        <v>50</v>
      </c>
      <c r="O314" s="66"/>
      <c r="P314" s="191">
        <f>O314*H314</f>
        <v>0</v>
      </c>
      <c r="Q314" s="191">
        <v>0.00422</v>
      </c>
      <c r="R314" s="191">
        <f>Q314*H314</f>
        <v>0.073428</v>
      </c>
      <c r="S314" s="191">
        <v>0</v>
      </c>
      <c r="T314" s="192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93" t="s">
        <v>296</v>
      </c>
      <c r="AT314" s="193" t="s">
        <v>292</v>
      </c>
      <c r="AU314" s="193" t="s">
        <v>88</v>
      </c>
      <c r="AY314" s="19" t="s">
        <v>290</v>
      </c>
      <c r="BE314" s="194">
        <f>IF(N314="základní",J314,0)</f>
        <v>0</v>
      </c>
      <c r="BF314" s="194">
        <f>IF(N314="snížená",J314,0)</f>
        <v>0</v>
      </c>
      <c r="BG314" s="194">
        <f>IF(N314="zákl. přenesená",J314,0)</f>
        <v>0</v>
      </c>
      <c r="BH314" s="194">
        <f>IF(N314="sníž. přenesená",J314,0)</f>
        <v>0</v>
      </c>
      <c r="BI314" s="194">
        <f>IF(N314="nulová",J314,0)</f>
        <v>0</v>
      </c>
      <c r="BJ314" s="19" t="s">
        <v>86</v>
      </c>
      <c r="BK314" s="194">
        <f>ROUND(I314*H314,2)</f>
        <v>0</v>
      </c>
      <c r="BL314" s="19" t="s">
        <v>296</v>
      </c>
      <c r="BM314" s="193" t="s">
        <v>561</v>
      </c>
    </row>
    <row r="315" spans="1:47" s="2" customFormat="1" ht="29.25">
      <c r="A315" s="36"/>
      <c r="B315" s="37"/>
      <c r="C315" s="38"/>
      <c r="D315" s="195" t="s">
        <v>298</v>
      </c>
      <c r="E315" s="38"/>
      <c r="F315" s="196" t="s">
        <v>562</v>
      </c>
      <c r="G315" s="38"/>
      <c r="H315" s="38"/>
      <c r="I315" s="197"/>
      <c r="J315" s="38"/>
      <c r="K315" s="38"/>
      <c r="L315" s="41"/>
      <c r="M315" s="198"/>
      <c r="N315" s="199"/>
      <c r="O315" s="66"/>
      <c r="P315" s="66"/>
      <c r="Q315" s="66"/>
      <c r="R315" s="66"/>
      <c r="S315" s="66"/>
      <c r="T315" s="67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298</v>
      </c>
      <c r="AU315" s="19" t="s">
        <v>88</v>
      </c>
    </row>
    <row r="316" spans="2:51" s="13" customFormat="1" ht="11.25">
      <c r="B316" s="200"/>
      <c r="C316" s="201"/>
      <c r="D316" s="195" t="s">
        <v>300</v>
      </c>
      <c r="E316" s="202" t="s">
        <v>42</v>
      </c>
      <c r="F316" s="203" t="s">
        <v>563</v>
      </c>
      <c r="G316" s="201"/>
      <c r="H316" s="202" t="s">
        <v>42</v>
      </c>
      <c r="I316" s="204"/>
      <c r="J316" s="201"/>
      <c r="K316" s="201"/>
      <c r="L316" s="205"/>
      <c r="M316" s="206"/>
      <c r="N316" s="207"/>
      <c r="O316" s="207"/>
      <c r="P316" s="207"/>
      <c r="Q316" s="207"/>
      <c r="R316" s="207"/>
      <c r="S316" s="207"/>
      <c r="T316" s="208"/>
      <c r="AT316" s="209" t="s">
        <v>300</v>
      </c>
      <c r="AU316" s="209" t="s">
        <v>88</v>
      </c>
      <c r="AV316" s="13" t="s">
        <v>86</v>
      </c>
      <c r="AW316" s="13" t="s">
        <v>38</v>
      </c>
      <c r="AX316" s="13" t="s">
        <v>79</v>
      </c>
      <c r="AY316" s="209" t="s">
        <v>290</v>
      </c>
    </row>
    <row r="317" spans="2:51" s="14" customFormat="1" ht="11.25">
      <c r="B317" s="210"/>
      <c r="C317" s="211"/>
      <c r="D317" s="195" t="s">
        <v>300</v>
      </c>
      <c r="E317" s="212" t="s">
        <v>42</v>
      </c>
      <c r="F317" s="213" t="s">
        <v>564</v>
      </c>
      <c r="G317" s="211"/>
      <c r="H317" s="214">
        <v>17.4</v>
      </c>
      <c r="I317" s="215"/>
      <c r="J317" s="211"/>
      <c r="K317" s="211"/>
      <c r="L317" s="216"/>
      <c r="M317" s="217"/>
      <c r="N317" s="218"/>
      <c r="O317" s="218"/>
      <c r="P317" s="218"/>
      <c r="Q317" s="218"/>
      <c r="R317" s="218"/>
      <c r="S317" s="218"/>
      <c r="T317" s="219"/>
      <c r="AT317" s="220" t="s">
        <v>300</v>
      </c>
      <c r="AU317" s="220" t="s">
        <v>88</v>
      </c>
      <c r="AV317" s="14" t="s">
        <v>88</v>
      </c>
      <c r="AW317" s="14" t="s">
        <v>38</v>
      </c>
      <c r="AX317" s="14" t="s">
        <v>79</v>
      </c>
      <c r="AY317" s="220" t="s">
        <v>290</v>
      </c>
    </row>
    <row r="318" spans="2:51" s="15" customFormat="1" ht="11.25">
      <c r="B318" s="221"/>
      <c r="C318" s="222"/>
      <c r="D318" s="195" t="s">
        <v>300</v>
      </c>
      <c r="E318" s="223" t="s">
        <v>42</v>
      </c>
      <c r="F318" s="224" t="s">
        <v>302</v>
      </c>
      <c r="G318" s="222"/>
      <c r="H318" s="225">
        <v>17.4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AT318" s="231" t="s">
        <v>300</v>
      </c>
      <c r="AU318" s="231" t="s">
        <v>88</v>
      </c>
      <c r="AV318" s="15" t="s">
        <v>296</v>
      </c>
      <c r="AW318" s="15" t="s">
        <v>38</v>
      </c>
      <c r="AX318" s="15" t="s">
        <v>86</v>
      </c>
      <c r="AY318" s="231" t="s">
        <v>290</v>
      </c>
    </row>
    <row r="319" spans="1:65" s="2" customFormat="1" ht="24.2" customHeight="1">
      <c r="A319" s="36"/>
      <c r="B319" s="37"/>
      <c r="C319" s="182" t="s">
        <v>565</v>
      </c>
      <c r="D319" s="182" t="s">
        <v>292</v>
      </c>
      <c r="E319" s="183" t="s">
        <v>566</v>
      </c>
      <c r="F319" s="184" t="s">
        <v>567</v>
      </c>
      <c r="G319" s="185" t="s">
        <v>113</v>
      </c>
      <c r="H319" s="186">
        <v>33.5</v>
      </c>
      <c r="I319" s="187"/>
      <c r="J319" s="188">
        <f>ROUND(I319*H319,2)</f>
        <v>0</v>
      </c>
      <c r="K319" s="184" t="s">
        <v>295</v>
      </c>
      <c r="L319" s="41"/>
      <c r="M319" s="189" t="s">
        <v>42</v>
      </c>
      <c r="N319" s="190" t="s">
        <v>50</v>
      </c>
      <c r="O319" s="66"/>
      <c r="P319" s="191">
        <f>O319*H319</f>
        <v>0</v>
      </c>
      <c r="Q319" s="191">
        <v>2E-05</v>
      </c>
      <c r="R319" s="191">
        <f>Q319*H319</f>
        <v>0.00067</v>
      </c>
      <c r="S319" s="191">
        <v>0</v>
      </c>
      <c r="T319" s="192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93" t="s">
        <v>296</v>
      </c>
      <c r="AT319" s="193" t="s">
        <v>292</v>
      </c>
      <c r="AU319" s="193" t="s">
        <v>88</v>
      </c>
      <c r="AY319" s="19" t="s">
        <v>290</v>
      </c>
      <c r="BE319" s="194">
        <f>IF(N319="základní",J319,0)</f>
        <v>0</v>
      </c>
      <c r="BF319" s="194">
        <f>IF(N319="snížená",J319,0)</f>
        <v>0</v>
      </c>
      <c r="BG319" s="194">
        <f>IF(N319="zákl. přenesená",J319,0)</f>
        <v>0</v>
      </c>
      <c r="BH319" s="194">
        <f>IF(N319="sníž. přenesená",J319,0)</f>
        <v>0</v>
      </c>
      <c r="BI319" s="194">
        <f>IF(N319="nulová",J319,0)</f>
        <v>0</v>
      </c>
      <c r="BJ319" s="19" t="s">
        <v>86</v>
      </c>
      <c r="BK319" s="194">
        <f>ROUND(I319*H319,2)</f>
        <v>0</v>
      </c>
      <c r="BL319" s="19" t="s">
        <v>296</v>
      </c>
      <c r="BM319" s="193" t="s">
        <v>568</v>
      </c>
    </row>
    <row r="320" spans="2:51" s="13" customFormat="1" ht="11.25">
      <c r="B320" s="200"/>
      <c r="C320" s="201"/>
      <c r="D320" s="195" t="s">
        <v>300</v>
      </c>
      <c r="E320" s="202" t="s">
        <v>42</v>
      </c>
      <c r="F320" s="203" t="s">
        <v>563</v>
      </c>
      <c r="G320" s="201"/>
      <c r="H320" s="202" t="s">
        <v>42</v>
      </c>
      <c r="I320" s="204"/>
      <c r="J320" s="201"/>
      <c r="K320" s="201"/>
      <c r="L320" s="205"/>
      <c r="M320" s="206"/>
      <c r="N320" s="207"/>
      <c r="O320" s="207"/>
      <c r="P320" s="207"/>
      <c r="Q320" s="207"/>
      <c r="R320" s="207"/>
      <c r="S320" s="207"/>
      <c r="T320" s="208"/>
      <c r="AT320" s="209" t="s">
        <v>300</v>
      </c>
      <c r="AU320" s="209" t="s">
        <v>88</v>
      </c>
      <c r="AV320" s="13" t="s">
        <v>86</v>
      </c>
      <c r="AW320" s="13" t="s">
        <v>38</v>
      </c>
      <c r="AX320" s="13" t="s">
        <v>79</v>
      </c>
      <c r="AY320" s="209" t="s">
        <v>290</v>
      </c>
    </row>
    <row r="321" spans="2:51" s="14" customFormat="1" ht="11.25">
      <c r="B321" s="210"/>
      <c r="C321" s="211"/>
      <c r="D321" s="195" t="s">
        <v>300</v>
      </c>
      <c r="E321" s="212" t="s">
        <v>222</v>
      </c>
      <c r="F321" s="213" t="s">
        <v>224</v>
      </c>
      <c r="G321" s="211"/>
      <c r="H321" s="214">
        <v>33.5</v>
      </c>
      <c r="I321" s="215"/>
      <c r="J321" s="211"/>
      <c r="K321" s="211"/>
      <c r="L321" s="216"/>
      <c r="M321" s="217"/>
      <c r="N321" s="218"/>
      <c r="O321" s="218"/>
      <c r="P321" s="218"/>
      <c r="Q321" s="218"/>
      <c r="R321" s="218"/>
      <c r="S321" s="218"/>
      <c r="T321" s="219"/>
      <c r="AT321" s="220" t="s">
        <v>300</v>
      </c>
      <c r="AU321" s="220" t="s">
        <v>88</v>
      </c>
      <c r="AV321" s="14" t="s">
        <v>88</v>
      </c>
      <c r="AW321" s="14" t="s">
        <v>38</v>
      </c>
      <c r="AX321" s="14" t="s">
        <v>79</v>
      </c>
      <c r="AY321" s="220" t="s">
        <v>290</v>
      </c>
    </row>
    <row r="322" spans="2:51" s="15" customFormat="1" ht="11.25">
      <c r="B322" s="221"/>
      <c r="C322" s="222"/>
      <c r="D322" s="195" t="s">
        <v>300</v>
      </c>
      <c r="E322" s="223" t="s">
        <v>42</v>
      </c>
      <c r="F322" s="224" t="s">
        <v>302</v>
      </c>
      <c r="G322" s="222"/>
      <c r="H322" s="225">
        <v>33.5</v>
      </c>
      <c r="I322" s="226"/>
      <c r="J322" s="222"/>
      <c r="K322" s="222"/>
      <c r="L322" s="227"/>
      <c r="M322" s="228"/>
      <c r="N322" s="229"/>
      <c r="O322" s="229"/>
      <c r="P322" s="229"/>
      <c r="Q322" s="229"/>
      <c r="R322" s="229"/>
      <c r="S322" s="229"/>
      <c r="T322" s="230"/>
      <c r="AT322" s="231" t="s">
        <v>300</v>
      </c>
      <c r="AU322" s="231" t="s">
        <v>88</v>
      </c>
      <c r="AV322" s="15" t="s">
        <v>296</v>
      </c>
      <c r="AW322" s="15" t="s">
        <v>38</v>
      </c>
      <c r="AX322" s="15" t="s">
        <v>86</v>
      </c>
      <c r="AY322" s="231" t="s">
        <v>290</v>
      </c>
    </row>
    <row r="323" spans="1:65" s="2" customFormat="1" ht="14.45" customHeight="1">
      <c r="A323" s="36"/>
      <c r="B323" s="37"/>
      <c r="C323" s="243" t="s">
        <v>569</v>
      </c>
      <c r="D323" s="243" t="s">
        <v>377</v>
      </c>
      <c r="E323" s="244" t="s">
        <v>570</v>
      </c>
      <c r="F323" s="245" t="s">
        <v>571</v>
      </c>
      <c r="G323" s="246" t="s">
        <v>113</v>
      </c>
      <c r="H323" s="247">
        <v>33.5</v>
      </c>
      <c r="I323" s="248"/>
      <c r="J323" s="249">
        <f>ROUND(I323*H323,2)</f>
        <v>0</v>
      </c>
      <c r="K323" s="245" t="s">
        <v>295</v>
      </c>
      <c r="L323" s="250"/>
      <c r="M323" s="251" t="s">
        <v>42</v>
      </c>
      <c r="N323" s="252" t="s">
        <v>50</v>
      </c>
      <c r="O323" s="66"/>
      <c r="P323" s="191">
        <f>O323*H323</f>
        <v>0</v>
      </c>
      <c r="Q323" s="191">
        <v>0.01224</v>
      </c>
      <c r="R323" s="191">
        <f>Q323*H323</f>
        <v>0.41003999999999996</v>
      </c>
      <c r="S323" s="191">
        <v>0</v>
      </c>
      <c r="T323" s="192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93" t="s">
        <v>343</v>
      </c>
      <c r="AT323" s="193" t="s">
        <v>377</v>
      </c>
      <c r="AU323" s="193" t="s">
        <v>88</v>
      </c>
      <c r="AY323" s="19" t="s">
        <v>290</v>
      </c>
      <c r="BE323" s="194">
        <f>IF(N323="základní",J323,0)</f>
        <v>0</v>
      </c>
      <c r="BF323" s="194">
        <f>IF(N323="snížená",J323,0)</f>
        <v>0</v>
      </c>
      <c r="BG323" s="194">
        <f>IF(N323="zákl. přenesená",J323,0)</f>
        <v>0</v>
      </c>
      <c r="BH323" s="194">
        <f>IF(N323="sníž. přenesená",J323,0)</f>
        <v>0</v>
      </c>
      <c r="BI323" s="194">
        <f>IF(N323="nulová",J323,0)</f>
        <v>0</v>
      </c>
      <c r="BJ323" s="19" t="s">
        <v>86</v>
      </c>
      <c r="BK323" s="194">
        <f>ROUND(I323*H323,2)</f>
        <v>0</v>
      </c>
      <c r="BL323" s="19" t="s">
        <v>296</v>
      </c>
      <c r="BM323" s="193" t="s">
        <v>572</v>
      </c>
    </row>
    <row r="324" spans="1:47" s="2" customFormat="1" ht="29.25">
      <c r="A324" s="36"/>
      <c r="B324" s="37"/>
      <c r="C324" s="38"/>
      <c r="D324" s="195" t="s">
        <v>298</v>
      </c>
      <c r="E324" s="38"/>
      <c r="F324" s="196" t="s">
        <v>573</v>
      </c>
      <c r="G324" s="38"/>
      <c r="H324" s="38"/>
      <c r="I324" s="197"/>
      <c r="J324" s="38"/>
      <c r="K324" s="38"/>
      <c r="L324" s="41"/>
      <c r="M324" s="198"/>
      <c r="N324" s="199"/>
      <c r="O324" s="66"/>
      <c r="P324" s="66"/>
      <c r="Q324" s="66"/>
      <c r="R324" s="66"/>
      <c r="S324" s="66"/>
      <c r="T324" s="67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9" t="s">
        <v>298</v>
      </c>
      <c r="AU324" s="19" t="s">
        <v>88</v>
      </c>
    </row>
    <row r="325" spans="2:51" s="14" customFormat="1" ht="11.25">
      <c r="B325" s="210"/>
      <c r="C325" s="211"/>
      <c r="D325" s="195" t="s">
        <v>300</v>
      </c>
      <c r="E325" s="212" t="s">
        <v>42</v>
      </c>
      <c r="F325" s="213" t="s">
        <v>222</v>
      </c>
      <c r="G325" s="211"/>
      <c r="H325" s="214">
        <v>33.5</v>
      </c>
      <c r="I325" s="215"/>
      <c r="J325" s="211"/>
      <c r="K325" s="211"/>
      <c r="L325" s="216"/>
      <c r="M325" s="217"/>
      <c r="N325" s="218"/>
      <c r="O325" s="218"/>
      <c r="P325" s="218"/>
      <c r="Q325" s="218"/>
      <c r="R325" s="218"/>
      <c r="S325" s="218"/>
      <c r="T325" s="219"/>
      <c r="AT325" s="220" t="s">
        <v>300</v>
      </c>
      <c r="AU325" s="220" t="s">
        <v>88</v>
      </c>
      <c r="AV325" s="14" t="s">
        <v>88</v>
      </c>
      <c r="AW325" s="14" t="s">
        <v>38</v>
      </c>
      <c r="AX325" s="14" t="s">
        <v>79</v>
      </c>
      <c r="AY325" s="220" t="s">
        <v>290</v>
      </c>
    </row>
    <row r="326" spans="2:51" s="15" customFormat="1" ht="11.25">
      <c r="B326" s="221"/>
      <c r="C326" s="222"/>
      <c r="D326" s="195" t="s">
        <v>300</v>
      </c>
      <c r="E326" s="223" t="s">
        <v>42</v>
      </c>
      <c r="F326" s="224" t="s">
        <v>302</v>
      </c>
      <c r="G326" s="222"/>
      <c r="H326" s="225">
        <v>33.5</v>
      </c>
      <c r="I326" s="226"/>
      <c r="J326" s="222"/>
      <c r="K326" s="222"/>
      <c r="L326" s="227"/>
      <c r="M326" s="228"/>
      <c r="N326" s="229"/>
      <c r="O326" s="229"/>
      <c r="P326" s="229"/>
      <c r="Q326" s="229"/>
      <c r="R326" s="229"/>
      <c r="S326" s="229"/>
      <c r="T326" s="230"/>
      <c r="AT326" s="231" t="s">
        <v>300</v>
      </c>
      <c r="AU326" s="231" t="s">
        <v>88</v>
      </c>
      <c r="AV326" s="15" t="s">
        <v>296</v>
      </c>
      <c r="AW326" s="15" t="s">
        <v>38</v>
      </c>
      <c r="AX326" s="15" t="s">
        <v>86</v>
      </c>
      <c r="AY326" s="231" t="s">
        <v>290</v>
      </c>
    </row>
    <row r="327" spans="1:65" s="2" customFormat="1" ht="24.2" customHeight="1">
      <c r="A327" s="36"/>
      <c r="B327" s="37"/>
      <c r="C327" s="182" t="s">
        <v>574</v>
      </c>
      <c r="D327" s="182" t="s">
        <v>292</v>
      </c>
      <c r="E327" s="183" t="s">
        <v>575</v>
      </c>
      <c r="F327" s="184" t="s">
        <v>576</v>
      </c>
      <c r="G327" s="185" t="s">
        <v>131</v>
      </c>
      <c r="H327" s="186">
        <v>3</v>
      </c>
      <c r="I327" s="187"/>
      <c r="J327" s="188">
        <f>ROUND(I327*H327,2)</f>
        <v>0</v>
      </c>
      <c r="K327" s="184" t="s">
        <v>295</v>
      </c>
      <c r="L327" s="41"/>
      <c r="M327" s="189" t="s">
        <v>42</v>
      </c>
      <c r="N327" s="190" t="s">
        <v>50</v>
      </c>
      <c r="O327" s="66"/>
      <c r="P327" s="191">
        <f>O327*H327</f>
        <v>0</v>
      </c>
      <c r="Q327" s="191">
        <v>0</v>
      </c>
      <c r="R327" s="191">
        <f>Q327*H327</f>
        <v>0</v>
      </c>
      <c r="S327" s="191">
        <v>0</v>
      </c>
      <c r="T327" s="192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93" t="s">
        <v>296</v>
      </c>
      <c r="AT327" s="193" t="s">
        <v>292</v>
      </c>
      <c r="AU327" s="193" t="s">
        <v>88</v>
      </c>
      <c r="AY327" s="19" t="s">
        <v>290</v>
      </c>
      <c r="BE327" s="194">
        <f>IF(N327="základní",J327,0)</f>
        <v>0</v>
      </c>
      <c r="BF327" s="194">
        <f>IF(N327="snížená",J327,0)</f>
        <v>0</v>
      </c>
      <c r="BG327" s="194">
        <f>IF(N327="zákl. přenesená",J327,0)</f>
        <v>0</v>
      </c>
      <c r="BH327" s="194">
        <f>IF(N327="sníž. přenesená",J327,0)</f>
        <v>0</v>
      </c>
      <c r="BI327" s="194">
        <f>IF(N327="nulová",J327,0)</f>
        <v>0</v>
      </c>
      <c r="BJ327" s="19" t="s">
        <v>86</v>
      </c>
      <c r="BK327" s="194">
        <f>ROUND(I327*H327,2)</f>
        <v>0</v>
      </c>
      <c r="BL327" s="19" t="s">
        <v>296</v>
      </c>
      <c r="BM327" s="193" t="s">
        <v>577</v>
      </c>
    </row>
    <row r="328" spans="2:51" s="13" customFormat="1" ht="11.25">
      <c r="B328" s="200"/>
      <c r="C328" s="201"/>
      <c r="D328" s="195" t="s">
        <v>300</v>
      </c>
      <c r="E328" s="202" t="s">
        <v>42</v>
      </c>
      <c r="F328" s="203" t="s">
        <v>578</v>
      </c>
      <c r="G328" s="201"/>
      <c r="H328" s="202" t="s">
        <v>42</v>
      </c>
      <c r="I328" s="204"/>
      <c r="J328" s="201"/>
      <c r="K328" s="201"/>
      <c r="L328" s="205"/>
      <c r="M328" s="206"/>
      <c r="N328" s="207"/>
      <c r="O328" s="207"/>
      <c r="P328" s="207"/>
      <c r="Q328" s="207"/>
      <c r="R328" s="207"/>
      <c r="S328" s="207"/>
      <c r="T328" s="208"/>
      <c r="AT328" s="209" t="s">
        <v>300</v>
      </c>
      <c r="AU328" s="209" t="s">
        <v>88</v>
      </c>
      <c r="AV328" s="13" t="s">
        <v>86</v>
      </c>
      <c r="AW328" s="13" t="s">
        <v>38</v>
      </c>
      <c r="AX328" s="13" t="s">
        <v>79</v>
      </c>
      <c r="AY328" s="209" t="s">
        <v>290</v>
      </c>
    </row>
    <row r="329" spans="2:51" s="14" customFormat="1" ht="11.25">
      <c r="B329" s="210"/>
      <c r="C329" s="211"/>
      <c r="D329" s="195" t="s">
        <v>300</v>
      </c>
      <c r="E329" s="212" t="s">
        <v>42</v>
      </c>
      <c r="F329" s="213" t="s">
        <v>157</v>
      </c>
      <c r="G329" s="211"/>
      <c r="H329" s="214">
        <v>3</v>
      </c>
      <c r="I329" s="215"/>
      <c r="J329" s="211"/>
      <c r="K329" s="211"/>
      <c r="L329" s="216"/>
      <c r="M329" s="217"/>
      <c r="N329" s="218"/>
      <c r="O329" s="218"/>
      <c r="P329" s="218"/>
      <c r="Q329" s="218"/>
      <c r="R329" s="218"/>
      <c r="S329" s="218"/>
      <c r="T329" s="219"/>
      <c r="AT329" s="220" t="s">
        <v>300</v>
      </c>
      <c r="AU329" s="220" t="s">
        <v>88</v>
      </c>
      <c r="AV329" s="14" t="s">
        <v>88</v>
      </c>
      <c r="AW329" s="14" t="s">
        <v>38</v>
      </c>
      <c r="AX329" s="14" t="s">
        <v>79</v>
      </c>
      <c r="AY329" s="220" t="s">
        <v>290</v>
      </c>
    </row>
    <row r="330" spans="2:51" s="15" customFormat="1" ht="11.25">
      <c r="B330" s="221"/>
      <c r="C330" s="222"/>
      <c r="D330" s="195" t="s">
        <v>300</v>
      </c>
      <c r="E330" s="223" t="s">
        <v>42</v>
      </c>
      <c r="F330" s="224" t="s">
        <v>302</v>
      </c>
      <c r="G330" s="222"/>
      <c r="H330" s="225">
        <v>3</v>
      </c>
      <c r="I330" s="226"/>
      <c r="J330" s="222"/>
      <c r="K330" s="222"/>
      <c r="L330" s="227"/>
      <c r="M330" s="228"/>
      <c r="N330" s="229"/>
      <c r="O330" s="229"/>
      <c r="P330" s="229"/>
      <c r="Q330" s="229"/>
      <c r="R330" s="229"/>
      <c r="S330" s="229"/>
      <c r="T330" s="230"/>
      <c r="AT330" s="231" t="s">
        <v>300</v>
      </c>
      <c r="AU330" s="231" t="s">
        <v>88</v>
      </c>
      <c r="AV330" s="15" t="s">
        <v>296</v>
      </c>
      <c r="AW330" s="15" t="s">
        <v>38</v>
      </c>
      <c r="AX330" s="15" t="s">
        <v>86</v>
      </c>
      <c r="AY330" s="231" t="s">
        <v>290</v>
      </c>
    </row>
    <row r="331" spans="1:65" s="2" customFormat="1" ht="14.45" customHeight="1">
      <c r="A331" s="36"/>
      <c r="B331" s="37"/>
      <c r="C331" s="243" t="s">
        <v>579</v>
      </c>
      <c r="D331" s="243" t="s">
        <v>377</v>
      </c>
      <c r="E331" s="244" t="s">
        <v>580</v>
      </c>
      <c r="F331" s="245" t="s">
        <v>581</v>
      </c>
      <c r="G331" s="246" t="s">
        <v>131</v>
      </c>
      <c r="H331" s="247">
        <v>3</v>
      </c>
      <c r="I331" s="248"/>
      <c r="J331" s="249">
        <f>ROUND(I331*H331,2)</f>
        <v>0</v>
      </c>
      <c r="K331" s="245" t="s">
        <v>295</v>
      </c>
      <c r="L331" s="250"/>
      <c r="M331" s="251" t="s">
        <v>42</v>
      </c>
      <c r="N331" s="252" t="s">
        <v>50</v>
      </c>
      <c r="O331" s="66"/>
      <c r="P331" s="191">
        <f>O331*H331</f>
        <v>0</v>
      </c>
      <c r="Q331" s="191">
        <v>0.449</v>
      </c>
      <c r="R331" s="191">
        <f>Q331*H331</f>
        <v>1.347</v>
      </c>
      <c r="S331" s="191">
        <v>0</v>
      </c>
      <c r="T331" s="192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93" t="s">
        <v>343</v>
      </c>
      <c r="AT331" s="193" t="s">
        <v>377</v>
      </c>
      <c r="AU331" s="193" t="s">
        <v>88</v>
      </c>
      <c r="AY331" s="19" t="s">
        <v>290</v>
      </c>
      <c r="BE331" s="194">
        <f>IF(N331="základní",J331,0)</f>
        <v>0</v>
      </c>
      <c r="BF331" s="194">
        <f>IF(N331="snížená",J331,0)</f>
        <v>0</v>
      </c>
      <c r="BG331" s="194">
        <f>IF(N331="zákl. přenesená",J331,0)</f>
        <v>0</v>
      </c>
      <c r="BH331" s="194">
        <f>IF(N331="sníž. přenesená",J331,0)</f>
        <v>0</v>
      </c>
      <c r="BI331" s="194">
        <f>IF(N331="nulová",J331,0)</f>
        <v>0</v>
      </c>
      <c r="BJ331" s="19" t="s">
        <v>86</v>
      </c>
      <c r="BK331" s="194">
        <f>ROUND(I331*H331,2)</f>
        <v>0</v>
      </c>
      <c r="BL331" s="19" t="s">
        <v>296</v>
      </c>
      <c r="BM331" s="193" t="s">
        <v>582</v>
      </c>
    </row>
    <row r="332" spans="2:51" s="13" customFormat="1" ht="11.25">
      <c r="B332" s="200"/>
      <c r="C332" s="201"/>
      <c r="D332" s="195" t="s">
        <v>300</v>
      </c>
      <c r="E332" s="202" t="s">
        <v>42</v>
      </c>
      <c r="F332" s="203" t="s">
        <v>578</v>
      </c>
      <c r="G332" s="201"/>
      <c r="H332" s="202" t="s">
        <v>42</v>
      </c>
      <c r="I332" s="204"/>
      <c r="J332" s="201"/>
      <c r="K332" s="201"/>
      <c r="L332" s="205"/>
      <c r="M332" s="206"/>
      <c r="N332" s="207"/>
      <c r="O332" s="207"/>
      <c r="P332" s="207"/>
      <c r="Q332" s="207"/>
      <c r="R332" s="207"/>
      <c r="S332" s="207"/>
      <c r="T332" s="208"/>
      <c r="AT332" s="209" t="s">
        <v>300</v>
      </c>
      <c r="AU332" s="209" t="s">
        <v>88</v>
      </c>
      <c r="AV332" s="13" t="s">
        <v>86</v>
      </c>
      <c r="AW332" s="13" t="s">
        <v>38</v>
      </c>
      <c r="AX332" s="13" t="s">
        <v>79</v>
      </c>
      <c r="AY332" s="209" t="s">
        <v>290</v>
      </c>
    </row>
    <row r="333" spans="2:51" s="14" customFormat="1" ht="11.25">
      <c r="B333" s="210"/>
      <c r="C333" s="211"/>
      <c r="D333" s="195" t="s">
        <v>300</v>
      </c>
      <c r="E333" s="212" t="s">
        <v>42</v>
      </c>
      <c r="F333" s="213" t="s">
        <v>157</v>
      </c>
      <c r="G333" s="211"/>
      <c r="H333" s="214">
        <v>3</v>
      </c>
      <c r="I333" s="215"/>
      <c r="J333" s="211"/>
      <c r="K333" s="211"/>
      <c r="L333" s="216"/>
      <c r="M333" s="217"/>
      <c r="N333" s="218"/>
      <c r="O333" s="218"/>
      <c r="P333" s="218"/>
      <c r="Q333" s="218"/>
      <c r="R333" s="218"/>
      <c r="S333" s="218"/>
      <c r="T333" s="219"/>
      <c r="AT333" s="220" t="s">
        <v>300</v>
      </c>
      <c r="AU333" s="220" t="s">
        <v>88</v>
      </c>
      <c r="AV333" s="14" t="s">
        <v>88</v>
      </c>
      <c r="AW333" s="14" t="s">
        <v>38</v>
      </c>
      <c r="AX333" s="14" t="s">
        <v>79</v>
      </c>
      <c r="AY333" s="220" t="s">
        <v>290</v>
      </c>
    </row>
    <row r="334" spans="2:51" s="15" customFormat="1" ht="11.25">
      <c r="B334" s="221"/>
      <c r="C334" s="222"/>
      <c r="D334" s="195" t="s">
        <v>300</v>
      </c>
      <c r="E334" s="223" t="s">
        <v>42</v>
      </c>
      <c r="F334" s="224" t="s">
        <v>302</v>
      </c>
      <c r="G334" s="222"/>
      <c r="H334" s="225">
        <v>3</v>
      </c>
      <c r="I334" s="226"/>
      <c r="J334" s="222"/>
      <c r="K334" s="222"/>
      <c r="L334" s="227"/>
      <c r="M334" s="228"/>
      <c r="N334" s="229"/>
      <c r="O334" s="229"/>
      <c r="P334" s="229"/>
      <c r="Q334" s="229"/>
      <c r="R334" s="229"/>
      <c r="S334" s="229"/>
      <c r="T334" s="230"/>
      <c r="AT334" s="231" t="s">
        <v>300</v>
      </c>
      <c r="AU334" s="231" t="s">
        <v>88</v>
      </c>
      <c r="AV334" s="15" t="s">
        <v>296</v>
      </c>
      <c r="AW334" s="15" t="s">
        <v>38</v>
      </c>
      <c r="AX334" s="15" t="s">
        <v>86</v>
      </c>
      <c r="AY334" s="231" t="s">
        <v>290</v>
      </c>
    </row>
    <row r="335" spans="1:65" s="2" customFormat="1" ht="14.45" customHeight="1">
      <c r="A335" s="36"/>
      <c r="B335" s="37"/>
      <c r="C335" s="243" t="s">
        <v>583</v>
      </c>
      <c r="D335" s="243" t="s">
        <v>377</v>
      </c>
      <c r="E335" s="244" t="s">
        <v>584</v>
      </c>
      <c r="F335" s="245" t="s">
        <v>585</v>
      </c>
      <c r="G335" s="246" t="s">
        <v>131</v>
      </c>
      <c r="H335" s="247">
        <v>1</v>
      </c>
      <c r="I335" s="248"/>
      <c r="J335" s="249">
        <f>ROUND(I335*H335,2)</f>
        <v>0</v>
      </c>
      <c r="K335" s="245" t="s">
        <v>295</v>
      </c>
      <c r="L335" s="250"/>
      <c r="M335" s="251" t="s">
        <v>42</v>
      </c>
      <c r="N335" s="252" t="s">
        <v>50</v>
      </c>
      <c r="O335" s="66"/>
      <c r="P335" s="191">
        <f>O335*H335</f>
        <v>0</v>
      </c>
      <c r="Q335" s="191">
        <v>0</v>
      </c>
      <c r="R335" s="191">
        <f>Q335*H335</f>
        <v>0</v>
      </c>
      <c r="S335" s="191">
        <v>0</v>
      </c>
      <c r="T335" s="192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93" t="s">
        <v>343</v>
      </c>
      <c r="AT335" s="193" t="s">
        <v>377</v>
      </c>
      <c r="AU335" s="193" t="s">
        <v>88</v>
      </c>
      <c r="AY335" s="19" t="s">
        <v>290</v>
      </c>
      <c r="BE335" s="194">
        <f>IF(N335="základní",J335,0)</f>
        <v>0</v>
      </c>
      <c r="BF335" s="194">
        <f>IF(N335="snížená",J335,0)</f>
        <v>0</v>
      </c>
      <c r="BG335" s="194">
        <f>IF(N335="zákl. přenesená",J335,0)</f>
        <v>0</v>
      </c>
      <c r="BH335" s="194">
        <f>IF(N335="sníž. přenesená",J335,0)</f>
        <v>0</v>
      </c>
      <c r="BI335" s="194">
        <f>IF(N335="nulová",J335,0)</f>
        <v>0</v>
      </c>
      <c r="BJ335" s="19" t="s">
        <v>86</v>
      </c>
      <c r="BK335" s="194">
        <f>ROUND(I335*H335,2)</f>
        <v>0</v>
      </c>
      <c r="BL335" s="19" t="s">
        <v>296</v>
      </c>
      <c r="BM335" s="193" t="s">
        <v>586</v>
      </c>
    </row>
    <row r="336" spans="2:51" s="13" customFormat="1" ht="11.25">
      <c r="B336" s="200"/>
      <c r="C336" s="201"/>
      <c r="D336" s="195" t="s">
        <v>300</v>
      </c>
      <c r="E336" s="202" t="s">
        <v>42</v>
      </c>
      <c r="F336" s="203" t="s">
        <v>578</v>
      </c>
      <c r="G336" s="201"/>
      <c r="H336" s="202" t="s">
        <v>42</v>
      </c>
      <c r="I336" s="204"/>
      <c r="J336" s="201"/>
      <c r="K336" s="201"/>
      <c r="L336" s="205"/>
      <c r="M336" s="206"/>
      <c r="N336" s="207"/>
      <c r="O336" s="207"/>
      <c r="P336" s="207"/>
      <c r="Q336" s="207"/>
      <c r="R336" s="207"/>
      <c r="S336" s="207"/>
      <c r="T336" s="208"/>
      <c r="AT336" s="209" t="s">
        <v>300</v>
      </c>
      <c r="AU336" s="209" t="s">
        <v>88</v>
      </c>
      <c r="AV336" s="13" t="s">
        <v>86</v>
      </c>
      <c r="AW336" s="13" t="s">
        <v>38</v>
      </c>
      <c r="AX336" s="13" t="s">
        <v>79</v>
      </c>
      <c r="AY336" s="209" t="s">
        <v>290</v>
      </c>
    </row>
    <row r="337" spans="2:51" s="14" customFormat="1" ht="11.25">
      <c r="B337" s="210"/>
      <c r="C337" s="211"/>
      <c r="D337" s="195" t="s">
        <v>300</v>
      </c>
      <c r="E337" s="212" t="s">
        <v>42</v>
      </c>
      <c r="F337" s="213" t="s">
        <v>86</v>
      </c>
      <c r="G337" s="211"/>
      <c r="H337" s="214">
        <v>1</v>
      </c>
      <c r="I337" s="215"/>
      <c r="J337" s="211"/>
      <c r="K337" s="211"/>
      <c r="L337" s="216"/>
      <c r="M337" s="217"/>
      <c r="N337" s="218"/>
      <c r="O337" s="218"/>
      <c r="P337" s="218"/>
      <c r="Q337" s="218"/>
      <c r="R337" s="218"/>
      <c r="S337" s="218"/>
      <c r="T337" s="219"/>
      <c r="AT337" s="220" t="s">
        <v>300</v>
      </c>
      <c r="AU337" s="220" t="s">
        <v>88</v>
      </c>
      <c r="AV337" s="14" t="s">
        <v>88</v>
      </c>
      <c r="AW337" s="14" t="s">
        <v>38</v>
      </c>
      <c r="AX337" s="14" t="s">
        <v>79</v>
      </c>
      <c r="AY337" s="220" t="s">
        <v>290</v>
      </c>
    </row>
    <row r="338" spans="2:51" s="15" customFormat="1" ht="11.25">
      <c r="B338" s="221"/>
      <c r="C338" s="222"/>
      <c r="D338" s="195" t="s">
        <v>300</v>
      </c>
      <c r="E338" s="223" t="s">
        <v>42</v>
      </c>
      <c r="F338" s="224" t="s">
        <v>302</v>
      </c>
      <c r="G338" s="222"/>
      <c r="H338" s="225">
        <v>1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AT338" s="231" t="s">
        <v>300</v>
      </c>
      <c r="AU338" s="231" t="s">
        <v>88</v>
      </c>
      <c r="AV338" s="15" t="s">
        <v>296</v>
      </c>
      <c r="AW338" s="15" t="s">
        <v>38</v>
      </c>
      <c r="AX338" s="15" t="s">
        <v>86</v>
      </c>
      <c r="AY338" s="231" t="s">
        <v>290</v>
      </c>
    </row>
    <row r="339" spans="1:65" s="2" customFormat="1" ht="14.45" customHeight="1">
      <c r="A339" s="36"/>
      <c r="B339" s="37"/>
      <c r="C339" s="243" t="s">
        <v>587</v>
      </c>
      <c r="D339" s="243" t="s">
        <v>377</v>
      </c>
      <c r="E339" s="244" t="s">
        <v>588</v>
      </c>
      <c r="F339" s="245" t="s">
        <v>589</v>
      </c>
      <c r="G339" s="246" t="s">
        <v>131</v>
      </c>
      <c r="H339" s="247">
        <v>1</v>
      </c>
      <c r="I339" s="248"/>
      <c r="J339" s="249">
        <f>ROUND(I339*H339,2)</f>
        <v>0</v>
      </c>
      <c r="K339" s="245" t="s">
        <v>295</v>
      </c>
      <c r="L339" s="250"/>
      <c r="M339" s="251" t="s">
        <v>42</v>
      </c>
      <c r="N339" s="252" t="s">
        <v>50</v>
      </c>
      <c r="O339" s="66"/>
      <c r="P339" s="191">
        <f>O339*H339</f>
        <v>0</v>
      </c>
      <c r="Q339" s="191">
        <v>0</v>
      </c>
      <c r="R339" s="191">
        <f>Q339*H339</f>
        <v>0</v>
      </c>
      <c r="S339" s="191">
        <v>0</v>
      </c>
      <c r="T339" s="192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93" t="s">
        <v>343</v>
      </c>
      <c r="AT339" s="193" t="s">
        <v>377</v>
      </c>
      <c r="AU339" s="193" t="s">
        <v>88</v>
      </c>
      <c r="AY339" s="19" t="s">
        <v>290</v>
      </c>
      <c r="BE339" s="194">
        <f>IF(N339="základní",J339,0)</f>
        <v>0</v>
      </c>
      <c r="BF339" s="194">
        <f>IF(N339="snížená",J339,0)</f>
        <v>0</v>
      </c>
      <c r="BG339" s="194">
        <f>IF(N339="zákl. přenesená",J339,0)</f>
        <v>0</v>
      </c>
      <c r="BH339" s="194">
        <f>IF(N339="sníž. přenesená",J339,0)</f>
        <v>0</v>
      </c>
      <c r="BI339" s="194">
        <f>IF(N339="nulová",J339,0)</f>
        <v>0</v>
      </c>
      <c r="BJ339" s="19" t="s">
        <v>86</v>
      </c>
      <c r="BK339" s="194">
        <f>ROUND(I339*H339,2)</f>
        <v>0</v>
      </c>
      <c r="BL339" s="19" t="s">
        <v>296</v>
      </c>
      <c r="BM339" s="193" t="s">
        <v>590</v>
      </c>
    </row>
    <row r="340" spans="2:51" s="13" customFormat="1" ht="11.25">
      <c r="B340" s="200"/>
      <c r="C340" s="201"/>
      <c r="D340" s="195" t="s">
        <v>300</v>
      </c>
      <c r="E340" s="202" t="s">
        <v>42</v>
      </c>
      <c r="F340" s="203" t="s">
        <v>578</v>
      </c>
      <c r="G340" s="201"/>
      <c r="H340" s="202" t="s">
        <v>42</v>
      </c>
      <c r="I340" s="204"/>
      <c r="J340" s="201"/>
      <c r="K340" s="201"/>
      <c r="L340" s="205"/>
      <c r="M340" s="206"/>
      <c r="N340" s="207"/>
      <c r="O340" s="207"/>
      <c r="P340" s="207"/>
      <c r="Q340" s="207"/>
      <c r="R340" s="207"/>
      <c r="S340" s="207"/>
      <c r="T340" s="208"/>
      <c r="AT340" s="209" t="s">
        <v>300</v>
      </c>
      <c r="AU340" s="209" t="s">
        <v>88</v>
      </c>
      <c r="AV340" s="13" t="s">
        <v>86</v>
      </c>
      <c r="AW340" s="13" t="s">
        <v>38</v>
      </c>
      <c r="AX340" s="13" t="s">
        <v>79</v>
      </c>
      <c r="AY340" s="209" t="s">
        <v>290</v>
      </c>
    </row>
    <row r="341" spans="2:51" s="14" customFormat="1" ht="11.25">
      <c r="B341" s="210"/>
      <c r="C341" s="211"/>
      <c r="D341" s="195" t="s">
        <v>300</v>
      </c>
      <c r="E341" s="212" t="s">
        <v>42</v>
      </c>
      <c r="F341" s="213" t="s">
        <v>86</v>
      </c>
      <c r="G341" s="211"/>
      <c r="H341" s="214">
        <v>1</v>
      </c>
      <c r="I341" s="215"/>
      <c r="J341" s="211"/>
      <c r="K341" s="211"/>
      <c r="L341" s="216"/>
      <c r="M341" s="217"/>
      <c r="N341" s="218"/>
      <c r="O341" s="218"/>
      <c r="P341" s="218"/>
      <c r="Q341" s="218"/>
      <c r="R341" s="218"/>
      <c r="S341" s="218"/>
      <c r="T341" s="219"/>
      <c r="AT341" s="220" t="s">
        <v>300</v>
      </c>
      <c r="AU341" s="220" t="s">
        <v>88</v>
      </c>
      <c r="AV341" s="14" t="s">
        <v>88</v>
      </c>
      <c r="AW341" s="14" t="s">
        <v>38</v>
      </c>
      <c r="AX341" s="14" t="s">
        <v>79</v>
      </c>
      <c r="AY341" s="220" t="s">
        <v>290</v>
      </c>
    </row>
    <row r="342" spans="2:51" s="15" customFormat="1" ht="11.25">
      <c r="B342" s="221"/>
      <c r="C342" s="222"/>
      <c r="D342" s="195" t="s">
        <v>300</v>
      </c>
      <c r="E342" s="223" t="s">
        <v>42</v>
      </c>
      <c r="F342" s="224" t="s">
        <v>302</v>
      </c>
      <c r="G342" s="222"/>
      <c r="H342" s="225">
        <v>1</v>
      </c>
      <c r="I342" s="226"/>
      <c r="J342" s="222"/>
      <c r="K342" s="222"/>
      <c r="L342" s="227"/>
      <c r="M342" s="228"/>
      <c r="N342" s="229"/>
      <c r="O342" s="229"/>
      <c r="P342" s="229"/>
      <c r="Q342" s="229"/>
      <c r="R342" s="229"/>
      <c r="S342" s="229"/>
      <c r="T342" s="230"/>
      <c r="AT342" s="231" t="s">
        <v>300</v>
      </c>
      <c r="AU342" s="231" t="s">
        <v>88</v>
      </c>
      <c r="AV342" s="15" t="s">
        <v>296</v>
      </c>
      <c r="AW342" s="15" t="s">
        <v>38</v>
      </c>
      <c r="AX342" s="15" t="s">
        <v>86</v>
      </c>
      <c r="AY342" s="231" t="s">
        <v>290</v>
      </c>
    </row>
    <row r="343" spans="1:65" s="2" customFormat="1" ht="14.45" customHeight="1">
      <c r="A343" s="36"/>
      <c r="B343" s="37"/>
      <c r="C343" s="243" t="s">
        <v>591</v>
      </c>
      <c r="D343" s="243" t="s">
        <v>377</v>
      </c>
      <c r="E343" s="244" t="s">
        <v>592</v>
      </c>
      <c r="F343" s="245" t="s">
        <v>593</v>
      </c>
      <c r="G343" s="246" t="s">
        <v>131</v>
      </c>
      <c r="H343" s="247">
        <v>1</v>
      </c>
      <c r="I343" s="248"/>
      <c r="J343" s="249">
        <f>ROUND(I343*H343,2)</f>
        <v>0</v>
      </c>
      <c r="K343" s="245" t="s">
        <v>295</v>
      </c>
      <c r="L343" s="250"/>
      <c r="M343" s="251" t="s">
        <v>42</v>
      </c>
      <c r="N343" s="252" t="s">
        <v>50</v>
      </c>
      <c r="O343" s="66"/>
      <c r="P343" s="191">
        <f>O343*H343</f>
        <v>0</v>
      </c>
      <c r="Q343" s="191">
        <v>0</v>
      </c>
      <c r="R343" s="191">
        <f>Q343*H343</f>
        <v>0</v>
      </c>
      <c r="S343" s="191">
        <v>0</v>
      </c>
      <c r="T343" s="192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93" t="s">
        <v>343</v>
      </c>
      <c r="AT343" s="193" t="s">
        <v>377</v>
      </c>
      <c r="AU343" s="193" t="s">
        <v>88</v>
      </c>
      <c r="AY343" s="19" t="s">
        <v>290</v>
      </c>
      <c r="BE343" s="194">
        <f>IF(N343="základní",J343,0)</f>
        <v>0</v>
      </c>
      <c r="BF343" s="194">
        <f>IF(N343="snížená",J343,0)</f>
        <v>0</v>
      </c>
      <c r="BG343" s="194">
        <f>IF(N343="zákl. přenesená",J343,0)</f>
        <v>0</v>
      </c>
      <c r="BH343" s="194">
        <f>IF(N343="sníž. přenesená",J343,0)</f>
        <v>0</v>
      </c>
      <c r="BI343" s="194">
        <f>IF(N343="nulová",J343,0)</f>
        <v>0</v>
      </c>
      <c r="BJ343" s="19" t="s">
        <v>86</v>
      </c>
      <c r="BK343" s="194">
        <f>ROUND(I343*H343,2)</f>
        <v>0</v>
      </c>
      <c r="BL343" s="19" t="s">
        <v>296</v>
      </c>
      <c r="BM343" s="193" t="s">
        <v>594</v>
      </c>
    </row>
    <row r="344" spans="2:51" s="13" customFormat="1" ht="11.25">
      <c r="B344" s="200"/>
      <c r="C344" s="201"/>
      <c r="D344" s="195" t="s">
        <v>300</v>
      </c>
      <c r="E344" s="202" t="s">
        <v>42</v>
      </c>
      <c r="F344" s="203" t="s">
        <v>578</v>
      </c>
      <c r="G344" s="201"/>
      <c r="H344" s="202" t="s">
        <v>42</v>
      </c>
      <c r="I344" s="204"/>
      <c r="J344" s="201"/>
      <c r="K344" s="201"/>
      <c r="L344" s="205"/>
      <c r="M344" s="206"/>
      <c r="N344" s="207"/>
      <c r="O344" s="207"/>
      <c r="P344" s="207"/>
      <c r="Q344" s="207"/>
      <c r="R344" s="207"/>
      <c r="S344" s="207"/>
      <c r="T344" s="208"/>
      <c r="AT344" s="209" t="s">
        <v>300</v>
      </c>
      <c r="AU344" s="209" t="s">
        <v>88</v>
      </c>
      <c r="AV344" s="13" t="s">
        <v>86</v>
      </c>
      <c r="AW344" s="13" t="s">
        <v>38</v>
      </c>
      <c r="AX344" s="13" t="s">
        <v>79</v>
      </c>
      <c r="AY344" s="209" t="s">
        <v>290</v>
      </c>
    </row>
    <row r="345" spans="2:51" s="14" customFormat="1" ht="11.25">
      <c r="B345" s="210"/>
      <c r="C345" s="211"/>
      <c r="D345" s="195" t="s">
        <v>300</v>
      </c>
      <c r="E345" s="212" t="s">
        <v>42</v>
      </c>
      <c r="F345" s="213" t="s">
        <v>86</v>
      </c>
      <c r="G345" s="211"/>
      <c r="H345" s="214">
        <v>1</v>
      </c>
      <c r="I345" s="215"/>
      <c r="J345" s="211"/>
      <c r="K345" s="211"/>
      <c r="L345" s="216"/>
      <c r="M345" s="217"/>
      <c r="N345" s="218"/>
      <c r="O345" s="218"/>
      <c r="P345" s="218"/>
      <c r="Q345" s="218"/>
      <c r="R345" s="218"/>
      <c r="S345" s="218"/>
      <c r="T345" s="219"/>
      <c r="AT345" s="220" t="s">
        <v>300</v>
      </c>
      <c r="AU345" s="220" t="s">
        <v>88</v>
      </c>
      <c r="AV345" s="14" t="s">
        <v>88</v>
      </c>
      <c r="AW345" s="14" t="s">
        <v>38</v>
      </c>
      <c r="AX345" s="14" t="s">
        <v>79</v>
      </c>
      <c r="AY345" s="220" t="s">
        <v>290</v>
      </c>
    </row>
    <row r="346" spans="2:51" s="15" customFormat="1" ht="11.25">
      <c r="B346" s="221"/>
      <c r="C346" s="222"/>
      <c r="D346" s="195" t="s">
        <v>300</v>
      </c>
      <c r="E346" s="223" t="s">
        <v>42</v>
      </c>
      <c r="F346" s="224" t="s">
        <v>302</v>
      </c>
      <c r="G346" s="222"/>
      <c r="H346" s="225">
        <v>1</v>
      </c>
      <c r="I346" s="226"/>
      <c r="J346" s="222"/>
      <c r="K346" s="222"/>
      <c r="L346" s="227"/>
      <c r="M346" s="228"/>
      <c r="N346" s="229"/>
      <c r="O346" s="229"/>
      <c r="P346" s="229"/>
      <c r="Q346" s="229"/>
      <c r="R346" s="229"/>
      <c r="S346" s="229"/>
      <c r="T346" s="230"/>
      <c r="AT346" s="231" t="s">
        <v>300</v>
      </c>
      <c r="AU346" s="231" t="s">
        <v>88</v>
      </c>
      <c r="AV346" s="15" t="s">
        <v>296</v>
      </c>
      <c r="AW346" s="15" t="s">
        <v>38</v>
      </c>
      <c r="AX346" s="15" t="s">
        <v>86</v>
      </c>
      <c r="AY346" s="231" t="s">
        <v>290</v>
      </c>
    </row>
    <row r="347" spans="1:65" s="2" customFormat="1" ht="14.45" customHeight="1">
      <c r="A347" s="36"/>
      <c r="B347" s="37"/>
      <c r="C347" s="243" t="s">
        <v>595</v>
      </c>
      <c r="D347" s="243" t="s">
        <v>377</v>
      </c>
      <c r="E347" s="244" t="s">
        <v>596</v>
      </c>
      <c r="F347" s="245" t="s">
        <v>597</v>
      </c>
      <c r="G347" s="246" t="s">
        <v>131</v>
      </c>
      <c r="H347" s="247">
        <v>1</v>
      </c>
      <c r="I347" s="248"/>
      <c r="J347" s="249">
        <f>ROUND(I347*H347,2)</f>
        <v>0</v>
      </c>
      <c r="K347" s="245" t="s">
        <v>295</v>
      </c>
      <c r="L347" s="250"/>
      <c r="M347" s="251" t="s">
        <v>42</v>
      </c>
      <c r="N347" s="252" t="s">
        <v>50</v>
      </c>
      <c r="O347" s="66"/>
      <c r="P347" s="191">
        <f>O347*H347</f>
        <v>0</v>
      </c>
      <c r="Q347" s="191">
        <v>0</v>
      </c>
      <c r="R347" s="191">
        <f>Q347*H347</f>
        <v>0</v>
      </c>
      <c r="S347" s="191">
        <v>0</v>
      </c>
      <c r="T347" s="192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93" t="s">
        <v>343</v>
      </c>
      <c r="AT347" s="193" t="s">
        <v>377</v>
      </c>
      <c r="AU347" s="193" t="s">
        <v>88</v>
      </c>
      <c r="AY347" s="19" t="s">
        <v>290</v>
      </c>
      <c r="BE347" s="194">
        <f>IF(N347="základní",J347,0)</f>
        <v>0</v>
      </c>
      <c r="BF347" s="194">
        <f>IF(N347="snížená",J347,0)</f>
        <v>0</v>
      </c>
      <c r="BG347" s="194">
        <f>IF(N347="zákl. přenesená",J347,0)</f>
        <v>0</v>
      </c>
      <c r="BH347" s="194">
        <f>IF(N347="sníž. přenesená",J347,0)</f>
        <v>0</v>
      </c>
      <c r="BI347" s="194">
        <f>IF(N347="nulová",J347,0)</f>
        <v>0</v>
      </c>
      <c r="BJ347" s="19" t="s">
        <v>86</v>
      </c>
      <c r="BK347" s="194">
        <f>ROUND(I347*H347,2)</f>
        <v>0</v>
      </c>
      <c r="BL347" s="19" t="s">
        <v>296</v>
      </c>
      <c r="BM347" s="193" t="s">
        <v>598</v>
      </c>
    </row>
    <row r="348" spans="2:51" s="13" customFormat="1" ht="11.25">
      <c r="B348" s="200"/>
      <c r="C348" s="201"/>
      <c r="D348" s="195" t="s">
        <v>300</v>
      </c>
      <c r="E348" s="202" t="s">
        <v>42</v>
      </c>
      <c r="F348" s="203" t="s">
        <v>578</v>
      </c>
      <c r="G348" s="201"/>
      <c r="H348" s="202" t="s">
        <v>42</v>
      </c>
      <c r="I348" s="204"/>
      <c r="J348" s="201"/>
      <c r="K348" s="201"/>
      <c r="L348" s="205"/>
      <c r="M348" s="206"/>
      <c r="N348" s="207"/>
      <c r="O348" s="207"/>
      <c r="P348" s="207"/>
      <c r="Q348" s="207"/>
      <c r="R348" s="207"/>
      <c r="S348" s="207"/>
      <c r="T348" s="208"/>
      <c r="AT348" s="209" t="s">
        <v>300</v>
      </c>
      <c r="AU348" s="209" t="s">
        <v>88</v>
      </c>
      <c r="AV348" s="13" t="s">
        <v>86</v>
      </c>
      <c r="AW348" s="13" t="s">
        <v>38</v>
      </c>
      <c r="AX348" s="13" t="s">
        <v>79</v>
      </c>
      <c r="AY348" s="209" t="s">
        <v>290</v>
      </c>
    </row>
    <row r="349" spans="2:51" s="14" customFormat="1" ht="11.25">
      <c r="B349" s="210"/>
      <c r="C349" s="211"/>
      <c r="D349" s="195" t="s">
        <v>300</v>
      </c>
      <c r="E349" s="212" t="s">
        <v>42</v>
      </c>
      <c r="F349" s="213" t="s">
        <v>86</v>
      </c>
      <c r="G349" s="211"/>
      <c r="H349" s="214">
        <v>1</v>
      </c>
      <c r="I349" s="215"/>
      <c r="J349" s="211"/>
      <c r="K349" s="211"/>
      <c r="L349" s="216"/>
      <c r="M349" s="217"/>
      <c r="N349" s="218"/>
      <c r="O349" s="218"/>
      <c r="P349" s="218"/>
      <c r="Q349" s="218"/>
      <c r="R349" s="218"/>
      <c r="S349" s="218"/>
      <c r="T349" s="219"/>
      <c r="AT349" s="220" t="s">
        <v>300</v>
      </c>
      <c r="AU349" s="220" t="s">
        <v>88</v>
      </c>
      <c r="AV349" s="14" t="s">
        <v>88</v>
      </c>
      <c r="AW349" s="14" t="s">
        <v>38</v>
      </c>
      <c r="AX349" s="14" t="s">
        <v>79</v>
      </c>
      <c r="AY349" s="220" t="s">
        <v>290</v>
      </c>
    </row>
    <row r="350" spans="2:51" s="15" customFormat="1" ht="11.25">
      <c r="B350" s="221"/>
      <c r="C350" s="222"/>
      <c r="D350" s="195" t="s">
        <v>300</v>
      </c>
      <c r="E350" s="223" t="s">
        <v>42</v>
      </c>
      <c r="F350" s="224" t="s">
        <v>302</v>
      </c>
      <c r="G350" s="222"/>
      <c r="H350" s="225">
        <v>1</v>
      </c>
      <c r="I350" s="226"/>
      <c r="J350" s="222"/>
      <c r="K350" s="222"/>
      <c r="L350" s="227"/>
      <c r="M350" s="228"/>
      <c r="N350" s="229"/>
      <c r="O350" s="229"/>
      <c r="P350" s="229"/>
      <c r="Q350" s="229"/>
      <c r="R350" s="229"/>
      <c r="S350" s="229"/>
      <c r="T350" s="230"/>
      <c r="AT350" s="231" t="s">
        <v>300</v>
      </c>
      <c r="AU350" s="231" t="s">
        <v>88</v>
      </c>
      <c r="AV350" s="15" t="s">
        <v>296</v>
      </c>
      <c r="AW350" s="15" t="s">
        <v>38</v>
      </c>
      <c r="AX350" s="15" t="s">
        <v>86</v>
      </c>
      <c r="AY350" s="231" t="s">
        <v>290</v>
      </c>
    </row>
    <row r="351" spans="1:65" s="2" customFormat="1" ht="14.45" customHeight="1">
      <c r="A351" s="36"/>
      <c r="B351" s="37"/>
      <c r="C351" s="243" t="s">
        <v>599</v>
      </c>
      <c r="D351" s="243" t="s">
        <v>377</v>
      </c>
      <c r="E351" s="244" t="s">
        <v>600</v>
      </c>
      <c r="F351" s="245" t="s">
        <v>601</v>
      </c>
      <c r="G351" s="246" t="s">
        <v>131</v>
      </c>
      <c r="H351" s="247">
        <v>1</v>
      </c>
      <c r="I351" s="248"/>
      <c r="J351" s="249">
        <f>ROUND(I351*H351,2)</f>
        <v>0</v>
      </c>
      <c r="K351" s="245" t="s">
        <v>295</v>
      </c>
      <c r="L351" s="250"/>
      <c r="M351" s="251" t="s">
        <v>42</v>
      </c>
      <c r="N351" s="252" t="s">
        <v>50</v>
      </c>
      <c r="O351" s="66"/>
      <c r="P351" s="191">
        <f>O351*H351</f>
        <v>0</v>
      </c>
      <c r="Q351" s="191">
        <v>0</v>
      </c>
      <c r="R351" s="191">
        <f>Q351*H351</f>
        <v>0</v>
      </c>
      <c r="S351" s="191">
        <v>0</v>
      </c>
      <c r="T351" s="192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93" t="s">
        <v>602</v>
      </c>
      <c r="AT351" s="193" t="s">
        <v>377</v>
      </c>
      <c r="AU351" s="193" t="s">
        <v>88</v>
      </c>
      <c r="AY351" s="19" t="s">
        <v>290</v>
      </c>
      <c r="BE351" s="194">
        <f>IF(N351="základní",J351,0)</f>
        <v>0</v>
      </c>
      <c r="BF351" s="194">
        <f>IF(N351="snížená",J351,0)</f>
        <v>0</v>
      </c>
      <c r="BG351" s="194">
        <f>IF(N351="zákl. přenesená",J351,0)</f>
        <v>0</v>
      </c>
      <c r="BH351" s="194">
        <f>IF(N351="sníž. přenesená",J351,0)</f>
        <v>0</v>
      </c>
      <c r="BI351" s="194">
        <f>IF(N351="nulová",J351,0)</f>
        <v>0</v>
      </c>
      <c r="BJ351" s="19" t="s">
        <v>86</v>
      </c>
      <c r="BK351" s="194">
        <f>ROUND(I351*H351,2)</f>
        <v>0</v>
      </c>
      <c r="BL351" s="19" t="s">
        <v>602</v>
      </c>
      <c r="BM351" s="193" t="s">
        <v>603</v>
      </c>
    </row>
    <row r="352" spans="2:51" s="13" customFormat="1" ht="11.25">
      <c r="B352" s="200"/>
      <c r="C352" s="201"/>
      <c r="D352" s="195" t="s">
        <v>300</v>
      </c>
      <c r="E352" s="202" t="s">
        <v>42</v>
      </c>
      <c r="F352" s="203" t="s">
        <v>578</v>
      </c>
      <c r="G352" s="201"/>
      <c r="H352" s="202" t="s">
        <v>42</v>
      </c>
      <c r="I352" s="204"/>
      <c r="J352" s="201"/>
      <c r="K352" s="201"/>
      <c r="L352" s="205"/>
      <c r="M352" s="206"/>
      <c r="N352" s="207"/>
      <c r="O352" s="207"/>
      <c r="P352" s="207"/>
      <c r="Q352" s="207"/>
      <c r="R352" s="207"/>
      <c r="S352" s="207"/>
      <c r="T352" s="208"/>
      <c r="AT352" s="209" t="s">
        <v>300</v>
      </c>
      <c r="AU352" s="209" t="s">
        <v>88</v>
      </c>
      <c r="AV352" s="13" t="s">
        <v>86</v>
      </c>
      <c r="AW352" s="13" t="s">
        <v>38</v>
      </c>
      <c r="AX352" s="13" t="s">
        <v>79</v>
      </c>
      <c r="AY352" s="209" t="s">
        <v>290</v>
      </c>
    </row>
    <row r="353" spans="2:51" s="14" customFormat="1" ht="11.25">
      <c r="B353" s="210"/>
      <c r="C353" s="211"/>
      <c r="D353" s="195" t="s">
        <v>300</v>
      </c>
      <c r="E353" s="212" t="s">
        <v>42</v>
      </c>
      <c r="F353" s="213" t="s">
        <v>86</v>
      </c>
      <c r="G353" s="211"/>
      <c r="H353" s="214">
        <v>1</v>
      </c>
      <c r="I353" s="215"/>
      <c r="J353" s="211"/>
      <c r="K353" s="211"/>
      <c r="L353" s="216"/>
      <c r="M353" s="217"/>
      <c r="N353" s="218"/>
      <c r="O353" s="218"/>
      <c r="P353" s="218"/>
      <c r="Q353" s="218"/>
      <c r="R353" s="218"/>
      <c r="S353" s="218"/>
      <c r="T353" s="219"/>
      <c r="AT353" s="220" t="s">
        <v>300</v>
      </c>
      <c r="AU353" s="220" t="s">
        <v>88</v>
      </c>
      <c r="AV353" s="14" t="s">
        <v>88</v>
      </c>
      <c r="AW353" s="14" t="s">
        <v>38</v>
      </c>
      <c r="AX353" s="14" t="s">
        <v>79</v>
      </c>
      <c r="AY353" s="220" t="s">
        <v>290</v>
      </c>
    </row>
    <row r="354" spans="2:51" s="15" customFormat="1" ht="11.25">
      <c r="B354" s="221"/>
      <c r="C354" s="222"/>
      <c r="D354" s="195" t="s">
        <v>300</v>
      </c>
      <c r="E354" s="223" t="s">
        <v>42</v>
      </c>
      <c r="F354" s="224" t="s">
        <v>302</v>
      </c>
      <c r="G354" s="222"/>
      <c r="H354" s="225">
        <v>1</v>
      </c>
      <c r="I354" s="226"/>
      <c r="J354" s="222"/>
      <c r="K354" s="222"/>
      <c r="L354" s="227"/>
      <c r="M354" s="228"/>
      <c r="N354" s="229"/>
      <c r="O354" s="229"/>
      <c r="P354" s="229"/>
      <c r="Q354" s="229"/>
      <c r="R354" s="229"/>
      <c r="S354" s="229"/>
      <c r="T354" s="230"/>
      <c r="AT354" s="231" t="s">
        <v>300</v>
      </c>
      <c r="AU354" s="231" t="s">
        <v>88</v>
      </c>
      <c r="AV354" s="15" t="s">
        <v>296</v>
      </c>
      <c r="AW354" s="15" t="s">
        <v>38</v>
      </c>
      <c r="AX354" s="15" t="s">
        <v>86</v>
      </c>
      <c r="AY354" s="231" t="s">
        <v>290</v>
      </c>
    </row>
    <row r="355" spans="1:65" s="2" customFormat="1" ht="14.45" customHeight="1">
      <c r="A355" s="36"/>
      <c r="B355" s="37"/>
      <c r="C355" s="243" t="s">
        <v>604</v>
      </c>
      <c r="D355" s="243" t="s">
        <v>377</v>
      </c>
      <c r="E355" s="244" t="s">
        <v>605</v>
      </c>
      <c r="F355" s="245" t="s">
        <v>606</v>
      </c>
      <c r="G355" s="246" t="s">
        <v>131</v>
      </c>
      <c r="H355" s="247">
        <v>4</v>
      </c>
      <c r="I355" s="248"/>
      <c r="J355" s="249">
        <f>ROUND(I355*H355,2)</f>
        <v>0</v>
      </c>
      <c r="K355" s="245" t="s">
        <v>295</v>
      </c>
      <c r="L355" s="250"/>
      <c r="M355" s="251" t="s">
        <v>42</v>
      </c>
      <c r="N355" s="252" t="s">
        <v>50</v>
      </c>
      <c r="O355" s="66"/>
      <c r="P355" s="191">
        <f>O355*H355</f>
        <v>0</v>
      </c>
      <c r="Q355" s="191">
        <v>0</v>
      </c>
      <c r="R355" s="191">
        <f>Q355*H355</f>
        <v>0</v>
      </c>
      <c r="S355" s="191">
        <v>0</v>
      </c>
      <c r="T355" s="192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93" t="s">
        <v>343</v>
      </c>
      <c r="AT355" s="193" t="s">
        <v>377</v>
      </c>
      <c r="AU355" s="193" t="s">
        <v>88</v>
      </c>
      <c r="AY355" s="19" t="s">
        <v>290</v>
      </c>
      <c r="BE355" s="194">
        <f>IF(N355="základní",J355,0)</f>
        <v>0</v>
      </c>
      <c r="BF355" s="194">
        <f>IF(N355="snížená",J355,0)</f>
        <v>0</v>
      </c>
      <c r="BG355" s="194">
        <f>IF(N355="zákl. přenesená",J355,0)</f>
        <v>0</v>
      </c>
      <c r="BH355" s="194">
        <f>IF(N355="sníž. přenesená",J355,0)</f>
        <v>0</v>
      </c>
      <c r="BI355" s="194">
        <f>IF(N355="nulová",J355,0)</f>
        <v>0</v>
      </c>
      <c r="BJ355" s="19" t="s">
        <v>86</v>
      </c>
      <c r="BK355" s="194">
        <f>ROUND(I355*H355,2)</f>
        <v>0</v>
      </c>
      <c r="BL355" s="19" t="s">
        <v>296</v>
      </c>
      <c r="BM355" s="193" t="s">
        <v>607</v>
      </c>
    </row>
    <row r="356" spans="2:51" s="13" customFormat="1" ht="11.25">
      <c r="B356" s="200"/>
      <c r="C356" s="201"/>
      <c r="D356" s="195" t="s">
        <v>300</v>
      </c>
      <c r="E356" s="202" t="s">
        <v>42</v>
      </c>
      <c r="F356" s="203" t="s">
        <v>578</v>
      </c>
      <c r="G356" s="201"/>
      <c r="H356" s="202" t="s">
        <v>42</v>
      </c>
      <c r="I356" s="204"/>
      <c r="J356" s="201"/>
      <c r="K356" s="201"/>
      <c r="L356" s="205"/>
      <c r="M356" s="206"/>
      <c r="N356" s="207"/>
      <c r="O356" s="207"/>
      <c r="P356" s="207"/>
      <c r="Q356" s="207"/>
      <c r="R356" s="207"/>
      <c r="S356" s="207"/>
      <c r="T356" s="208"/>
      <c r="AT356" s="209" t="s">
        <v>300</v>
      </c>
      <c r="AU356" s="209" t="s">
        <v>88</v>
      </c>
      <c r="AV356" s="13" t="s">
        <v>86</v>
      </c>
      <c r="AW356" s="13" t="s">
        <v>38</v>
      </c>
      <c r="AX356" s="13" t="s">
        <v>79</v>
      </c>
      <c r="AY356" s="209" t="s">
        <v>290</v>
      </c>
    </row>
    <row r="357" spans="2:51" s="14" customFormat="1" ht="11.25">
      <c r="B357" s="210"/>
      <c r="C357" s="211"/>
      <c r="D357" s="195" t="s">
        <v>300</v>
      </c>
      <c r="E357" s="212" t="s">
        <v>42</v>
      </c>
      <c r="F357" s="213" t="s">
        <v>296</v>
      </c>
      <c r="G357" s="211"/>
      <c r="H357" s="214">
        <v>4</v>
      </c>
      <c r="I357" s="215"/>
      <c r="J357" s="211"/>
      <c r="K357" s="211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300</v>
      </c>
      <c r="AU357" s="220" t="s">
        <v>88</v>
      </c>
      <c r="AV357" s="14" t="s">
        <v>88</v>
      </c>
      <c r="AW357" s="14" t="s">
        <v>38</v>
      </c>
      <c r="AX357" s="14" t="s">
        <v>79</v>
      </c>
      <c r="AY357" s="220" t="s">
        <v>290</v>
      </c>
    </row>
    <row r="358" spans="2:51" s="15" customFormat="1" ht="11.25">
      <c r="B358" s="221"/>
      <c r="C358" s="222"/>
      <c r="D358" s="195" t="s">
        <v>300</v>
      </c>
      <c r="E358" s="223" t="s">
        <v>42</v>
      </c>
      <c r="F358" s="224" t="s">
        <v>302</v>
      </c>
      <c r="G358" s="222"/>
      <c r="H358" s="225">
        <v>4</v>
      </c>
      <c r="I358" s="226"/>
      <c r="J358" s="222"/>
      <c r="K358" s="222"/>
      <c r="L358" s="227"/>
      <c r="M358" s="228"/>
      <c r="N358" s="229"/>
      <c r="O358" s="229"/>
      <c r="P358" s="229"/>
      <c r="Q358" s="229"/>
      <c r="R358" s="229"/>
      <c r="S358" s="229"/>
      <c r="T358" s="230"/>
      <c r="AT358" s="231" t="s">
        <v>300</v>
      </c>
      <c r="AU358" s="231" t="s">
        <v>88</v>
      </c>
      <c r="AV358" s="15" t="s">
        <v>296</v>
      </c>
      <c r="AW358" s="15" t="s">
        <v>38</v>
      </c>
      <c r="AX358" s="15" t="s">
        <v>86</v>
      </c>
      <c r="AY358" s="231" t="s">
        <v>290</v>
      </c>
    </row>
    <row r="359" spans="1:65" s="2" customFormat="1" ht="14.45" customHeight="1">
      <c r="A359" s="36"/>
      <c r="B359" s="37"/>
      <c r="C359" s="243" t="s">
        <v>608</v>
      </c>
      <c r="D359" s="243" t="s">
        <v>377</v>
      </c>
      <c r="E359" s="244" t="s">
        <v>609</v>
      </c>
      <c r="F359" s="245" t="s">
        <v>610</v>
      </c>
      <c r="G359" s="246" t="s">
        <v>131</v>
      </c>
      <c r="H359" s="247">
        <v>3</v>
      </c>
      <c r="I359" s="248"/>
      <c r="J359" s="249">
        <f>ROUND(I359*H359,2)</f>
        <v>0</v>
      </c>
      <c r="K359" s="245" t="s">
        <v>295</v>
      </c>
      <c r="L359" s="250"/>
      <c r="M359" s="251" t="s">
        <v>42</v>
      </c>
      <c r="N359" s="252" t="s">
        <v>50</v>
      </c>
      <c r="O359" s="66"/>
      <c r="P359" s="191">
        <f>O359*H359</f>
        <v>0</v>
      </c>
      <c r="Q359" s="191">
        <v>1.29</v>
      </c>
      <c r="R359" s="191">
        <f>Q359*H359</f>
        <v>3.87</v>
      </c>
      <c r="S359" s="191">
        <v>0</v>
      </c>
      <c r="T359" s="192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93" t="s">
        <v>343</v>
      </c>
      <c r="AT359" s="193" t="s">
        <v>377</v>
      </c>
      <c r="AU359" s="193" t="s">
        <v>88</v>
      </c>
      <c r="AY359" s="19" t="s">
        <v>290</v>
      </c>
      <c r="BE359" s="194">
        <f>IF(N359="základní",J359,0)</f>
        <v>0</v>
      </c>
      <c r="BF359" s="194">
        <f>IF(N359="snížená",J359,0)</f>
        <v>0</v>
      </c>
      <c r="BG359" s="194">
        <f>IF(N359="zákl. přenesená",J359,0)</f>
        <v>0</v>
      </c>
      <c r="BH359" s="194">
        <f>IF(N359="sníž. přenesená",J359,0)</f>
        <v>0</v>
      </c>
      <c r="BI359" s="194">
        <f>IF(N359="nulová",J359,0)</f>
        <v>0</v>
      </c>
      <c r="BJ359" s="19" t="s">
        <v>86</v>
      </c>
      <c r="BK359" s="194">
        <f>ROUND(I359*H359,2)</f>
        <v>0</v>
      </c>
      <c r="BL359" s="19" t="s">
        <v>296</v>
      </c>
      <c r="BM359" s="193" t="s">
        <v>611</v>
      </c>
    </row>
    <row r="360" spans="2:51" s="13" customFormat="1" ht="11.25">
      <c r="B360" s="200"/>
      <c r="C360" s="201"/>
      <c r="D360" s="195" t="s">
        <v>300</v>
      </c>
      <c r="E360" s="202" t="s">
        <v>42</v>
      </c>
      <c r="F360" s="203" t="s">
        <v>578</v>
      </c>
      <c r="G360" s="201"/>
      <c r="H360" s="202" t="s">
        <v>42</v>
      </c>
      <c r="I360" s="204"/>
      <c r="J360" s="201"/>
      <c r="K360" s="201"/>
      <c r="L360" s="205"/>
      <c r="M360" s="206"/>
      <c r="N360" s="207"/>
      <c r="O360" s="207"/>
      <c r="P360" s="207"/>
      <c r="Q360" s="207"/>
      <c r="R360" s="207"/>
      <c r="S360" s="207"/>
      <c r="T360" s="208"/>
      <c r="AT360" s="209" t="s">
        <v>300</v>
      </c>
      <c r="AU360" s="209" t="s">
        <v>88</v>
      </c>
      <c r="AV360" s="13" t="s">
        <v>86</v>
      </c>
      <c r="AW360" s="13" t="s">
        <v>38</v>
      </c>
      <c r="AX360" s="13" t="s">
        <v>79</v>
      </c>
      <c r="AY360" s="209" t="s">
        <v>290</v>
      </c>
    </row>
    <row r="361" spans="2:51" s="14" customFormat="1" ht="11.25">
      <c r="B361" s="210"/>
      <c r="C361" s="211"/>
      <c r="D361" s="195" t="s">
        <v>300</v>
      </c>
      <c r="E361" s="212" t="s">
        <v>42</v>
      </c>
      <c r="F361" s="213" t="s">
        <v>157</v>
      </c>
      <c r="G361" s="211"/>
      <c r="H361" s="214">
        <v>3</v>
      </c>
      <c r="I361" s="215"/>
      <c r="J361" s="211"/>
      <c r="K361" s="211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300</v>
      </c>
      <c r="AU361" s="220" t="s">
        <v>88</v>
      </c>
      <c r="AV361" s="14" t="s">
        <v>88</v>
      </c>
      <c r="AW361" s="14" t="s">
        <v>38</v>
      </c>
      <c r="AX361" s="14" t="s">
        <v>79</v>
      </c>
      <c r="AY361" s="220" t="s">
        <v>290</v>
      </c>
    </row>
    <row r="362" spans="2:51" s="15" customFormat="1" ht="11.25">
      <c r="B362" s="221"/>
      <c r="C362" s="222"/>
      <c r="D362" s="195" t="s">
        <v>300</v>
      </c>
      <c r="E362" s="223" t="s">
        <v>42</v>
      </c>
      <c r="F362" s="224" t="s">
        <v>302</v>
      </c>
      <c r="G362" s="222"/>
      <c r="H362" s="225">
        <v>3</v>
      </c>
      <c r="I362" s="226"/>
      <c r="J362" s="222"/>
      <c r="K362" s="222"/>
      <c r="L362" s="227"/>
      <c r="M362" s="228"/>
      <c r="N362" s="229"/>
      <c r="O362" s="229"/>
      <c r="P362" s="229"/>
      <c r="Q362" s="229"/>
      <c r="R362" s="229"/>
      <c r="S362" s="229"/>
      <c r="T362" s="230"/>
      <c r="AT362" s="231" t="s">
        <v>300</v>
      </c>
      <c r="AU362" s="231" t="s">
        <v>88</v>
      </c>
      <c r="AV362" s="15" t="s">
        <v>296</v>
      </c>
      <c r="AW362" s="15" t="s">
        <v>38</v>
      </c>
      <c r="AX362" s="15" t="s">
        <v>86</v>
      </c>
      <c r="AY362" s="231" t="s">
        <v>290</v>
      </c>
    </row>
    <row r="363" spans="1:65" s="2" customFormat="1" ht="14.45" customHeight="1">
      <c r="A363" s="36"/>
      <c r="B363" s="37"/>
      <c r="C363" s="182" t="s">
        <v>612</v>
      </c>
      <c r="D363" s="182" t="s">
        <v>292</v>
      </c>
      <c r="E363" s="183" t="s">
        <v>613</v>
      </c>
      <c r="F363" s="184" t="s">
        <v>614</v>
      </c>
      <c r="G363" s="185" t="s">
        <v>131</v>
      </c>
      <c r="H363" s="186">
        <v>3</v>
      </c>
      <c r="I363" s="187"/>
      <c r="J363" s="188">
        <f>ROUND(I363*H363,2)</f>
        <v>0</v>
      </c>
      <c r="K363" s="184" t="s">
        <v>295</v>
      </c>
      <c r="L363" s="41"/>
      <c r="M363" s="189" t="s">
        <v>42</v>
      </c>
      <c r="N363" s="190" t="s">
        <v>50</v>
      </c>
      <c r="O363" s="66"/>
      <c r="P363" s="191">
        <f>O363*H363</f>
        <v>0</v>
      </c>
      <c r="Q363" s="191">
        <v>0.3409</v>
      </c>
      <c r="R363" s="191">
        <f>Q363*H363</f>
        <v>1.0227</v>
      </c>
      <c r="S363" s="191">
        <v>0</v>
      </c>
      <c r="T363" s="192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93" t="s">
        <v>296</v>
      </c>
      <c r="AT363" s="193" t="s">
        <v>292</v>
      </c>
      <c r="AU363" s="193" t="s">
        <v>88</v>
      </c>
      <c r="AY363" s="19" t="s">
        <v>290</v>
      </c>
      <c r="BE363" s="194">
        <f>IF(N363="základní",J363,0)</f>
        <v>0</v>
      </c>
      <c r="BF363" s="194">
        <f>IF(N363="snížená",J363,0)</f>
        <v>0</v>
      </c>
      <c r="BG363" s="194">
        <f>IF(N363="zákl. přenesená",J363,0)</f>
        <v>0</v>
      </c>
      <c r="BH363" s="194">
        <f>IF(N363="sníž. přenesená",J363,0)</f>
        <v>0</v>
      </c>
      <c r="BI363" s="194">
        <f>IF(N363="nulová",J363,0)</f>
        <v>0</v>
      </c>
      <c r="BJ363" s="19" t="s">
        <v>86</v>
      </c>
      <c r="BK363" s="194">
        <f>ROUND(I363*H363,2)</f>
        <v>0</v>
      </c>
      <c r="BL363" s="19" t="s">
        <v>296</v>
      </c>
      <c r="BM363" s="193" t="s">
        <v>615</v>
      </c>
    </row>
    <row r="364" spans="2:51" s="13" customFormat="1" ht="11.25">
      <c r="B364" s="200"/>
      <c r="C364" s="201"/>
      <c r="D364" s="195" t="s">
        <v>300</v>
      </c>
      <c r="E364" s="202" t="s">
        <v>42</v>
      </c>
      <c r="F364" s="203" t="s">
        <v>578</v>
      </c>
      <c r="G364" s="201"/>
      <c r="H364" s="202" t="s">
        <v>42</v>
      </c>
      <c r="I364" s="204"/>
      <c r="J364" s="201"/>
      <c r="K364" s="201"/>
      <c r="L364" s="205"/>
      <c r="M364" s="206"/>
      <c r="N364" s="207"/>
      <c r="O364" s="207"/>
      <c r="P364" s="207"/>
      <c r="Q364" s="207"/>
      <c r="R364" s="207"/>
      <c r="S364" s="207"/>
      <c r="T364" s="208"/>
      <c r="AT364" s="209" t="s">
        <v>300</v>
      </c>
      <c r="AU364" s="209" t="s">
        <v>88</v>
      </c>
      <c r="AV364" s="13" t="s">
        <v>86</v>
      </c>
      <c r="AW364" s="13" t="s">
        <v>38</v>
      </c>
      <c r="AX364" s="13" t="s">
        <v>79</v>
      </c>
      <c r="AY364" s="209" t="s">
        <v>290</v>
      </c>
    </row>
    <row r="365" spans="2:51" s="14" customFormat="1" ht="11.25">
      <c r="B365" s="210"/>
      <c r="C365" s="211"/>
      <c r="D365" s="195" t="s">
        <v>300</v>
      </c>
      <c r="E365" s="212" t="s">
        <v>155</v>
      </c>
      <c r="F365" s="213" t="s">
        <v>157</v>
      </c>
      <c r="G365" s="211"/>
      <c r="H365" s="214">
        <v>3</v>
      </c>
      <c r="I365" s="215"/>
      <c r="J365" s="211"/>
      <c r="K365" s="211"/>
      <c r="L365" s="216"/>
      <c r="M365" s="217"/>
      <c r="N365" s="218"/>
      <c r="O365" s="218"/>
      <c r="P365" s="218"/>
      <c r="Q365" s="218"/>
      <c r="R365" s="218"/>
      <c r="S365" s="218"/>
      <c r="T365" s="219"/>
      <c r="AT365" s="220" t="s">
        <v>300</v>
      </c>
      <c r="AU365" s="220" t="s">
        <v>88</v>
      </c>
      <c r="AV365" s="14" t="s">
        <v>88</v>
      </c>
      <c r="AW365" s="14" t="s">
        <v>38</v>
      </c>
      <c r="AX365" s="14" t="s">
        <v>79</v>
      </c>
      <c r="AY365" s="220" t="s">
        <v>290</v>
      </c>
    </row>
    <row r="366" spans="2:51" s="15" customFormat="1" ht="11.25">
      <c r="B366" s="221"/>
      <c r="C366" s="222"/>
      <c r="D366" s="195" t="s">
        <v>300</v>
      </c>
      <c r="E366" s="223" t="s">
        <v>42</v>
      </c>
      <c r="F366" s="224" t="s">
        <v>302</v>
      </c>
      <c r="G366" s="222"/>
      <c r="H366" s="225">
        <v>3</v>
      </c>
      <c r="I366" s="226"/>
      <c r="J366" s="222"/>
      <c r="K366" s="222"/>
      <c r="L366" s="227"/>
      <c r="M366" s="228"/>
      <c r="N366" s="229"/>
      <c r="O366" s="229"/>
      <c r="P366" s="229"/>
      <c r="Q366" s="229"/>
      <c r="R366" s="229"/>
      <c r="S366" s="229"/>
      <c r="T366" s="230"/>
      <c r="AT366" s="231" t="s">
        <v>300</v>
      </c>
      <c r="AU366" s="231" t="s">
        <v>88</v>
      </c>
      <c r="AV366" s="15" t="s">
        <v>296</v>
      </c>
      <c r="AW366" s="15" t="s">
        <v>38</v>
      </c>
      <c r="AX366" s="15" t="s">
        <v>86</v>
      </c>
      <c r="AY366" s="231" t="s">
        <v>290</v>
      </c>
    </row>
    <row r="367" spans="1:65" s="2" customFormat="1" ht="14.45" customHeight="1">
      <c r="A367" s="36"/>
      <c r="B367" s="37"/>
      <c r="C367" s="182" t="s">
        <v>616</v>
      </c>
      <c r="D367" s="182" t="s">
        <v>292</v>
      </c>
      <c r="E367" s="183" t="s">
        <v>617</v>
      </c>
      <c r="F367" s="184" t="s">
        <v>618</v>
      </c>
      <c r="G367" s="185" t="s">
        <v>131</v>
      </c>
      <c r="H367" s="186">
        <v>1</v>
      </c>
      <c r="I367" s="187"/>
      <c r="J367" s="188">
        <f>ROUND(I367*H367,2)</f>
        <v>0</v>
      </c>
      <c r="K367" s="184" t="s">
        <v>295</v>
      </c>
      <c r="L367" s="41"/>
      <c r="M367" s="189" t="s">
        <v>42</v>
      </c>
      <c r="N367" s="190" t="s">
        <v>50</v>
      </c>
      <c r="O367" s="66"/>
      <c r="P367" s="191">
        <f>O367*H367</f>
        <v>0</v>
      </c>
      <c r="Q367" s="191">
        <v>0.3409</v>
      </c>
      <c r="R367" s="191">
        <f>Q367*H367</f>
        <v>0.3409</v>
      </c>
      <c r="S367" s="191">
        <v>0</v>
      </c>
      <c r="T367" s="192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93" t="s">
        <v>296</v>
      </c>
      <c r="AT367" s="193" t="s">
        <v>292</v>
      </c>
      <c r="AU367" s="193" t="s">
        <v>88</v>
      </c>
      <c r="AY367" s="19" t="s">
        <v>290</v>
      </c>
      <c r="BE367" s="194">
        <f>IF(N367="základní",J367,0)</f>
        <v>0</v>
      </c>
      <c r="BF367" s="194">
        <f>IF(N367="snížená",J367,0)</f>
        <v>0</v>
      </c>
      <c r="BG367" s="194">
        <f>IF(N367="zákl. přenesená",J367,0)</f>
        <v>0</v>
      </c>
      <c r="BH367" s="194">
        <f>IF(N367="sníž. přenesená",J367,0)</f>
        <v>0</v>
      </c>
      <c r="BI367" s="194">
        <f>IF(N367="nulová",J367,0)</f>
        <v>0</v>
      </c>
      <c r="BJ367" s="19" t="s">
        <v>86</v>
      </c>
      <c r="BK367" s="194">
        <f>ROUND(I367*H367,2)</f>
        <v>0</v>
      </c>
      <c r="BL367" s="19" t="s">
        <v>296</v>
      </c>
      <c r="BM367" s="193" t="s">
        <v>619</v>
      </c>
    </row>
    <row r="368" spans="2:51" s="13" customFormat="1" ht="11.25">
      <c r="B368" s="200"/>
      <c r="C368" s="201"/>
      <c r="D368" s="195" t="s">
        <v>300</v>
      </c>
      <c r="E368" s="202" t="s">
        <v>42</v>
      </c>
      <c r="F368" s="203" t="s">
        <v>578</v>
      </c>
      <c r="G368" s="201"/>
      <c r="H368" s="202" t="s">
        <v>42</v>
      </c>
      <c r="I368" s="204"/>
      <c r="J368" s="201"/>
      <c r="K368" s="201"/>
      <c r="L368" s="205"/>
      <c r="M368" s="206"/>
      <c r="N368" s="207"/>
      <c r="O368" s="207"/>
      <c r="P368" s="207"/>
      <c r="Q368" s="207"/>
      <c r="R368" s="207"/>
      <c r="S368" s="207"/>
      <c r="T368" s="208"/>
      <c r="AT368" s="209" t="s">
        <v>300</v>
      </c>
      <c r="AU368" s="209" t="s">
        <v>88</v>
      </c>
      <c r="AV368" s="13" t="s">
        <v>86</v>
      </c>
      <c r="AW368" s="13" t="s">
        <v>38</v>
      </c>
      <c r="AX368" s="13" t="s">
        <v>79</v>
      </c>
      <c r="AY368" s="209" t="s">
        <v>290</v>
      </c>
    </row>
    <row r="369" spans="2:51" s="14" customFormat="1" ht="11.25">
      <c r="B369" s="210"/>
      <c r="C369" s="211"/>
      <c r="D369" s="195" t="s">
        <v>300</v>
      </c>
      <c r="E369" s="212" t="s">
        <v>206</v>
      </c>
      <c r="F369" s="213" t="s">
        <v>86</v>
      </c>
      <c r="G369" s="211"/>
      <c r="H369" s="214">
        <v>1</v>
      </c>
      <c r="I369" s="215"/>
      <c r="J369" s="211"/>
      <c r="K369" s="211"/>
      <c r="L369" s="216"/>
      <c r="M369" s="217"/>
      <c r="N369" s="218"/>
      <c r="O369" s="218"/>
      <c r="P369" s="218"/>
      <c r="Q369" s="218"/>
      <c r="R369" s="218"/>
      <c r="S369" s="218"/>
      <c r="T369" s="219"/>
      <c r="AT369" s="220" t="s">
        <v>300</v>
      </c>
      <c r="AU369" s="220" t="s">
        <v>88</v>
      </c>
      <c r="AV369" s="14" t="s">
        <v>88</v>
      </c>
      <c r="AW369" s="14" t="s">
        <v>38</v>
      </c>
      <c r="AX369" s="14" t="s">
        <v>79</v>
      </c>
      <c r="AY369" s="220" t="s">
        <v>290</v>
      </c>
    </row>
    <row r="370" spans="2:51" s="15" customFormat="1" ht="11.25">
      <c r="B370" s="221"/>
      <c r="C370" s="222"/>
      <c r="D370" s="195" t="s">
        <v>300</v>
      </c>
      <c r="E370" s="223" t="s">
        <v>42</v>
      </c>
      <c r="F370" s="224" t="s">
        <v>302</v>
      </c>
      <c r="G370" s="222"/>
      <c r="H370" s="225">
        <v>1</v>
      </c>
      <c r="I370" s="226"/>
      <c r="J370" s="222"/>
      <c r="K370" s="222"/>
      <c r="L370" s="227"/>
      <c r="M370" s="228"/>
      <c r="N370" s="229"/>
      <c r="O370" s="229"/>
      <c r="P370" s="229"/>
      <c r="Q370" s="229"/>
      <c r="R370" s="229"/>
      <c r="S370" s="229"/>
      <c r="T370" s="230"/>
      <c r="AT370" s="231" t="s">
        <v>300</v>
      </c>
      <c r="AU370" s="231" t="s">
        <v>88</v>
      </c>
      <c r="AV370" s="15" t="s">
        <v>296</v>
      </c>
      <c r="AW370" s="15" t="s">
        <v>38</v>
      </c>
      <c r="AX370" s="15" t="s">
        <v>86</v>
      </c>
      <c r="AY370" s="231" t="s">
        <v>290</v>
      </c>
    </row>
    <row r="371" spans="1:65" s="2" customFormat="1" ht="14.45" customHeight="1">
      <c r="A371" s="36"/>
      <c r="B371" s="37"/>
      <c r="C371" s="243" t="s">
        <v>620</v>
      </c>
      <c r="D371" s="243" t="s">
        <v>377</v>
      </c>
      <c r="E371" s="244" t="s">
        <v>621</v>
      </c>
      <c r="F371" s="245" t="s">
        <v>622</v>
      </c>
      <c r="G371" s="246" t="s">
        <v>131</v>
      </c>
      <c r="H371" s="247">
        <v>4</v>
      </c>
      <c r="I371" s="248"/>
      <c r="J371" s="249">
        <f>ROUND(I371*H371,2)</f>
        <v>0</v>
      </c>
      <c r="K371" s="245" t="s">
        <v>295</v>
      </c>
      <c r="L371" s="250"/>
      <c r="M371" s="251" t="s">
        <v>42</v>
      </c>
      <c r="N371" s="252" t="s">
        <v>50</v>
      </c>
      <c r="O371" s="66"/>
      <c r="P371" s="191">
        <f>O371*H371</f>
        <v>0</v>
      </c>
      <c r="Q371" s="191">
        <v>0.072</v>
      </c>
      <c r="R371" s="191">
        <f>Q371*H371</f>
        <v>0.288</v>
      </c>
      <c r="S371" s="191">
        <v>0</v>
      </c>
      <c r="T371" s="192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93" t="s">
        <v>343</v>
      </c>
      <c r="AT371" s="193" t="s">
        <v>377</v>
      </c>
      <c r="AU371" s="193" t="s">
        <v>88</v>
      </c>
      <c r="AY371" s="19" t="s">
        <v>290</v>
      </c>
      <c r="BE371" s="194">
        <f>IF(N371="základní",J371,0)</f>
        <v>0</v>
      </c>
      <c r="BF371" s="194">
        <f>IF(N371="snížená",J371,0)</f>
        <v>0</v>
      </c>
      <c r="BG371" s="194">
        <f>IF(N371="zákl. přenesená",J371,0)</f>
        <v>0</v>
      </c>
      <c r="BH371" s="194">
        <f>IF(N371="sníž. přenesená",J371,0)</f>
        <v>0</v>
      </c>
      <c r="BI371" s="194">
        <f>IF(N371="nulová",J371,0)</f>
        <v>0</v>
      </c>
      <c r="BJ371" s="19" t="s">
        <v>86</v>
      </c>
      <c r="BK371" s="194">
        <f>ROUND(I371*H371,2)</f>
        <v>0</v>
      </c>
      <c r="BL371" s="19" t="s">
        <v>296</v>
      </c>
      <c r="BM371" s="193" t="s">
        <v>623</v>
      </c>
    </row>
    <row r="372" spans="2:51" s="14" customFormat="1" ht="11.25">
      <c r="B372" s="210"/>
      <c r="C372" s="211"/>
      <c r="D372" s="195" t="s">
        <v>300</v>
      </c>
      <c r="E372" s="212" t="s">
        <v>42</v>
      </c>
      <c r="F372" s="213" t="s">
        <v>624</v>
      </c>
      <c r="G372" s="211"/>
      <c r="H372" s="214">
        <v>4</v>
      </c>
      <c r="I372" s="215"/>
      <c r="J372" s="211"/>
      <c r="K372" s="211"/>
      <c r="L372" s="216"/>
      <c r="M372" s="217"/>
      <c r="N372" s="218"/>
      <c r="O372" s="218"/>
      <c r="P372" s="218"/>
      <c r="Q372" s="218"/>
      <c r="R372" s="218"/>
      <c r="S372" s="218"/>
      <c r="T372" s="219"/>
      <c r="AT372" s="220" t="s">
        <v>300</v>
      </c>
      <c r="AU372" s="220" t="s">
        <v>88</v>
      </c>
      <c r="AV372" s="14" t="s">
        <v>88</v>
      </c>
      <c r="AW372" s="14" t="s">
        <v>38</v>
      </c>
      <c r="AX372" s="14" t="s">
        <v>79</v>
      </c>
      <c r="AY372" s="220" t="s">
        <v>290</v>
      </c>
    </row>
    <row r="373" spans="2:51" s="15" customFormat="1" ht="11.25">
      <c r="B373" s="221"/>
      <c r="C373" s="222"/>
      <c r="D373" s="195" t="s">
        <v>300</v>
      </c>
      <c r="E373" s="223" t="s">
        <v>42</v>
      </c>
      <c r="F373" s="224" t="s">
        <v>302</v>
      </c>
      <c r="G373" s="222"/>
      <c r="H373" s="225">
        <v>4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AT373" s="231" t="s">
        <v>300</v>
      </c>
      <c r="AU373" s="231" t="s">
        <v>88</v>
      </c>
      <c r="AV373" s="15" t="s">
        <v>296</v>
      </c>
      <c r="AW373" s="15" t="s">
        <v>38</v>
      </c>
      <c r="AX373" s="15" t="s">
        <v>86</v>
      </c>
      <c r="AY373" s="231" t="s">
        <v>290</v>
      </c>
    </row>
    <row r="374" spans="1:65" s="2" customFormat="1" ht="14.45" customHeight="1">
      <c r="A374" s="36"/>
      <c r="B374" s="37"/>
      <c r="C374" s="243" t="s">
        <v>625</v>
      </c>
      <c r="D374" s="243" t="s">
        <v>377</v>
      </c>
      <c r="E374" s="244" t="s">
        <v>626</v>
      </c>
      <c r="F374" s="245" t="s">
        <v>627</v>
      </c>
      <c r="G374" s="246" t="s">
        <v>131</v>
      </c>
      <c r="H374" s="247">
        <v>4</v>
      </c>
      <c r="I374" s="248"/>
      <c r="J374" s="249">
        <f>ROUND(I374*H374,2)</f>
        <v>0</v>
      </c>
      <c r="K374" s="245" t="s">
        <v>295</v>
      </c>
      <c r="L374" s="250"/>
      <c r="M374" s="251" t="s">
        <v>42</v>
      </c>
      <c r="N374" s="252" t="s">
        <v>50</v>
      </c>
      <c r="O374" s="66"/>
      <c r="P374" s="191">
        <f>O374*H374</f>
        <v>0</v>
      </c>
      <c r="Q374" s="191">
        <v>0.027</v>
      </c>
      <c r="R374" s="191">
        <f>Q374*H374</f>
        <v>0.108</v>
      </c>
      <c r="S374" s="191">
        <v>0</v>
      </c>
      <c r="T374" s="192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93" t="s">
        <v>343</v>
      </c>
      <c r="AT374" s="193" t="s">
        <v>377</v>
      </c>
      <c r="AU374" s="193" t="s">
        <v>88</v>
      </c>
      <c r="AY374" s="19" t="s">
        <v>290</v>
      </c>
      <c r="BE374" s="194">
        <f>IF(N374="základní",J374,0)</f>
        <v>0</v>
      </c>
      <c r="BF374" s="194">
        <f>IF(N374="snížená",J374,0)</f>
        <v>0</v>
      </c>
      <c r="BG374" s="194">
        <f>IF(N374="zákl. přenesená",J374,0)</f>
        <v>0</v>
      </c>
      <c r="BH374" s="194">
        <f>IF(N374="sníž. přenesená",J374,0)</f>
        <v>0</v>
      </c>
      <c r="BI374" s="194">
        <f>IF(N374="nulová",J374,0)</f>
        <v>0</v>
      </c>
      <c r="BJ374" s="19" t="s">
        <v>86</v>
      </c>
      <c r="BK374" s="194">
        <f>ROUND(I374*H374,2)</f>
        <v>0</v>
      </c>
      <c r="BL374" s="19" t="s">
        <v>296</v>
      </c>
      <c r="BM374" s="193" t="s">
        <v>628</v>
      </c>
    </row>
    <row r="375" spans="2:51" s="14" customFormat="1" ht="11.25">
      <c r="B375" s="210"/>
      <c r="C375" s="211"/>
      <c r="D375" s="195" t="s">
        <v>300</v>
      </c>
      <c r="E375" s="212" t="s">
        <v>42</v>
      </c>
      <c r="F375" s="213" t="s">
        <v>624</v>
      </c>
      <c r="G375" s="211"/>
      <c r="H375" s="214">
        <v>4</v>
      </c>
      <c r="I375" s="215"/>
      <c r="J375" s="211"/>
      <c r="K375" s="211"/>
      <c r="L375" s="216"/>
      <c r="M375" s="217"/>
      <c r="N375" s="218"/>
      <c r="O375" s="218"/>
      <c r="P375" s="218"/>
      <c r="Q375" s="218"/>
      <c r="R375" s="218"/>
      <c r="S375" s="218"/>
      <c r="T375" s="219"/>
      <c r="AT375" s="220" t="s">
        <v>300</v>
      </c>
      <c r="AU375" s="220" t="s">
        <v>88</v>
      </c>
      <c r="AV375" s="14" t="s">
        <v>88</v>
      </c>
      <c r="AW375" s="14" t="s">
        <v>38</v>
      </c>
      <c r="AX375" s="14" t="s">
        <v>79</v>
      </c>
      <c r="AY375" s="220" t="s">
        <v>290</v>
      </c>
    </row>
    <row r="376" spans="2:51" s="15" customFormat="1" ht="11.25">
      <c r="B376" s="221"/>
      <c r="C376" s="222"/>
      <c r="D376" s="195" t="s">
        <v>300</v>
      </c>
      <c r="E376" s="223" t="s">
        <v>42</v>
      </c>
      <c r="F376" s="224" t="s">
        <v>302</v>
      </c>
      <c r="G376" s="222"/>
      <c r="H376" s="225">
        <v>4</v>
      </c>
      <c r="I376" s="226"/>
      <c r="J376" s="222"/>
      <c r="K376" s="222"/>
      <c r="L376" s="227"/>
      <c r="M376" s="228"/>
      <c r="N376" s="229"/>
      <c r="O376" s="229"/>
      <c r="P376" s="229"/>
      <c r="Q376" s="229"/>
      <c r="R376" s="229"/>
      <c r="S376" s="229"/>
      <c r="T376" s="230"/>
      <c r="AT376" s="231" t="s">
        <v>300</v>
      </c>
      <c r="AU376" s="231" t="s">
        <v>88</v>
      </c>
      <c r="AV376" s="15" t="s">
        <v>296</v>
      </c>
      <c r="AW376" s="15" t="s">
        <v>38</v>
      </c>
      <c r="AX376" s="15" t="s">
        <v>86</v>
      </c>
      <c r="AY376" s="231" t="s">
        <v>290</v>
      </c>
    </row>
    <row r="377" spans="1:65" s="2" customFormat="1" ht="14.45" customHeight="1">
      <c r="A377" s="36"/>
      <c r="B377" s="37"/>
      <c r="C377" s="243" t="s">
        <v>629</v>
      </c>
      <c r="D377" s="243" t="s">
        <v>377</v>
      </c>
      <c r="E377" s="244" t="s">
        <v>630</v>
      </c>
      <c r="F377" s="245" t="s">
        <v>631</v>
      </c>
      <c r="G377" s="246" t="s">
        <v>131</v>
      </c>
      <c r="H377" s="247">
        <v>3</v>
      </c>
      <c r="I377" s="248"/>
      <c r="J377" s="249">
        <f>ROUND(I377*H377,2)</f>
        <v>0</v>
      </c>
      <c r="K377" s="245" t="s">
        <v>295</v>
      </c>
      <c r="L377" s="250"/>
      <c r="M377" s="251" t="s">
        <v>42</v>
      </c>
      <c r="N377" s="252" t="s">
        <v>50</v>
      </c>
      <c r="O377" s="66"/>
      <c r="P377" s="191">
        <f>O377*H377</f>
        <v>0</v>
      </c>
      <c r="Q377" s="191">
        <v>0.111</v>
      </c>
      <c r="R377" s="191">
        <f>Q377*H377</f>
        <v>0.333</v>
      </c>
      <c r="S377" s="191">
        <v>0</v>
      </c>
      <c r="T377" s="192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93" t="s">
        <v>343</v>
      </c>
      <c r="AT377" s="193" t="s">
        <v>377</v>
      </c>
      <c r="AU377" s="193" t="s">
        <v>88</v>
      </c>
      <c r="AY377" s="19" t="s">
        <v>290</v>
      </c>
      <c r="BE377" s="194">
        <f>IF(N377="základní",J377,0)</f>
        <v>0</v>
      </c>
      <c r="BF377" s="194">
        <f>IF(N377="snížená",J377,0)</f>
        <v>0</v>
      </c>
      <c r="BG377" s="194">
        <f>IF(N377="zákl. přenesená",J377,0)</f>
        <v>0</v>
      </c>
      <c r="BH377" s="194">
        <f>IF(N377="sníž. přenesená",J377,0)</f>
        <v>0</v>
      </c>
      <c r="BI377" s="194">
        <f>IF(N377="nulová",J377,0)</f>
        <v>0</v>
      </c>
      <c r="BJ377" s="19" t="s">
        <v>86</v>
      </c>
      <c r="BK377" s="194">
        <f>ROUND(I377*H377,2)</f>
        <v>0</v>
      </c>
      <c r="BL377" s="19" t="s">
        <v>296</v>
      </c>
      <c r="BM377" s="193" t="s">
        <v>632</v>
      </c>
    </row>
    <row r="378" spans="2:51" s="14" customFormat="1" ht="11.25">
      <c r="B378" s="210"/>
      <c r="C378" s="211"/>
      <c r="D378" s="195" t="s">
        <v>300</v>
      </c>
      <c r="E378" s="212" t="s">
        <v>42</v>
      </c>
      <c r="F378" s="213" t="s">
        <v>155</v>
      </c>
      <c r="G378" s="211"/>
      <c r="H378" s="214">
        <v>3</v>
      </c>
      <c r="I378" s="215"/>
      <c r="J378" s="211"/>
      <c r="K378" s="211"/>
      <c r="L378" s="216"/>
      <c r="M378" s="217"/>
      <c r="N378" s="218"/>
      <c r="O378" s="218"/>
      <c r="P378" s="218"/>
      <c r="Q378" s="218"/>
      <c r="R378" s="218"/>
      <c r="S378" s="218"/>
      <c r="T378" s="219"/>
      <c r="AT378" s="220" t="s">
        <v>300</v>
      </c>
      <c r="AU378" s="220" t="s">
        <v>88</v>
      </c>
      <c r="AV378" s="14" t="s">
        <v>88</v>
      </c>
      <c r="AW378" s="14" t="s">
        <v>38</v>
      </c>
      <c r="AX378" s="14" t="s">
        <v>79</v>
      </c>
      <c r="AY378" s="220" t="s">
        <v>290</v>
      </c>
    </row>
    <row r="379" spans="2:51" s="15" customFormat="1" ht="11.25">
      <c r="B379" s="221"/>
      <c r="C379" s="222"/>
      <c r="D379" s="195" t="s">
        <v>300</v>
      </c>
      <c r="E379" s="223" t="s">
        <v>42</v>
      </c>
      <c r="F379" s="224" t="s">
        <v>302</v>
      </c>
      <c r="G379" s="222"/>
      <c r="H379" s="225">
        <v>3</v>
      </c>
      <c r="I379" s="226"/>
      <c r="J379" s="222"/>
      <c r="K379" s="222"/>
      <c r="L379" s="227"/>
      <c r="M379" s="228"/>
      <c r="N379" s="229"/>
      <c r="O379" s="229"/>
      <c r="P379" s="229"/>
      <c r="Q379" s="229"/>
      <c r="R379" s="229"/>
      <c r="S379" s="229"/>
      <c r="T379" s="230"/>
      <c r="AT379" s="231" t="s">
        <v>300</v>
      </c>
      <c r="AU379" s="231" t="s">
        <v>88</v>
      </c>
      <c r="AV379" s="15" t="s">
        <v>296</v>
      </c>
      <c r="AW379" s="15" t="s">
        <v>38</v>
      </c>
      <c r="AX379" s="15" t="s">
        <v>86</v>
      </c>
      <c r="AY379" s="231" t="s">
        <v>290</v>
      </c>
    </row>
    <row r="380" spans="1:65" s="2" customFormat="1" ht="14.45" customHeight="1">
      <c r="A380" s="36"/>
      <c r="B380" s="37"/>
      <c r="C380" s="243" t="s">
        <v>633</v>
      </c>
      <c r="D380" s="243" t="s">
        <v>377</v>
      </c>
      <c r="E380" s="244" t="s">
        <v>634</v>
      </c>
      <c r="F380" s="245" t="s">
        <v>635</v>
      </c>
      <c r="G380" s="246" t="s">
        <v>131</v>
      </c>
      <c r="H380" s="247">
        <v>1</v>
      </c>
      <c r="I380" s="248"/>
      <c r="J380" s="249">
        <f>ROUND(I380*H380,2)</f>
        <v>0</v>
      </c>
      <c r="K380" s="245" t="s">
        <v>295</v>
      </c>
      <c r="L380" s="250"/>
      <c r="M380" s="251" t="s">
        <v>42</v>
      </c>
      <c r="N380" s="252" t="s">
        <v>50</v>
      </c>
      <c r="O380" s="66"/>
      <c r="P380" s="191">
        <f>O380*H380</f>
        <v>0</v>
      </c>
      <c r="Q380" s="191">
        <v>0.058</v>
      </c>
      <c r="R380" s="191">
        <f>Q380*H380</f>
        <v>0.058</v>
      </c>
      <c r="S380" s="191">
        <v>0</v>
      </c>
      <c r="T380" s="192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93" t="s">
        <v>343</v>
      </c>
      <c r="AT380" s="193" t="s">
        <v>377</v>
      </c>
      <c r="AU380" s="193" t="s">
        <v>88</v>
      </c>
      <c r="AY380" s="19" t="s">
        <v>290</v>
      </c>
      <c r="BE380" s="194">
        <f>IF(N380="základní",J380,0)</f>
        <v>0</v>
      </c>
      <c r="BF380" s="194">
        <f>IF(N380="snížená",J380,0)</f>
        <v>0</v>
      </c>
      <c r="BG380" s="194">
        <f>IF(N380="zákl. přenesená",J380,0)</f>
        <v>0</v>
      </c>
      <c r="BH380" s="194">
        <f>IF(N380="sníž. přenesená",J380,0)</f>
        <v>0</v>
      </c>
      <c r="BI380" s="194">
        <f>IF(N380="nulová",J380,0)</f>
        <v>0</v>
      </c>
      <c r="BJ380" s="19" t="s">
        <v>86</v>
      </c>
      <c r="BK380" s="194">
        <f>ROUND(I380*H380,2)</f>
        <v>0</v>
      </c>
      <c r="BL380" s="19" t="s">
        <v>296</v>
      </c>
      <c r="BM380" s="193" t="s">
        <v>636</v>
      </c>
    </row>
    <row r="381" spans="2:51" s="14" customFormat="1" ht="11.25">
      <c r="B381" s="210"/>
      <c r="C381" s="211"/>
      <c r="D381" s="195" t="s">
        <v>300</v>
      </c>
      <c r="E381" s="212" t="s">
        <v>42</v>
      </c>
      <c r="F381" s="213" t="s">
        <v>206</v>
      </c>
      <c r="G381" s="211"/>
      <c r="H381" s="214">
        <v>1</v>
      </c>
      <c r="I381" s="215"/>
      <c r="J381" s="211"/>
      <c r="K381" s="211"/>
      <c r="L381" s="216"/>
      <c r="M381" s="217"/>
      <c r="N381" s="218"/>
      <c r="O381" s="218"/>
      <c r="P381" s="218"/>
      <c r="Q381" s="218"/>
      <c r="R381" s="218"/>
      <c r="S381" s="218"/>
      <c r="T381" s="219"/>
      <c r="AT381" s="220" t="s">
        <v>300</v>
      </c>
      <c r="AU381" s="220" t="s">
        <v>88</v>
      </c>
      <c r="AV381" s="14" t="s">
        <v>88</v>
      </c>
      <c r="AW381" s="14" t="s">
        <v>38</v>
      </c>
      <c r="AX381" s="14" t="s">
        <v>79</v>
      </c>
      <c r="AY381" s="220" t="s">
        <v>290</v>
      </c>
    </row>
    <row r="382" spans="2:51" s="15" customFormat="1" ht="11.25">
      <c r="B382" s="221"/>
      <c r="C382" s="222"/>
      <c r="D382" s="195" t="s">
        <v>300</v>
      </c>
      <c r="E382" s="223" t="s">
        <v>42</v>
      </c>
      <c r="F382" s="224" t="s">
        <v>302</v>
      </c>
      <c r="G382" s="222"/>
      <c r="H382" s="225">
        <v>1</v>
      </c>
      <c r="I382" s="226"/>
      <c r="J382" s="222"/>
      <c r="K382" s="222"/>
      <c r="L382" s="227"/>
      <c r="M382" s="228"/>
      <c r="N382" s="229"/>
      <c r="O382" s="229"/>
      <c r="P382" s="229"/>
      <c r="Q382" s="229"/>
      <c r="R382" s="229"/>
      <c r="S382" s="229"/>
      <c r="T382" s="230"/>
      <c r="AT382" s="231" t="s">
        <v>300</v>
      </c>
      <c r="AU382" s="231" t="s">
        <v>88</v>
      </c>
      <c r="AV382" s="15" t="s">
        <v>296</v>
      </c>
      <c r="AW382" s="15" t="s">
        <v>38</v>
      </c>
      <c r="AX382" s="15" t="s">
        <v>86</v>
      </c>
      <c r="AY382" s="231" t="s">
        <v>290</v>
      </c>
    </row>
    <row r="383" spans="1:65" s="2" customFormat="1" ht="14.45" customHeight="1">
      <c r="A383" s="36"/>
      <c r="B383" s="37"/>
      <c r="C383" s="243" t="s">
        <v>637</v>
      </c>
      <c r="D383" s="243" t="s">
        <v>377</v>
      </c>
      <c r="E383" s="244" t="s">
        <v>638</v>
      </c>
      <c r="F383" s="245" t="s">
        <v>639</v>
      </c>
      <c r="G383" s="246" t="s">
        <v>131</v>
      </c>
      <c r="H383" s="247">
        <v>4</v>
      </c>
      <c r="I383" s="248"/>
      <c r="J383" s="249">
        <f>ROUND(I383*H383,2)</f>
        <v>0</v>
      </c>
      <c r="K383" s="245" t="s">
        <v>295</v>
      </c>
      <c r="L383" s="250"/>
      <c r="M383" s="251" t="s">
        <v>42</v>
      </c>
      <c r="N383" s="252" t="s">
        <v>50</v>
      </c>
      <c r="O383" s="66"/>
      <c r="P383" s="191">
        <f>O383*H383</f>
        <v>0</v>
      </c>
      <c r="Q383" s="191">
        <v>0.08</v>
      </c>
      <c r="R383" s="191">
        <f>Q383*H383</f>
        <v>0.32</v>
      </c>
      <c r="S383" s="191">
        <v>0</v>
      </c>
      <c r="T383" s="192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93" t="s">
        <v>343</v>
      </c>
      <c r="AT383" s="193" t="s">
        <v>377</v>
      </c>
      <c r="AU383" s="193" t="s">
        <v>88</v>
      </c>
      <c r="AY383" s="19" t="s">
        <v>290</v>
      </c>
      <c r="BE383" s="194">
        <f>IF(N383="základní",J383,0)</f>
        <v>0</v>
      </c>
      <c r="BF383" s="194">
        <f>IF(N383="snížená",J383,0)</f>
        <v>0</v>
      </c>
      <c r="BG383" s="194">
        <f>IF(N383="zákl. přenesená",J383,0)</f>
        <v>0</v>
      </c>
      <c r="BH383" s="194">
        <f>IF(N383="sníž. přenesená",J383,0)</f>
        <v>0</v>
      </c>
      <c r="BI383" s="194">
        <f>IF(N383="nulová",J383,0)</f>
        <v>0</v>
      </c>
      <c r="BJ383" s="19" t="s">
        <v>86</v>
      </c>
      <c r="BK383" s="194">
        <f>ROUND(I383*H383,2)</f>
        <v>0</v>
      </c>
      <c r="BL383" s="19" t="s">
        <v>296</v>
      </c>
      <c r="BM383" s="193" t="s">
        <v>640</v>
      </c>
    </row>
    <row r="384" spans="2:51" s="14" customFormat="1" ht="11.25">
      <c r="B384" s="210"/>
      <c r="C384" s="211"/>
      <c r="D384" s="195" t="s">
        <v>300</v>
      </c>
      <c r="E384" s="212" t="s">
        <v>42</v>
      </c>
      <c r="F384" s="213" t="s">
        <v>624</v>
      </c>
      <c r="G384" s="211"/>
      <c r="H384" s="214">
        <v>4</v>
      </c>
      <c r="I384" s="215"/>
      <c r="J384" s="211"/>
      <c r="K384" s="211"/>
      <c r="L384" s="216"/>
      <c r="M384" s="217"/>
      <c r="N384" s="218"/>
      <c r="O384" s="218"/>
      <c r="P384" s="218"/>
      <c r="Q384" s="218"/>
      <c r="R384" s="218"/>
      <c r="S384" s="218"/>
      <c r="T384" s="219"/>
      <c r="AT384" s="220" t="s">
        <v>300</v>
      </c>
      <c r="AU384" s="220" t="s">
        <v>88</v>
      </c>
      <c r="AV384" s="14" t="s">
        <v>88</v>
      </c>
      <c r="AW384" s="14" t="s">
        <v>38</v>
      </c>
      <c r="AX384" s="14" t="s">
        <v>79</v>
      </c>
      <c r="AY384" s="220" t="s">
        <v>290</v>
      </c>
    </row>
    <row r="385" spans="2:51" s="15" customFormat="1" ht="11.25">
      <c r="B385" s="221"/>
      <c r="C385" s="222"/>
      <c r="D385" s="195" t="s">
        <v>300</v>
      </c>
      <c r="E385" s="223" t="s">
        <v>42</v>
      </c>
      <c r="F385" s="224" t="s">
        <v>302</v>
      </c>
      <c r="G385" s="222"/>
      <c r="H385" s="225">
        <v>4</v>
      </c>
      <c r="I385" s="226"/>
      <c r="J385" s="222"/>
      <c r="K385" s="222"/>
      <c r="L385" s="227"/>
      <c r="M385" s="228"/>
      <c r="N385" s="229"/>
      <c r="O385" s="229"/>
      <c r="P385" s="229"/>
      <c r="Q385" s="229"/>
      <c r="R385" s="229"/>
      <c r="S385" s="229"/>
      <c r="T385" s="230"/>
      <c r="AT385" s="231" t="s">
        <v>300</v>
      </c>
      <c r="AU385" s="231" t="s">
        <v>88</v>
      </c>
      <c r="AV385" s="15" t="s">
        <v>296</v>
      </c>
      <c r="AW385" s="15" t="s">
        <v>38</v>
      </c>
      <c r="AX385" s="15" t="s">
        <v>86</v>
      </c>
      <c r="AY385" s="231" t="s">
        <v>290</v>
      </c>
    </row>
    <row r="386" spans="1:65" s="2" customFormat="1" ht="14.45" customHeight="1">
      <c r="A386" s="36"/>
      <c r="B386" s="37"/>
      <c r="C386" s="182" t="s">
        <v>641</v>
      </c>
      <c r="D386" s="182" t="s">
        <v>292</v>
      </c>
      <c r="E386" s="183" t="s">
        <v>642</v>
      </c>
      <c r="F386" s="184" t="s">
        <v>643</v>
      </c>
      <c r="G386" s="185" t="s">
        <v>131</v>
      </c>
      <c r="H386" s="186">
        <v>3</v>
      </c>
      <c r="I386" s="187"/>
      <c r="J386" s="188">
        <f>ROUND(I386*H386,2)</f>
        <v>0</v>
      </c>
      <c r="K386" s="184" t="s">
        <v>295</v>
      </c>
      <c r="L386" s="41"/>
      <c r="M386" s="189" t="s">
        <v>42</v>
      </c>
      <c r="N386" s="190" t="s">
        <v>50</v>
      </c>
      <c r="O386" s="66"/>
      <c r="P386" s="191">
        <f>O386*H386</f>
        <v>0</v>
      </c>
      <c r="Q386" s="191">
        <v>0.21734</v>
      </c>
      <c r="R386" s="191">
        <f>Q386*H386</f>
        <v>0.65202</v>
      </c>
      <c r="S386" s="191">
        <v>0</v>
      </c>
      <c r="T386" s="192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93" t="s">
        <v>296</v>
      </c>
      <c r="AT386" s="193" t="s">
        <v>292</v>
      </c>
      <c r="AU386" s="193" t="s">
        <v>88</v>
      </c>
      <c r="AY386" s="19" t="s">
        <v>290</v>
      </c>
      <c r="BE386" s="194">
        <f>IF(N386="základní",J386,0)</f>
        <v>0</v>
      </c>
      <c r="BF386" s="194">
        <f>IF(N386="snížená",J386,0)</f>
        <v>0</v>
      </c>
      <c r="BG386" s="194">
        <f>IF(N386="zákl. přenesená",J386,0)</f>
        <v>0</v>
      </c>
      <c r="BH386" s="194">
        <f>IF(N386="sníž. přenesená",J386,0)</f>
        <v>0</v>
      </c>
      <c r="BI386" s="194">
        <f>IF(N386="nulová",J386,0)</f>
        <v>0</v>
      </c>
      <c r="BJ386" s="19" t="s">
        <v>86</v>
      </c>
      <c r="BK386" s="194">
        <f>ROUND(I386*H386,2)</f>
        <v>0</v>
      </c>
      <c r="BL386" s="19" t="s">
        <v>296</v>
      </c>
      <c r="BM386" s="193" t="s">
        <v>644</v>
      </c>
    </row>
    <row r="387" spans="2:51" s="13" customFormat="1" ht="11.25">
      <c r="B387" s="200"/>
      <c r="C387" s="201"/>
      <c r="D387" s="195" t="s">
        <v>300</v>
      </c>
      <c r="E387" s="202" t="s">
        <v>42</v>
      </c>
      <c r="F387" s="203" t="s">
        <v>578</v>
      </c>
      <c r="G387" s="201"/>
      <c r="H387" s="202" t="s">
        <v>42</v>
      </c>
      <c r="I387" s="204"/>
      <c r="J387" s="201"/>
      <c r="K387" s="201"/>
      <c r="L387" s="205"/>
      <c r="M387" s="206"/>
      <c r="N387" s="207"/>
      <c r="O387" s="207"/>
      <c r="P387" s="207"/>
      <c r="Q387" s="207"/>
      <c r="R387" s="207"/>
      <c r="S387" s="207"/>
      <c r="T387" s="208"/>
      <c r="AT387" s="209" t="s">
        <v>300</v>
      </c>
      <c r="AU387" s="209" t="s">
        <v>88</v>
      </c>
      <c r="AV387" s="13" t="s">
        <v>86</v>
      </c>
      <c r="AW387" s="13" t="s">
        <v>38</v>
      </c>
      <c r="AX387" s="13" t="s">
        <v>79</v>
      </c>
      <c r="AY387" s="209" t="s">
        <v>290</v>
      </c>
    </row>
    <row r="388" spans="2:51" s="14" customFormat="1" ht="11.25">
      <c r="B388" s="210"/>
      <c r="C388" s="211"/>
      <c r="D388" s="195" t="s">
        <v>300</v>
      </c>
      <c r="E388" s="212" t="s">
        <v>42</v>
      </c>
      <c r="F388" s="213" t="s">
        <v>157</v>
      </c>
      <c r="G388" s="211"/>
      <c r="H388" s="214">
        <v>3</v>
      </c>
      <c r="I388" s="215"/>
      <c r="J388" s="211"/>
      <c r="K388" s="211"/>
      <c r="L388" s="216"/>
      <c r="M388" s="217"/>
      <c r="N388" s="218"/>
      <c r="O388" s="218"/>
      <c r="P388" s="218"/>
      <c r="Q388" s="218"/>
      <c r="R388" s="218"/>
      <c r="S388" s="218"/>
      <c r="T388" s="219"/>
      <c r="AT388" s="220" t="s">
        <v>300</v>
      </c>
      <c r="AU388" s="220" t="s">
        <v>88</v>
      </c>
      <c r="AV388" s="14" t="s">
        <v>88</v>
      </c>
      <c r="AW388" s="14" t="s">
        <v>38</v>
      </c>
      <c r="AX388" s="14" t="s">
        <v>79</v>
      </c>
      <c r="AY388" s="220" t="s">
        <v>290</v>
      </c>
    </row>
    <row r="389" spans="2:51" s="15" customFormat="1" ht="11.25">
      <c r="B389" s="221"/>
      <c r="C389" s="222"/>
      <c r="D389" s="195" t="s">
        <v>300</v>
      </c>
      <c r="E389" s="223" t="s">
        <v>42</v>
      </c>
      <c r="F389" s="224" t="s">
        <v>302</v>
      </c>
      <c r="G389" s="222"/>
      <c r="H389" s="225">
        <v>3</v>
      </c>
      <c r="I389" s="226"/>
      <c r="J389" s="222"/>
      <c r="K389" s="222"/>
      <c r="L389" s="227"/>
      <c r="M389" s="228"/>
      <c r="N389" s="229"/>
      <c r="O389" s="229"/>
      <c r="P389" s="229"/>
      <c r="Q389" s="229"/>
      <c r="R389" s="229"/>
      <c r="S389" s="229"/>
      <c r="T389" s="230"/>
      <c r="AT389" s="231" t="s">
        <v>300</v>
      </c>
      <c r="AU389" s="231" t="s">
        <v>88</v>
      </c>
      <c r="AV389" s="15" t="s">
        <v>296</v>
      </c>
      <c r="AW389" s="15" t="s">
        <v>38</v>
      </c>
      <c r="AX389" s="15" t="s">
        <v>86</v>
      </c>
      <c r="AY389" s="231" t="s">
        <v>290</v>
      </c>
    </row>
    <row r="390" spans="1:65" s="2" customFormat="1" ht="14.45" customHeight="1">
      <c r="A390" s="36"/>
      <c r="B390" s="37"/>
      <c r="C390" s="243" t="s">
        <v>645</v>
      </c>
      <c r="D390" s="243" t="s">
        <v>377</v>
      </c>
      <c r="E390" s="244" t="s">
        <v>646</v>
      </c>
      <c r="F390" s="245" t="s">
        <v>647</v>
      </c>
      <c r="G390" s="246" t="s">
        <v>131</v>
      </c>
      <c r="H390" s="247">
        <v>3</v>
      </c>
      <c r="I390" s="248"/>
      <c r="J390" s="249">
        <f>ROUND(I390*H390,2)</f>
        <v>0</v>
      </c>
      <c r="K390" s="245" t="s">
        <v>295</v>
      </c>
      <c r="L390" s="250"/>
      <c r="M390" s="251" t="s">
        <v>42</v>
      </c>
      <c r="N390" s="252" t="s">
        <v>50</v>
      </c>
      <c r="O390" s="66"/>
      <c r="P390" s="191">
        <f>O390*H390</f>
        <v>0</v>
      </c>
      <c r="Q390" s="191">
        <v>0.08</v>
      </c>
      <c r="R390" s="191">
        <f>Q390*H390</f>
        <v>0.24</v>
      </c>
      <c r="S390" s="191">
        <v>0</v>
      </c>
      <c r="T390" s="192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193" t="s">
        <v>343</v>
      </c>
      <c r="AT390" s="193" t="s">
        <v>377</v>
      </c>
      <c r="AU390" s="193" t="s">
        <v>88</v>
      </c>
      <c r="AY390" s="19" t="s">
        <v>290</v>
      </c>
      <c r="BE390" s="194">
        <f>IF(N390="základní",J390,0)</f>
        <v>0</v>
      </c>
      <c r="BF390" s="194">
        <f>IF(N390="snížená",J390,0)</f>
        <v>0</v>
      </c>
      <c r="BG390" s="194">
        <f>IF(N390="zákl. přenesená",J390,0)</f>
        <v>0</v>
      </c>
      <c r="BH390" s="194">
        <f>IF(N390="sníž. přenesená",J390,0)</f>
        <v>0</v>
      </c>
      <c r="BI390" s="194">
        <f>IF(N390="nulová",J390,0)</f>
        <v>0</v>
      </c>
      <c r="BJ390" s="19" t="s">
        <v>86</v>
      </c>
      <c r="BK390" s="194">
        <f>ROUND(I390*H390,2)</f>
        <v>0</v>
      </c>
      <c r="BL390" s="19" t="s">
        <v>296</v>
      </c>
      <c r="BM390" s="193" t="s">
        <v>648</v>
      </c>
    </row>
    <row r="391" spans="2:51" s="13" customFormat="1" ht="11.25">
      <c r="B391" s="200"/>
      <c r="C391" s="201"/>
      <c r="D391" s="195" t="s">
        <v>300</v>
      </c>
      <c r="E391" s="202" t="s">
        <v>42</v>
      </c>
      <c r="F391" s="203" t="s">
        <v>578</v>
      </c>
      <c r="G391" s="201"/>
      <c r="H391" s="202" t="s">
        <v>42</v>
      </c>
      <c r="I391" s="204"/>
      <c r="J391" s="201"/>
      <c r="K391" s="201"/>
      <c r="L391" s="205"/>
      <c r="M391" s="206"/>
      <c r="N391" s="207"/>
      <c r="O391" s="207"/>
      <c r="P391" s="207"/>
      <c r="Q391" s="207"/>
      <c r="R391" s="207"/>
      <c r="S391" s="207"/>
      <c r="T391" s="208"/>
      <c r="AT391" s="209" t="s">
        <v>300</v>
      </c>
      <c r="AU391" s="209" t="s">
        <v>88</v>
      </c>
      <c r="AV391" s="13" t="s">
        <v>86</v>
      </c>
      <c r="AW391" s="13" t="s">
        <v>38</v>
      </c>
      <c r="AX391" s="13" t="s">
        <v>79</v>
      </c>
      <c r="AY391" s="209" t="s">
        <v>290</v>
      </c>
    </row>
    <row r="392" spans="2:51" s="14" customFormat="1" ht="11.25">
      <c r="B392" s="210"/>
      <c r="C392" s="211"/>
      <c r="D392" s="195" t="s">
        <v>300</v>
      </c>
      <c r="E392" s="212" t="s">
        <v>42</v>
      </c>
      <c r="F392" s="213" t="s">
        <v>157</v>
      </c>
      <c r="G392" s="211"/>
      <c r="H392" s="214">
        <v>3</v>
      </c>
      <c r="I392" s="215"/>
      <c r="J392" s="211"/>
      <c r="K392" s="211"/>
      <c r="L392" s="216"/>
      <c r="M392" s="217"/>
      <c r="N392" s="218"/>
      <c r="O392" s="218"/>
      <c r="P392" s="218"/>
      <c r="Q392" s="218"/>
      <c r="R392" s="218"/>
      <c r="S392" s="218"/>
      <c r="T392" s="219"/>
      <c r="AT392" s="220" t="s">
        <v>300</v>
      </c>
      <c r="AU392" s="220" t="s">
        <v>88</v>
      </c>
      <c r="AV392" s="14" t="s">
        <v>88</v>
      </c>
      <c r="AW392" s="14" t="s">
        <v>38</v>
      </c>
      <c r="AX392" s="14" t="s">
        <v>79</v>
      </c>
      <c r="AY392" s="220" t="s">
        <v>290</v>
      </c>
    </row>
    <row r="393" spans="2:51" s="15" customFormat="1" ht="11.25">
      <c r="B393" s="221"/>
      <c r="C393" s="222"/>
      <c r="D393" s="195" t="s">
        <v>300</v>
      </c>
      <c r="E393" s="223" t="s">
        <v>42</v>
      </c>
      <c r="F393" s="224" t="s">
        <v>302</v>
      </c>
      <c r="G393" s="222"/>
      <c r="H393" s="225">
        <v>3</v>
      </c>
      <c r="I393" s="226"/>
      <c r="J393" s="222"/>
      <c r="K393" s="222"/>
      <c r="L393" s="227"/>
      <c r="M393" s="228"/>
      <c r="N393" s="229"/>
      <c r="O393" s="229"/>
      <c r="P393" s="229"/>
      <c r="Q393" s="229"/>
      <c r="R393" s="229"/>
      <c r="S393" s="229"/>
      <c r="T393" s="230"/>
      <c r="AT393" s="231" t="s">
        <v>300</v>
      </c>
      <c r="AU393" s="231" t="s">
        <v>88</v>
      </c>
      <c r="AV393" s="15" t="s">
        <v>296</v>
      </c>
      <c r="AW393" s="15" t="s">
        <v>38</v>
      </c>
      <c r="AX393" s="15" t="s">
        <v>86</v>
      </c>
      <c r="AY393" s="231" t="s">
        <v>290</v>
      </c>
    </row>
    <row r="394" spans="1:65" s="2" customFormat="1" ht="14.45" customHeight="1">
      <c r="A394" s="36"/>
      <c r="B394" s="37"/>
      <c r="C394" s="182" t="s">
        <v>649</v>
      </c>
      <c r="D394" s="182" t="s">
        <v>292</v>
      </c>
      <c r="E394" s="183" t="s">
        <v>650</v>
      </c>
      <c r="F394" s="184" t="s">
        <v>651</v>
      </c>
      <c r="G394" s="185" t="s">
        <v>131</v>
      </c>
      <c r="H394" s="186">
        <v>4</v>
      </c>
      <c r="I394" s="187"/>
      <c r="J394" s="188">
        <f>ROUND(I394*H394,2)</f>
        <v>0</v>
      </c>
      <c r="K394" s="184" t="s">
        <v>295</v>
      </c>
      <c r="L394" s="41"/>
      <c r="M394" s="189" t="s">
        <v>42</v>
      </c>
      <c r="N394" s="190" t="s">
        <v>50</v>
      </c>
      <c r="O394" s="66"/>
      <c r="P394" s="191">
        <f>O394*H394</f>
        <v>0</v>
      </c>
      <c r="Q394" s="191">
        <v>0.21734</v>
      </c>
      <c r="R394" s="191">
        <f>Q394*H394</f>
        <v>0.86936</v>
      </c>
      <c r="S394" s="191">
        <v>0</v>
      </c>
      <c r="T394" s="192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93" t="s">
        <v>296</v>
      </c>
      <c r="AT394" s="193" t="s">
        <v>292</v>
      </c>
      <c r="AU394" s="193" t="s">
        <v>88</v>
      </c>
      <c r="AY394" s="19" t="s">
        <v>290</v>
      </c>
      <c r="BE394" s="194">
        <f>IF(N394="základní",J394,0)</f>
        <v>0</v>
      </c>
      <c r="BF394" s="194">
        <f>IF(N394="snížená",J394,0)</f>
        <v>0</v>
      </c>
      <c r="BG394" s="194">
        <f>IF(N394="zákl. přenesená",J394,0)</f>
        <v>0</v>
      </c>
      <c r="BH394" s="194">
        <f>IF(N394="sníž. přenesená",J394,0)</f>
        <v>0</v>
      </c>
      <c r="BI394" s="194">
        <f>IF(N394="nulová",J394,0)</f>
        <v>0</v>
      </c>
      <c r="BJ394" s="19" t="s">
        <v>86</v>
      </c>
      <c r="BK394" s="194">
        <f>ROUND(I394*H394,2)</f>
        <v>0</v>
      </c>
      <c r="BL394" s="19" t="s">
        <v>296</v>
      </c>
      <c r="BM394" s="193" t="s">
        <v>652</v>
      </c>
    </row>
    <row r="395" spans="2:51" s="14" customFormat="1" ht="11.25">
      <c r="B395" s="210"/>
      <c r="C395" s="211"/>
      <c r="D395" s="195" t="s">
        <v>300</v>
      </c>
      <c r="E395" s="212" t="s">
        <v>42</v>
      </c>
      <c r="F395" s="213" t="s">
        <v>624</v>
      </c>
      <c r="G395" s="211"/>
      <c r="H395" s="214">
        <v>4</v>
      </c>
      <c r="I395" s="215"/>
      <c r="J395" s="211"/>
      <c r="K395" s="211"/>
      <c r="L395" s="216"/>
      <c r="M395" s="217"/>
      <c r="N395" s="218"/>
      <c r="O395" s="218"/>
      <c r="P395" s="218"/>
      <c r="Q395" s="218"/>
      <c r="R395" s="218"/>
      <c r="S395" s="218"/>
      <c r="T395" s="219"/>
      <c r="AT395" s="220" t="s">
        <v>300</v>
      </c>
      <c r="AU395" s="220" t="s">
        <v>88</v>
      </c>
      <c r="AV395" s="14" t="s">
        <v>88</v>
      </c>
      <c r="AW395" s="14" t="s">
        <v>38</v>
      </c>
      <c r="AX395" s="14" t="s">
        <v>79</v>
      </c>
      <c r="AY395" s="220" t="s">
        <v>290</v>
      </c>
    </row>
    <row r="396" spans="2:51" s="15" customFormat="1" ht="11.25">
      <c r="B396" s="221"/>
      <c r="C396" s="222"/>
      <c r="D396" s="195" t="s">
        <v>300</v>
      </c>
      <c r="E396" s="223" t="s">
        <v>42</v>
      </c>
      <c r="F396" s="224" t="s">
        <v>302</v>
      </c>
      <c r="G396" s="222"/>
      <c r="H396" s="225">
        <v>4</v>
      </c>
      <c r="I396" s="226"/>
      <c r="J396" s="222"/>
      <c r="K396" s="222"/>
      <c r="L396" s="227"/>
      <c r="M396" s="228"/>
      <c r="N396" s="229"/>
      <c r="O396" s="229"/>
      <c r="P396" s="229"/>
      <c r="Q396" s="229"/>
      <c r="R396" s="229"/>
      <c r="S396" s="229"/>
      <c r="T396" s="230"/>
      <c r="AT396" s="231" t="s">
        <v>300</v>
      </c>
      <c r="AU396" s="231" t="s">
        <v>88</v>
      </c>
      <c r="AV396" s="15" t="s">
        <v>296</v>
      </c>
      <c r="AW396" s="15" t="s">
        <v>38</v>
      </c>
      <c r="AX396" s="15" t="s">
        <v>86</v>
      </c>
      <c r="AY396" s="231" t="s">
        <v>290</v>
      </c>
    </row>
    <row r="397" spans="1:65" s="2" customFormat="1" ht="14.45" customHeight="1">
      <c r="A397" s="36"/>
      <c r="B397" s="37"/>
      <c r="C397" s="243" t="s">
        <v>653</v>
      </c>
      <c r="D397" s="243" t="s">
        <v>377</v>
      </c>
      <c r="E397" s="244" t="s">
        <v>654</v>
      </c>
      <c r="F397" s="245" t="s">
        <v>655</v>
      </c>
      <c r="G397" s="246" t="s">
        <v>131</v>
      </c>
      <c r="H397" s="247">
        <v>4</v>
      </c>
      <c r="I397" s="248"/>
      <c r="J397" s="249">
        <f>ROUND(I397*H397,2)</f>
        <v>0</v>
      </c>
      <c r="K397" s="245" t="s">
        <v>295</v>
      </c>
      <c r="L397" s="250"/>
      <c r="M397" s="251" t="s">
        <v>42</v>
      </c>
      <c r="N397" s="252" t="s">
        <v>50</v>
      </c>
      <c r="O397" s="66"/>
      <c r="P397" s="191">
        <f>O397*H397</f>
        <v>0</v>
      </c>
      <c r="Q397" s="191">
        <v>0.0506</v>
      </c>
      <c r="R397" s="191">
        <f>Q397*H397</f>
        <v>0.2024</v>
      </c>
      <c r="S397" s="191">
        <v>0</v>
      </c>
      <c r="T397" s="192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93" t="s">
        <v>343</v>
      </c>
      <c r="AT397" s="193" t="s">
        <v>377</v>
      </c>
      <c r="AU397" s="193" t="s">
        <v>88</v>
      </c>
      <c r="AY397" s="19" t="s">
        <v>290</v>
      </c>
      <c r="BE397" s="194">
        <f>IF(N397="základní",J397,0)</f>
        <v>0</v>
      </c>
      <c r="BF397" s="194">
        <f>IF(N397="snížená",J397,0)</f>
        <v>0</v>
      </c>
      <c r="BG397" s="194">
        <f>IF(N397="zákl. přenesená",J397,0)</f>
        <v>0</v>
      </c>
      <c r="BH397" s="194">
        <f>IF(N397="sníž. přenesená",J397,0)</f>
        <v>0</v>
      </c>
      <c r="BI397" s="194">
        <f>IF(N397="nulová",J397,0)</f>
        <v>0</v>
      </c>
      <c r="BJ397" s="19" t="s">
        <v>86</v>
      </c>
      <c r="BK397" s="194">
        <f>ROUND(I397*H397,2)</f>
        <v>0</v>
      </c>
      <c r="BL397" s="19" t="s">
        <v>296</v>
      </c>
      <c r="BM397" s="193" t="s">
        <v>656</v>
      </c>
    </row>
    <row r="398" spans="1:47" s="2" customFormat="1" ht="19.5">
      <c r="A398" s="36"/>
      <c r="B398" s="37"/>
      <c r="C398" s="38"/>
      <c r="D398" s="195" t="s">
        <v>298</v>
      </c>
      <c r="E398" s="38"/>
      <c r="F398" s="196" t="s">
        <v>657</v>
      </c>
      <c r="G398" s="38"/>
      <c r="H398" s="38"/>
      <c r="I398" s="197"/>
      <c r="J398" s="38"/>
      <c r="K398" s="38"/>
      <c r="L398" s="41"/>
      <c r="M398" s="198"/>
      <c r="N398" s="199"/>
      <c r="O398" s="66"/>
      <c r="P398" s="66"/>
      <c r="Q398" s="66"/>
      <c r="R398" s="66"/>
      <c r="S398" s="66"/>
      <c r="T398" s="67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T398" s="19" t="s">
        <v>298</v>
      </c>
      <c r="AU398" s="19" t="s">
        <v>88</v>
      </c>
    </row>
    <row r="399" spans="2:51" s="14" customFormat="1" ht="11.25">
      <c r="B399" s="210"/>
      <c r="C399" s="211"/>
      <c r="D399" s="195" t="s">
        <v>300</v>
      </c>
      <c r="E399" s="212" t="s">
        <v>42</v>
      </c>
      <c r="F399" s="213" t="s">
        <v>624</v>
      </c>
      <c r="G399" s="211"/>
      <c r="H399" s="214">
        <v>4</v>
      </c>
      <c r="I399" s="215"/>
      <c r="J399" s="211"/>
      <c r="K399" s="211"/>
      <c r="L399" s="216"/>
      <c r="M399" s="217"/>
      <c r="N399" s="218"/>
      <c r="O399" s="218"/>
      <c r="P399" s="218"/>
      <c r="Q399" s="218"/>
      <c r="R399" s="218"/>
      <c r="S399" s="218"/>
      <c r="T399" s="219"/>
      <c r="AT399" s="220" t="s">
        <v>300</v>
      </c>
      <c r="AU399" s="220" t="s">
        <v>88</v>
      </c>
      <c r="AV399" s="14" t="s">
        <v>88</v>
      </c>
      <c r="AW399" s="14" t="s">
        <v>38</v>
      </c>
      <c r="AX399" s="14" t="s">
        <v>79</v>
      </c>
      <c r="AY399" s="220" t="s">
        <v>290</v>
      </c>
    </row>
    <row r="400" spans="2:51" s="15" customFormat="1" ht="11.25">
      <c r="B400" s="221"/>
      <c r="C400" s="222"/>
      <c r="D400" s="195" t="s">
        <v>300</v>
      </c>
      <c r="E400" s="223" t="s">
        <v>42</v>
      </c>
      <c r="F400" s="224" t="s">
        <v>302</v>
      </c>
      <c r="G400" s="222"/>
      <c r="H400" s="225">
        <v>4</v>
      </c>
      <c r="I400" s="226"/>
      <c r="J400" s="222"/>
      <c r="K400" s="222"/>
      <c r="L400" s="227"/>
      <c r="M400" s="228"/>
      <c r="N400" s="229"/>
      <c r="O400" s="229"/>
      <c r="P400" s="229"/>
      <c r="Q400" s="229"/>
      <c r="R400" s="229"/>
      <c r="S400" s="229"/>
      <c r="T400" s="230"/>
      <c r="AT400" s="231" t="s">
        <v>300</v>
      </c>
      <c r="AU400" s="231" t="s">
        <v>88</v>
      </c>
      <c r="AV400" s="15" t="s">
        <v>296</v>
      </c>
      <c r="AW400" s="15" t="s">
        <v>38</v>
      </c>
      <c r="AX400" s="15" t="s">
        <v>86</v>
      </c>
      <c r="AY400" s="231" t="s">
        <v>290</v>
      </c>
    </row>
    <row r="401" spans="1:65" s="2" customFormat="1" ht="14.45" customHeight="1">
      <c r="A401" s="36"/>
      <c r="B401" s="37"/>
      <c r="C401" s="243" t="s">
        <v>658</v>
      </c>
      <c r="D401" s="243" t="s">
        <v>377</v>
      </c>
      <c r="E401" s="244" t="s">
        <v>659</v>
      </c>
      <c r="F401" s="245" t="s">
        <v>660</v>
      </c>
      <c r="G401" s="246" t="s">
        <v>131</v>
      </c>
      <c r="H401" s="247">
        <v>3</v>
      </c>
      <c r="I401" s="248"/>
      <c r="J401" s="249">
        <f>ROUND(I401*H401,2)</f>
        <v>0</v>
      </c>
      <c r="K401" s="245" t="s">
        <v>295</v>
      </c>
      <c r="L401" s="250"/>
      <c r="M401" s="251" t="s">
        <v>42</v>
      </c>
      <c r="N401" s="252" t="s">
        <v>50</v>
      </c>
      <c r="O401" s="66"/>
      <c r="P401" s="191">
        <f>O401*H401</f>
        <v>0</v>
      </c>
      <c r="Q401" s="191">
        <v>0.004</v>
      </c>
      <c r="R401" s="191">
        <f>Q401*H401</f>
        <v>0.012</v>
      </c>
      <c r="S401" s="191">
        <v>0</v>
      </c>
      <c r="T401" s="192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93" t="s">
        <v>343</v>
      </c>
      <c r="AT401" s="193" t="s">
        <v>377</v>
      </c>
      <c r="AU401" s="193" t="s">
        <v>88</v>
      </c>
      <c r="AY401" s="19" t="s">
        <v>290</v>
      </c>
      <c r="BE401" s="194">
        <f>IF(N401="základní",J401,0)</f>
        <v>0</v>
      </c>
      <c r="BF401" s="194">
        <f>IF(N401="snížená",J401,0)</f>
        <v>0</v>
      </c>
      <c r="BG401" s="194">
        <f>IF(N401="zákl. přenesená",J401,0)</f>
        <v>0</v>
      </c>
      <c r="BH401" s="194">
        <f>IF(N401="sníž. přenesená",J401,0)</f>
        <v>0</v>
      </c>
      <c r="BI401" s="194">
        <f>IF(N401="nulová",J401,0)</f>
        <v>0</v>
      </c>
      <c r="BJ401" s="19" t="s">
        <v>86</v>
      </c>
      <c r="BK401" s="194">
        <f>ROUND(I401*H401,2)</f>
        <v>0</v>
      </c>
      <c r="BL401" s="19" t="s">
        <v>296</v>
      </c>
      <c r="BM401" s="193" t="s">
        <v>661</v>
      </c>
    </row>
    <row r="402" spans="2:51" s="14" customFormat="1" ht="11.25">
      <c r="B402" s="210"/>
      <c r="C402" s="211"/>
      <c r="D402" s="195" t="s">
        <v>300</v>
      </c>
      <c r="E402" s="212" t="s">
        <v>42</v>
      </c>
      <c r="F402" s="213" t="s">
        <v>155</v>
      </c>
      <c r="G402" s="211"/>
      <c r="H402" s="214">
        <v>3</v>
      </c>
      <c r="I402" s="215"/>
      <c r="J402" s="211"/>
      <c r="K402" s="211"/>
      <c r="L402" s="216"/>
      <c r="M402" s="217"/>
      <c r="N402" s="218"/>
      <c r="O402" s="218"/>
      <c r="P402" s="218"/>
      <c r="Q402" s="218"/>
      <c r="R402" s="218"/>
      <c r="S402" s="218"/>
      <c r="T402" s="219"/>
      <c r="AT402" s="220" t="s">
        <v>300</v>
      </c>
      <c r="AU402" s="220" t="s">
        <v>88</v>
      </c>
      <c r="AV402" s="14" t="s">
        <v>88</v>
      </c>
      <c r="AW402" s="14" t="s">
        <v>38</v>
      </c>
      <c r="AX402" s="14" t="s">
        <v>79</v>
      </c>
      <c r="AY402" s="220" t="s">
        <v>290</v>
      </c>
    </row>
    <row r="403" spans="2:51" s="15" customFormat="1" ht="11.25">
      <c r="B403" s="221"/>
      <c r="C403" s="222"/>
      <c r="D403" s="195" t="s">
        <v>300</v>
      </c>
      <c r="E403" s="223" t="s">
        <v>42</v>
      </c>
      <c r="F403" s="224" t="s">
        <v>302</v>
      </c>
      <c r="G403" s="222"/>
      <c r="H403" s="225">
        <v>3</v>
      </c>
      <c r="I403" s="226"/>
      <c r="J403" s="222"/>
      <c r="K403" s="222"/>
      <c r="L403" s="227"/>
      <c r="M403" s="228"/>
      <c r="N403" s="229"/>
      <c r="O403" s="229"/>
      <c r="P403" s="229"/>
      <c r="Q403" s="229"/>
      <c r="R403" s="229"/>
      <c r="S403" s="229"/>
      <c r="T403" s="230"/>
      <c r="AT403" s="231" t="s">
        <v>300</v>
      </c>
      <c r="AU403" s="231" t="s">
        <v>88</v>
      </c>
      <c r="AV403" s="15" t="s">
        <v>296</v>
      </c>
      <c r="AW403" s="15" t="s">
        <v>38</v>
      </c>
      <c r="AX403" s="15" t="s">
        <v>86</v>
      </c>
      <c r="AY403" s="231" t="s">
        <v>290</v>
      </c>
    </row>
    <row r="404" spans="1:65" s="2" customFormat="1" ht="14.45" customHeight="1">
      <c r="A404" s="36"/>
      <c r="B404" s="37"/>
      <c r="C404" s="243" t="s">
        <v>662</v>
      </c>
      <c r="D404" s="243" t="s">
        <v>377</v>
      </c>
      <c r="E404" s="244" t="s">
        <v>663</v>
      </c>
      <c r="F404" s="245" t="s">
        <v>664</v>
      </c>
      <c r="G404" s="246" t="s">
        <v>131</v>
      </c>
      <c r="H404" s="247">
        <v>1</v>
      </c>
      <c r="I404" s="248"/>
      <c r="J404" s="249">
        <f>ROUND(I404*H404,2)</f>
        <v>0</v>
      </c>
      <c r="K404" s="245" t="s">
        <v>295</v>
      </c>
      <c r="L404" s="250"/>
      <c r="M404" s="251" t="s">
        <v>42</v>
      </c>
      <c r="N404" s="252" t="s">
        <v>50</v>
      </c>
      <c r="O404" s="66"/>
      <c r="P404" s="191">
        <f>O404*H404</f>
        <v>0</v>
      </c>
      <c r="Q404" s="191">
        <v>0.003</v>
      </c>
      <c r="R404" s="191">
        <f>Q404*H404</f>
        <v>0.003</v>
      </c>
      <c r="S404" s="191">
        <v>0</v>
      </c>
      <c r="T404" s="192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93" t="s">
        <v>343</v>
      </c>
      <c r="AT404" s="193" t="s">
        <v>377</v>
      </c>
      <c r="AU404" s="193" t="s">
        <v>88</v>
      </c>
      <c r="AY404" s="19" t="s">
        <v>290</v>
      </c>
      <c r="BE404" s="194">
        <f>IF(N404="základní",J404,0)</f>
        <v>0</v>
      </c>
      <c r="BF404" s="194">
        <f>IF(N404="snížená",J404,0)</f>
        <v>0</v>
      </c>
      <c r="BG404" s="194">
        <f>IF(N404="zákl. přenesená",J404,0)</f>
        <v>0</v>
      </c>
      <c r="BH404" s="194">
        <f>IF(N404="sníž. přenesená",J404,0)</f>
        <v>0</v>
      </c>
      <c r="BI404" s="194">
        <f>IF(N404="nulová",J404,0)</f>
        <v>0</v>
      </c>
      <c r="BJ404" s="19" t="s">
        <v>86</v>
      </c>
      <c r="BK404" s="194">
        <f>ROUND(I404*H404,2)</f>
        <v>0</v>
      </c>
      <c r="BL404" s="19" t="s">
        <v>296</v>
      </c>
      <c r="BM404" s="193" t="s">
        <v>665</v>
      </c>
    </row>
    <row r="405" spans="2:51" s="14" customFormat="1" ht="11.25">
      <c r="B405" s="210"/>
      <c r="C405" s="211"/>
      <c r="D405" s="195" t="s">
        <v>300</v>
      </c>
      <c r="E405" s="212" t="s">
        <v>42</v>
      </c>
      <c r="F405" s="213" t="s">
        <v>206</v>
      </c>
      <c r="G405" s="211"/>
      <c r="H405" s="214">
        <v>1</v>
      </c>
      <c r="I405" s="215"/>
      <c r="J405" s="211"/>
      <c r="K405" s="211"/>
      <c r="L405" s="216"/>
      <c r="M405" s="217"/>
      <c r="N405" s="218"/>
      <c r="O405" s="218"/>
      <c r="P405" s="218"/>
      <c r="Q405" s="218"/>
      <c r="R405" s="218"/>
      <c r="S405" s="218"/>
      <c r="T405" s="219"/>
      <c r="AT405" s="220" t="s">
        <v>300</v>
      </c>
      <c r="AU405" s="220" t="s">
        <v>88</v>
      </c>
      <c r="AV405" s="14" t="s">
        <v>88</v>
      </c>
      <c r="AW405" s="14" t="s">
        <v>38</v>
      </c>
      <c r="AX405" s="14" t="s">
        <v>79</v>
      </c>
      <c r="AY405" s="220" t="s">
        <v>290</v>
      </c>
    </row>
    <row r="406" spans="2:51" s="15" customFormat="1" ht="11.25">
      <c r="B406" s="221"/>
      <c r="C406" s="222"/>
      <c r="D406" s="195" t="s">
        <v>300</v>
      </c>
      <c r="E406" s="223" t="s">
        <v>42</v>
      </c>
      <c r="F406" s="224" t="s">
        <v>302</v>
      </c>
      <c r="G406" s="222"/>
      <c r="H406" s="225">
        <v>1</v>
      </c>
      <c r="I406" s="226"/>
      <c r="J406" s="222"/>
      <c r="K406" s="222"/>
      <c r="L406" s="227"/>
      <c r="M406" s="228"/>
      <c r="N406" s="229"/>
      <c r="O406" s="229"/>
      <c r="P406" s="229"/>
      <c r="Q406" s="229"/>
      <c r="R406" s="229"/>
      <c r="S406" s="229"/>
      <c r="T406" s="230"/>
      <c r="AT406" s="231" t="s">
        <v>300</v>
      </c>
      <c r="AU406" s="231" t="s">
        <v>88</v>
      </c>
      <c r="AV406" s="15" t="s">
        <v>296</v>
      </c>
      <c r="AW406" s="15" t="s">
        <v>38</v>
      </c>
      <c r="AX406" s="15" t="s">
        <v>86</v>
      </c>
      <c r="AY406" s="231" t="s">
        <v>290</v>
      </c>
    </row>
    <row r="407" spans="1:65" s="2" customFormat="1" ht="24.2" customHeight="1">
      <c r="A407" s="36"/>
      <c r="B407" s="37"/>
      <c r="C407" s="182" t="s">
        <v>666</v>
      </c>
      <c r="D407" s="182" t="s">
        <v>292</v>
      </c>
      <c r="E407" s="183" t="s">
        <v>667</v>
      </c>
      <c r="F407" s="184" t="s">
        <v>668</v>
      </c>
      <c r="G407" s="185" t="s">
        <v>131</v>
      </c>
      <c r="H407" s="186">
        <v>4</v>
      </c>
      <c r="I407" s="187"/>
      <c r="J407" s="188">
        <f>ROUND(I407*H407,2)</f>
        <v>0</v>
      </c>
      <c r="K407" s="184" t="s">
        <v>295</v>
      </c>
      <c r="L407" s="41"/>
      <c r="M407" s="189" t="s">
        <v>42</v>
      </c>
      <c r="N407" s="190" t="s">
        <v>50</v>
      </c>
      <c r="O407" s="66"/>
      <c r="P407" s="191">
        <f>O407*H407</f>
        <v>0</v>
      </c>
      <c r="Q407" s="191">
        <v>0.31108</v>
      </c>
      <c r="R407" s="191">
        <f>Q407*H407</f>
        <v>1.24432</v>
      </c>
      <c r="S407" s="191">
        <v>0</v>
      </c>
      <c r="T407" s="192">
        <f>S407*H407</f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193" t="s">
        <v>296</v>
      </c>
      <c r="AT407" s="193" t="s">
        <v>292</v>
      </c>
      <c r="AU407" s="193" t="s">
        <v>88</v>
      </c>
      <c r="AY407" s="19" t="s">
        <v>290</v>
      </c>
      <c r="BE407" s="194">
        <f>IF(N407="základní",J407,0)</f>
        <v>0</v>
      </c>
      <c r="BF407" s="194">
        <f>IF(N407="snížená",J407,0)</f>
        <v>0</v>
      </c>
      <c r="BG407" s="194">
        <f>IF(N407="zákl. přenesená",J407,0)</f>
        <v>0</v>
      </c>
      <c r="BH407" s="194">
        <f>IF(N407="sníž. přenesená",J407,0)</f>
        <v>0</v>
      </c>
      <c r="BI407" s="194">
        <f>IF(N407="nulová",J407,0)</f>
        <v>0</v>
      </c>
      <c r="BJ407" s="19" t="s">
        <v>86</v>
      </c>
      <c r="BK407" s="194">
        <f>ROUND(I407*H407,2)</f>
        <v>0</v>
      </c>
      <c r="BL407" s="19" t="s">
        <v>296</v>
      </c>
      <c r="BM407" s="193" t="s">
        <v>669</v>
      </c>
    </row>
    <row r="408" spans="2:51" s="13" customFormat="1" ht="11.25">
      <c r="B408" s="200"/>
      <c r="C408" s="201"/>
      <c r="D408" s="195" t="s">
        <v>300</v>
      </c>
      <c r="E408" s="202" t="s">
        <v>42</v>
      </c>
      <c r="F408" s="203" t="s">
        <v>578</v>
      </c>
      <c r="G408" s="201"/>
      <c r="H408" s="202" t="s">
        <v>42</v>
      </c>
      <c r="I408" s="204"/>
      <c r="J408" s="201"/>
      <c r="K408" s="201"/>
      <c r="L408" s="205"/>
      <c r="M408" s="206"/>
      <c r="N408" s="207"/>
      <c r="O408" s="207"/>
      <c r="P408" s="207"/>
      <c r="Q408" s="207"/>
      <c r="R408" s="207"/>
      <c r="S408" s="207"/>
      <c r="T408" s="208"/>
      <c r="AT408" s="209" t="s">
        <v>300</v>
      </c>
      <c r="AU408" s="209" t="s">
        <v>88</v>
      </c>
      <c r="AV408" s="13" t="s">
        <v>86</v>
      </c>
      <c r="AW408" s="13" t="s">
        <v>38</v>
      </c>
      <c r="AX408" s="13" t="s">
        <v>79</v>
      </c>
      <c r="AY408" s="209" t="s">
        <v>290</v>
      </c>
    </row>
    <row r="409" spans="2:51" s="14" customFormat="1" ht="11.25">
      <c r="B409" s="210"/>
      <c r="C409" s="211"/>
      <c r="D409" s="195" t="s">
        <v>300</v>
      </c>
      <c r="E409" s="212" t="s">
        <v>42</v>
      </c>
      <c r="F409" s="213" t="s">
        <v>296</v>
      </c>
      <c r="G409" s="211"/>
      <c r="H409" s="214">
        <v>4</v>
      </c>
      <c r="I409" s="215"/>
      <c r="J409" s="211"/>
      <c r="K409" s="211"/>
      <c r="L409" s="216"/>
      <c r="M409" s="217"/>
      <c r="N409" s="218"/>
      <c r="O409" s="218"/>
      <c r="P409" s="218"/>
      <c r="Q409" s="218"/>
      <c r="R409" s="218"/>
      <c r="S409" s="218"/>
      <c r="T409" s="219"/>
      <c r="AT409" s="220" t="s">
        <v>300</v>
      </c>
      <c r="AU409" s="220" t="s">
        <v>88</v>
      </c>
      <c r="AV409" s="14" t="s">
        <v>88</v>
      </c>
      <c r="AW409" s="14" t="s">
        <v>38</v>
      </c>
      <c r="AX409" s="14" t="s">
        <v>79</v>
      </c>
      <c r="AY409" s="220" t="s">
        <v>290</v>
      </c>
    </row>
    <row r="410" spans="2:51" s="15" customFormat="1" ht="11.25">
      <c r="B410" s="221"/>
      <c r="C410" s="222"/>
      <c r="D410" s="195" t="s">
        <v>300</v>
      </c>
      <c r="E410" s="223" t="s">
        <v>42</v>
      </c>
      <c r="F410" s="224" t="s">
        <v>302</v>
      </c>
      <c r="G410" s="222"/>
      <c r="H410" s="225">
        <v>4</v>
      </c>
      <c r="I410" s="226"/>
      <c r="J410" s="222"/>
      <c r="K410" s="222"/>
      <c r="L410" s="227"/>
      <c r="M410" s="228"/>
      <c r="N410" s="229"/>
      <c r="O410" s="229"/>
      <c r="P410" s="229"/>
      <c r="Q410" s="229"/>
      <c r="R410" s="229"/>
      <c r="S410" s="229"/>
      <c r="T410" s="230"/>
      <c r="AT410" s="231" t="s">
        <v>300</v>
      </c>
      <c r="AU410" s="231" t="s">
        <v>88</v>
      </c>
      <c r="AV410" s="15" t="s">
        <v>296</v>
      </c>
      <c r="AW410" s="15" t="s">
        <v>38</v>
      </c>
      <c r="AX410" s="15" t="s">
        <v>86</v>
      </c>
      <c r="AY410" s="231" t="s">
        <v>290</v>
      </c>
    </row>
    <row r="411" spans="1:65" s="2" customFormat="1" ht="14.45" customHeight="1">
      <c r="A411" s="36"/>
      <c r="B411" s="37"/>
      <c r="C411" s="182" t="s">
        <v>670</v>
      </c>
      <c r="D411" s="182" t="s">
        <v>292</v>
      </c>
      <c r="E411" s="183" t="s">
        <v>671</v>
      </c>
      <c r="F411" s="184" t="s">
        <v>672</v>
      </c>
      <c r="G411" s="185" t="s">
        <v>673</v>
      </c>
      <c r="H411" s="186">
        <v>1</v>
      </c>
      <c r="I411" s="187"/>
      <c r="J411" s="188">
        <f>ROUND(I411*H411,2)</f>
        <v>0</v>
      </c>
      <c r="K411" s="184" t="s">
        <v>42</v>
      </c>
      <c r="L411" s="41"/>
      <c r="M411" s="189" t="s">
        <v>42</v>
      </c>
      <c r="N411" s="190" t="s">
        <v>50</v>
      </c>
      <c r="O411" s="66"/>
      <c r="P411" s="191">
        <f>O411*H411</f>
        <v>0</v>
      </c>
      <c r="Q411" s="191">
        <v>0</v>
      </c>
      <c r="R411" s="191">
        <f>Q411*H411</f>
        <v>0</v>
      </c>
      <c r="S411" s="191">
        <v>0</v>
      </c>
      <c r="T411" s="192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93" t="s">
        <v>296</v>
      </c>
      <c r="AT411" s="193" t="s">
        <v>292</v>
      </c>
      <c r="AU411" s="193" t="s">
        <v>88</v>
      </c>
      <c r="AY411" s="19" t="s">
        <v>290</v>
      </c>
      <c r="BE411" s="194">
        <f>IF(N411="základní",J411,0)</f>
        <v>0</v>
      </c>
      <c r="BF411" s="194">
        <f>IF(N411="snížená",J411,0)</f>
        <v>0</v>
      </c>
      <c r="BG411" s="194">
        <f>IF(N411="zákl. přenesená",J411,0)</f>
        <v>0</v>
      </c>
      <c r="BH411" s="194">
        <f>IF(N411="sníž. přenesená",J411,0)</f>
        <v>0</v>
      </c>
      <c r="BI411" s="194">
        <f>IF(N411="nulová",J411,0)</f>
        <v>0</v>
      </c>
      <c r="BJ411" s="19" t="s">
        <v>86</v>
      </c>
      <c r="BK411" s="194">
        <f>ROUND(I411*H411,2)</f>
        <v>0</v>
      </c>
      <c r="BL411" s="19" t="s">
        <v>296</v>
      </c>
      <c r="BM411" s="193" t="s">
        <v>674</v>
      </c>
    </row>
    <row r="412" spans="2:51" s="13" customFormat="1" ht="11.25">
      <c r="B412" s="200"/>
      <c r="C412" s="201"/>
      <c r="D412" s="195" t="s">
        <v>300</v>
      </c>
      <c r="E412" s="202" t="s">
        <v>42</v>
      </c>
      <c r="F412" s="203" t="s">
        <v>578</v>
      </c>
      <c r="G412" s="201"/>
      <c r="H412" s="202" t="s">
        <v>42</v>
      </c>
      <c r="I412" s="204"/>
      <c r="J412" s="201"/>
      <c r="K412" s="201"/>
      <c r="L412" s="205"/>
      <c r="M412" s="206"/>
      <c r="N412" s="207"/>
      <c r="O412" s="207"/>
      <c r="P412" s="207"/>
      <c r="Q412" s="207"/>
      <c r="R412" s="207"/>
      <c r="S412" s="207"/>
      <c r="T412" s="208"/>
      <c r="AT412" s="209" t="s">
        <v>300</v>
      </c>
      <c r="AU412" s="209" t="s">
        <v>88</v>
      </c>
      <c r="AV412" s="13" t="s">
        <v>86</v>
      </c>
      <c r="AW412" s="13" t="s">
        <v>38</v>
      </c>
      <c r="AX412" s="13" t="s">
        <v>79</v>
      </c>
      <c r="AY412" s="209" t="s">
        <v>290</v>
      </c>
    </row>
    <row r="413" spans="2:51" s="14" customFormat="1" ht="11.25">
      <c r="B413" s="210"/>
      <c r="C413" s="211"/>
      <c r="D413" s="195" t="s">
        <v>300</v>
      </c>
      <c r="E413" s="212" t="s">
        <v>42</v>
      </c>
      <c r="F413" s="213" t="s">
        <v>86</v>
      </c>
      <c r="G413" s="211"/>
      <c r="H413" s="214">
        <v>1</v>
      </c>
      <c r="I413" s="215"/>
      <c r="J413" s="211"/>
      <c r="K413" s="211"/>
      <c r="L413" s="216"/>
      <c r="M413" s="217"/>
      <c r="N413" s="218"/>
      <c r="O413" s="218"/>
      <c r="P413" s="218"/>
      <c r="Q413" s="218"/>
      <c r="R413" s="218"/>
      <c r="S413" s="218"/>
      <c r="T413" s="219"/>
      <c r="AT413" s="220" t="s">
        <v>300</v>
      </c>
      <c r="AU413" s="220" t="s">
        <v>88</v>
      </c>
      <c r="AV413" s="14" t="s">
        <v>88</v>
      </c>
      <c r="AW413" s="14" t="s">
        <v>38</v>
      </c>
      <c r="AX413" s="14" t="s">
        <v>79</v>
      </c>
      <c r="AY413" s="220" t="s">
        <v>290</v>
      </c>
    </row>
    <row r="414" spans="2:51" s="15" customFormat="1" ht="11.25">
      <c r="B414" s="221"/>
      <c r="C414" s="222"/>
      <c r="D414" s="195" t="s">
        <v>300</v>
      </c>
      <c r="E414" s="223" t="s">
        <v>42</v>
      </c>
      <c r="F414" s="224" t="s">
        <v>302</v>
      </c>
      <c r="G414" s="222"/>
      <c r="H414" s="225">
        <v>1</v>
      </c>
      <c r="I414" s="226"/>
      <c r="J414" s="222"/>
      <c r="K414" s="222"/>
      <c r="L414" s="227"/>
      <c r="M414" s="228"/>
      <c r="N414" s="229"/>
      <c r="O414" s="229"/>
      <c r="P414" s="229"/>
      <c r="Q414" s="229"/>
      <c r="R414" s="229"/>
      <c r="S414" s="229"/>
      <c r="T414" s="230"/>
      <c r="AT414" s="231" t="s">
        <v>300</v>
      </c>
      <c r="AU414" s="231" t="s">
        <v>88</v>
      </c>
      <c r="AV414" s="15" t="s">
        <v>296</v>
      </c>
      <c r="AW414" s="15" t="s">
        <v>38</v>
      </c>
      <c r="AX414" s="15" t="s">
        <v>86</v>
      </c>
      <c r="AY414" s="231" t="s">
        <v>290</v>
      </c>
    </row>
    <row r="415" spans="2:63" s="12" customFormat="1" ht="22.9" customHeight="1">
      <c r="B415" s="166"/>
      <c r="C415" s="167"/>
      <c r="D415" s="168" t="s">
        <v>78</v>
      </c>
      <c r="E415" s="180" t="s">
        <v>347</v>
      </c>
      <c r="F415" s="180" t="s">
        <v>675</v>
      </c>
      <c r="G415" s="167"/>
      <c r="H415" s="167"/>
      <c r="I415" s="170"/>
      <c r="J415" s="181">
        <f>BK415</f>
        <v>0</v>
      </c>
      <c r="K415" s="167"/>
      <c r="L415" s="172"/>
      <c r="M415" s="173"/>
      <c r="N415" s="174"/>
      <c r="O415" s="174"/>
      <c r="P415" s="175">
        <f>P416+SUM(P417:P564)+P597</f>
        <v>0</v>
      </c>
      <c r="Q415" s="174"/>
      <c r="R415" s="175">
        <f>R416+SUM(R417:R564)+R597</f>
        <v>187.93822300000002</v>
      </c>
      <c r="S415" s="174"/>
      <c r="T415" s="176">
        <f>T416+SUM(T417:T564)+T597</f>
        <v>853.1860000000001</v>
      </c>
      <c r="AR415" s="177" t="s">
        <v>86</v>
      </c>
      <c r="AT415" s="178" t="s">
        <v>78</v>
      </c>
      <c r="AU415" s="178" t="s">
        <v>86</v>
      </c>
      <c r="AY415" s="177" t="s">
        <v>290</v>
      </c>
      <c r="BK415" s="179">
        <f>BK416+SUM(BK417:BK564)+BK597</f>
        <v>0</v>
      </c>
    </row>
    <row r="416" spans="1:65" s="2" customFormat="1" ht="14.45" customHeight="1">
      <c r="A416" s="36"/>
      <c r="B416" s="37"/>
      <c r="C416" s="182" t="s">
        <v>676</v>
      </c>
      <c r="D416" s="182" t="s">
        <v>292</v>
      </c>
      <c r="E416" s="183" t="s">
        <v>677</v>
      </c>
      <c r="F416" s="184" t="s">
        <v>678</v>
      </c>
      <c r="G416" s="185" t="s">
        <v>131</v>
      </c>
      <c r="H416" s="186">
        <v>18</v>
      </c>
      <c r="I416" s="187"/>
      <c r="J416" s="188">
        <f>ROUND(I416*H416,2)</f>
        <v>0</v>
      </c>
      <c r="K416" s="184" t="s">
        <v>295</v>
      </c>
      <c r="L416" s="41"/>
      <c r="M416" s="189" t="s">
        <v>42</v>
      </c>
      <c r="N416" s="190" t="s">
        <v>50</v>
      </c>
      <c r="O416" s="66"/>
      <c r="P416" s="191">
        <f>O416*H416</f>
        <v>0</v>
      </c>
      <c r="Q416" s="191">
        <v>0.0007</v>
      </c>
      <c r="R416" s="191">
        <f>Q416*H416</f>
        <v>0.0126</v>
      </c>
      <c r="S416" s="191">
        <v>0</v>
      </c>
      <c r="T416" s="192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193" t="s">
        <v>296</v>
      </c>
      <c r="AT416" s="193" t="s">
        <v>292</v>
      </c>
      <c r="AU416" s="193" t="s">
        <v>88</v>
      </c>
      <c r="AY416" s="19" t="s">
        <v>290</v>
      </c>
      <c r="BE416" s="194">
        <f>IF(N416="základní",J416,0)</f>
        <v>0</v>
      </c>
      <c r="BF416" s="194">
        <f>IF(N416="snížená",J416,0)</f>
        <v>0</v>
      </c>
      <c r="BG416" s="194">
        <f>IF(N416="zákl. přenesená",J416,0)</f>
        <v>0</v>
      </c>
      <c r="BH416" s="194">
        <f>IF(N416="sníž. přenesená",J416,0)</f>
        <v>0</v>
      </c>
      <c r="BI416" s="194">
        <f>IF(N416="nulová",J416,0)</f>
        <v>0</v>
      </c>
      <c r="BJ416" s="19" t="s">
        <v>86</v>
      </c>
      <c r="BK416" s="194">
        <f>ROUND(I416*H416,2)</f>
        <v>0</v>
      </c>
      <c r="BL416" s="19" t="s">
        <v>296</v>
      </c>
      <c r="BM416" s="193" t="s">
        <v>679</v>
      </c>
    </row>
    <row r="417" spans="1:47" s="2" customFormat="1" ht="19.5">
      <c r="A417" s="36"/>
      <c r="B417" s="37"/>
      <c r="C417" s="38"/>
      <c r="D417" s="195" t="s">
        <v>298</v>
      </c>
      <c r="E417" s="38"/>
      <c r="F417" s="196" t="s">
        <v>680</v>
      </c>
      <c r="G417" s="38"/>
      <c r="H417" s="38"/>
      <c r="I417" s="197"/>
      <c r="J417" s="38"/>
      <c r="K417" s="38"/>
      <c r="L417" s="41"/>
      <c r="M417" s="198"/>
      <c r="N417" s="199"/>
      <c r="O417" s="66"/>
      <c r="P417" s="66"/>
      <c r="Q417" s="66"/>
      <c r="R417" s="66"/>
      <c r="S417" s="66"/>
      <c r="T417" s="67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T417" s="19" t="s">
        <v>298</v>
      </c>
      <c r="AU417" s="19" t="s">
        <v>88</v>
      </c>
    </row>
    <row r="418" spans="2:51" s="13" customFormat="1" ht="11.25">
      <c r="B418" s="200"/>
      <c r="C418" s="201"/>
      <c r="D418" s="195" t="s">
        <v>300</v>
      </c>
      <c r="E418" s="202" t="s">
        <v>42</v>
      </c>
      <c r="F418" s="203" t="s">
        <v>578</v>
      </c>
      <c r="G418" s="201"/>
      <c r="H418" s="202" t="s">
        <v>42</v>
      </c>
      <c r="I418" s="204"/>
      <c r="J418" s="201"/>
      <c r="K418" s="201"/>
      <c r="L418" s="205"/>
      <c r="M418" s="206"/>
      <c r="N418" s="207"/>
      <c r="O418" s="207"/>
      <c r="P418" s="207"/>
      <c r="Q418" s="207"/>
      <c r="R418" s="207"/>
      <c r="S418" s="207"/>
      <c r="T418" s="208"/>
      <c r="AT418" s="209" t="s">
        <v>300</v>
      </c>
      <c r="AU418" s="209" t="s">
        <v>88</v>
      </c>
      <c r="AV418" s="13" t="s">
        <v>86</v>
      </c>
      <c r="AW418" s="13" t="s">
        <v>38</v>
      </c>
      <c r="AX418" s="13" t="s">
        <v>79</v>
      </c>
      <c r="AY418" s="209" t="s">
        <v>290</v>
      </c>
    </row>
    <row r="419" spans="2:51" s="14" customFormat="1" ht="11.25">
      <c r="B419" s="210"/>
      <c r="C419" s="211"/>
      <c r="D419" s="195" t="s">
        <v>300</v>
      </c>
      <c r="E419" s="212" t="s">
        <v>42</v>
      </c>
      <c r="F419" s="213" t="s">
        <v>387</v>
      </c>
      <c r="G419" s="211"/>
      <c r="H419" s="214">
        <v>18</v>
      </c>
      <c r="I419" s="215"/>
      <c r="J419" s="211"/>
      <c r="K419" s="211"/>
      <c r="L419" s="216"/>
      <c r="M419" s="217"/>
      <c r="N419" s="218"/>
      <c r="O419" s="218"/>
      <c r="P419" s="218"/>
      <c r="Q419" s="218"/>
      <c r="R419" s="218"/>
      <c r="S419" s="218"/>
      <c r="T419" s="219"/>
      <c r="AT419" s="220" t="s">
        <v>300</v>
      </c>
      <c r="AU419" s="220" t="s">
        <v>88</v>
      </c>
      <c r="AV419" s="14" t="s">
        <v>88</v>
      </c>
      <c r="AW419" s="14" t="s">
        <v>38</v>
      </c>
      <c r="AX419" s="14" t="s">
        <v>79</v>
      </c>
      <c r="AY419" s="220" t="s">
        <v>290</v>
      </c>
    </row>
    <row r="420" spans="2:51" s="15" customFormat="1" ht="11.25">
      <c r="B420" s="221"/>
      <c r="C420" s="222"/>
      <c r="D420" s="195" t="s">
        <v>300</v>
      </c>
      <c r="E420" s="223" t="s">
        <v>42</v>
      </c>
      <c r="F420" s="224" t="s">
        <v>302</v>
      </c>
      <c r="G420" s="222"/>
      <c r="H420" s="225">
        <v>18</v>
      </c>
      <c r="I420" s="226"/>
      <c r="J420" s="222"/>
      <c r="K420" s="222"/>
      <c r="L420" s="227"/>
      <c r="M420" s="228"/>
      <c r="N420" s="229"/>
      <c r="O420" s="229"/>
      <c r="P420" s="229"/>
      <c r="Q420" s="229"/>
      <c r="R420" s="229"/>
      <c r="S420" s="229"/>
      <c r="T420" s="230"/>
      <c r="AT420" s="231" t="s">
        <v>300</v>
      </c>
      <c r="AU420" s="231" t="s">
        <v>88</v>
      </c>
      <c r="AV420" s="15" t="s">
        <v>296</v>
      </c>
      <c r="AW420" s="15" t="s">
        <v>38</v>
      </c>
      <c r="AX420" s="15" t="s">
        <v>86</v>
      </c>
      <c r="AY420" s="231" t="s">
        <v>290</v>
      </c>
    </row>
    <row r="421" spans="1:65" s="2" customFormat="1" ht="14.45" customHeight="1">
      <c r="A421" s="36"/>
      <c r="B421" s="37"/>
      <c r="C421" s="243" t="s">
        <v>681</v>
      </c>
      <c r="D421" s="243" t="s">
        <v>377</v>
      </c>
      <c r="E421" s="244" t="s">
        <v>682</v>
      </c>
      <c r="F421" s="245" t="s">
        <v>683</v>
      </c>
      <c r="G421" s="246" t="s">
        <v>131</v>
      </c>
      <c r="H421" s="247">
        <v>4</v>
      </c>
      <c r="I421" s="248"/>
      <c r="J421" s="249">
        <f>ROUND(I421*H421,2)</f>
        <v>0</v>
      </c>
      <c r="K421" s="245" t="s">
        <v>295</v>
      </c>
      <c r="L421" s="250"/>
      <c r="M421" s="251" t="s">
        <v>42</v>
      </c>
      <c r="N421" s="252" t="s">
        <v>50</v>
      </c>
      <c r="O421" s="66"/>
      <c r="P421" s="191">
        <f>O421*H421</f>
        <v>0</v>
      </c>
      <c r="Q421" s="191">
        <v>0.0035</v>
      </c>
      <c r="R421" s="191">
        <f>Q421*H421</f>
        <v>0.014</v>
      </c>
      <c r="S421" s="191">
        <v>0</v>
      </c>
      <c r="T421" s="192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193" t="s">
        <v>343</v>
      </c>
      <c r="AT421" s="193" t="s">
        <v>377</v>
      </c>
      <c r="AU421" s="193" t="s">
        <v>88</v>
      </c>
      <c r="AY421" s="19" t="s">
        <v>290</v>
      </c>
      <c r="BE421" s="194">
        <f>IF(N421="základní",J421,0)</f>
        <v>0</v>
      </c>
      <c r="BF421" s="194">
        <f>IF(N421="snížená",J421,0)</f>
        <v>0</v>
      </c>
      <c r="BG421" s="194">
        <f>IF(N421="zákl. přenesená",J421,0)</f>
        <v>0</v>
      </c>
      <c r="BH421" s="194">
        <f>IF(N421="sníž. přenesená",J421,0)</f>
        <v>0</v>
      </c>
      <c r="BI421" s="194">
        <f>IF(N421="nulová",J421,0)</f>
        <v>0</v>
      </c>
      <c r="BJ421" s="19" t="s">
        <v>86</v>
      </c>
      <c r="BK421" s="194">
        <f>ROUND(I421*H421,2)</f>
        <v>0</v>
      </c>
      <c r="BL421" s="19" t="s">
        <v>296</v>
      </c>
      <c r="BM421" s="193" t="s">
        <v>684</v>
      </c>
    </row>
    <row r="422" spans="2:51" s="13" customFormat="1" ht="11.25">
      <c r="B422" s="200"/>
      <c r="C422" s="201"/>
      <c r="D422" s="195" t="s">
        <v>300</v>
      </c>
      <c r="E422" s="202" t="s">
        <v>42</v>
      </c>
      <c r="F422" s="203" t="s">
        <v>578</v>
      </c>
      <c r="G422" s="201"/>
      <c r="H422" s="202" t="s">
        <v>42</v>
      </c>
      <c r="I422" s="204"/>
      <c r="J422" s="201"/>
      <c r="K422" s="201"/>
      <c r="L422" s="205"/>
      <c r="M422" s="206"/>
      <c r="N422" s="207"/>
      <c r="O422" s="207"/>
      <c r="P422" s="207"/>
      <c r="Q422" s="207"/>
      <c r="R422" s="207"/>
      <c r="S422" s="207"/>
      <c r="T422" s="208"/>
      <c r="AT422" s="209" t="s">
        <v>300</v>
      </c>
      <c r="AU422" s="209" t="s">
        <v>88</v>
      </c>
      <c r="AV422" s="13" t="s">
        <v>86</v>
      </c>
      <c r="AW422" s="13" t="s">
        <v>38</v>
      </c>
      <c r="AX422" s="13" t="s">
        <v>79</v>
      </c>
      <c r="AY422" s="209" t="s">
        <v>290</v>
      </c>
    </row>
    <row r="423" spans="2:51" s="14" customFormat="1" ht="11.25">
      <c r="B423" s="210"/>
      <c r="C423" s="211"/>
      <c r="D423" s="195" t="s">
        <v>300</v>
      </c>
      <c r="E423" s="212" t="s">
        <v>42</v>
      </c>
      <c r="F423" s="213" t="s">
        <v>296</v>
      </c>
      <c r="G423" s="211"/>
      <c r="H423" s="214">
        <v>4</v>
      </c>
      <c r="I423" s="215"/>
      <c r="J423" s="211"/>
      <c r="K423" s="211"/>
      <c r="L423" s="216"/>
      <c r="M423" s="217"/>
      <c r="N423" s="218"/>
      <c r="O423" s="218"/>
      <c r="P423" s="218"/>
      <c r="Q423" s="218"/>
      <c r="R423" s="218"/>
      <c r="S423" s="218"/>
      <c r="T423" s="219"/>
      <c r="AT423" s="220" t="s">
        <v>300</v>
      </c>
      <c r="AU423" s="220" t="s">
        <v>88</v>
      </c>
      <c r="AV423" s="14" t="s">
        <v>88</v>
      </c>
      <c r="AW423" s="14" t="s">
        <v>38</v>
      </c>
      <c r="AX423" s="14" t="s">
        <v>79</v>
      </c>
      <c r="AY423" s="220" t="s">
        <v>290</v>
      </c>
    </row>
    <row r="424" spans="2:51" s="15" customFormat="1" ht="11.25">
      <c r="B424" s="221"/>
      <c r="C424" s="222"/>
      <c r="D424" s="195" t="s">
        <v>300</v>
      </c>
      <c r="E424" s="223" t="s">
        <v>42</v>
      </c>
      <c r="F424" s="224" t="s">
        <v>302</v>
      </c>
      <c r="G424" s="222"/>
      <c r="H424" s="225">
        <v>4</v>
      </c>
      <c r="I424" s="226"/>
      <c r="J424" s="222"/>
      <c r="K424" s="222"/>
      <c r="L424" s="227"/>
      <c r="M424" s="228"/>
      <c r="N424" s="229"/>
      <c r="O424" s="229"/>
      <c r="P424" s="229"/>
      <c r="Q424" s="229"/>
      <c r="R424" s="229"/>
      <c r="S424" s="229"/>
      <c r="T424" s="230"/>
      <c r="AT424" s="231" t="s">
        <v>300</v>
      </c>
      <c r="AU424" s="231" t="s">
        <v>88</v>
      </c>
      <c r="AV424" s="15" t="s">
        <v>296</v>
      </c>
      <c r="AW424" s="15" t="s">
        <v>38</v>
      </c>
      <c r="AX424" s="15" t="s">
        <v>86</v>
      </c>
      <c r="AY424" s="231" t="s">
        <v>290</v>
      </c>
    </row>
    <row r="425" spans="1:65" s="2" customFormat="1" ht="14.45" customHeight="1">
      <c r="A425" s="36"/>
      <c r="B425" s="37"/>
      <c r="C425" s="243" t="s">
        <v>685</v>
      </c>
      <c r="D425" s="243" t="s">
        <v>377</v>
      </c>
      <c r="E425" s="244" t="s">
        <v>686</v>
      </c>
      <c r="F425" s="245" t="s">
        <v>687</v>
      </c>
      <c r="G425" s="246" t="s">
        <v>131</v>
      </c>
      <c r="H425" s="247">
        <v>3</v>
      </c>
      <c r="I425" s="248"/>
      <c r="J425" s="249">
        <f>ROUND(I425*H425,2)</f>
        <v>0</v>
      </c>
      <c r="K425" s="245" t="s">
        <v>295</v>
      </c>
      <c r="L425" s="250"/>
      <c r="M425" s="251" t="s">
        <v>42</v>
      </c>
      <c r="N425" s="252" t="s">
        <v>50</v>
      </c>
      <c r="O425" s="66"/>
      <c r="P425" s="191">
        <f>O425*H425</f>
        <v>0</v>
      </c>
      <c r="Q425" s="191">
        <v>0.0025</v>
      </c>
      <c r="R425" s="191">
        <f>Q425*H425</f>
        <v>0.0075</v>
      </c>
      <c r="S425" s="191">
        <v>0</v>
      </c>
      <c r="T425" s="192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93" t="s">
        <v>343</v>
      </c>
      <c r="AT425" s="193" t="s">
        <v>377</v>
      </c>
      <c r="AU425" s="193" t="s">
        <v>88</v>
      </c>
      <c r="AY425" s="19" t="s">
        <v>290</v>
      </c>
      <c r="BE425" s="194">
        <f>IF(N425="základní",J425,0)</f>
        <v>0</v>
      </c>
      <c r="BF425" s="194">
        <f>IF(N425="snížená",J425,0)</f>
        <v>0</v>
      </c>
      <c r="BG425" s="194">
        <f>IF(N425="zákl. přenesená",J425,0)</f>
        <v>0</v>
      </c>
      <c r="BH425" s="194">
        <f>IF(N425="sníž. přenesená",J425,0)</f>
        <v>0</v>
      </c>
      <c r="BI425" s="194">
        <f>IF(N425="nulová",J425,0)</f>
        <v>0</v>
      </c>
      <c r="BJ425" s="19" t="s">
        <v>86</v>
      </c>
      <c r="BK425" s="194">
        <f>ROUND(I425*H425,2)</f>
        <v>0</v>
      </c>
      <c r="BL425" s="19" t="s">
        <v>296</v>
      </c>
      <c r="BM425" s="193" t="s">
        <v>688</v>
      </c>
    </row>
    <row r="426" spans="2:51" s="13" customFormat="1" ht="11.25">
      <c r="B426" s="200"/>
      <c r="C426" s="201"/>
      <c r="D426" s="195" t="s">
        <v>300</v>
      </c>
      <c r="E426" s="202" t="s">
        <v>42</v>
      </c>
      <c r="F426" s="203" t="s">
        <v>578</v>
      </c>
      <c r="G426" s="201"/>
      <c r="H426" s="202" t="s">
        <v>42</v>
      </c>
      <c r="I426" s="204"/>
      <c r="J426" s="201"/>
      <c r="K426" s="201"/>
      <c r="L426" s="205"/>
      <c r="M426" s="206"/>
      <c r="N426" s="207"/>
      <c r="O426" s="207"/>
      <c r="P426" s="207"/>
      <c r="Q426" s="207"/>
      <c r="R426" s="207"/>
      <c r="S426" s="207"/>
      <c r="T426" s="208"/>
      <c r="AT426" s="209" t="s">
        <v>300</v>
      </c>
      <c r="AU426" s="209" t="s">
        <v>88</v>
      </c>
      <c r="AV426" s="13" t="s">
        <v>86</v>
      </c>
      <c r="AW426" s="13" t="s">
        <v>38</v>
      </c>
      <c r="AX426" s="13" t="s">
        <v>79</v>
      </c>
      <c r="AY426" s="209" t="s">
        <v>290</v>
      </c>
    </row>
    <row r="427" spans="2:51" s="14" customFormat="1" ht="11.25">
      <c r="B427" s="210"/>
      <c r="C427" s="211"/>
      <c r="D427" s="195" t="s">
        <v>300</v>
      </c>
      <c r="E427" s="212" t="s">
        <v>42</v>
      </c>
      <c r="F427" s="213" t="s">
        <v>157</v>
      </c>
      <c r="G427" s="211"/>
      <c r="H427" s="214">
        <v>3</v>
      </c>
      <c r="I427" s="215"/>
      <c r="J427" s="211"/>
      <c r="K427" s="211"/>
      <c r="L427" s="216"/>
      <c r="M427" s="217"/>
      <c r="N427" s="218"/>
      <c r="O427" s="218"/>
      <c r="P427" s="218"/>
      <c r="Q427" s="218"/>
      <c r="R427" s="218"/>
      <c r="S427" s="218"/>
      <c r="T427" s="219"/>
      <c r="AT427" s="220" t="s">
        <v>300</v>
      </c>
      <c r="AU427" s="220" t="s">
        <v>88</v>
      </c>
      <c r="AV427" s="14" t="s">
        <v>88</v>
      </c>
      <c r="AW427" s="14" t="s">
        <v>38</v>
      </c>
      <c r="AX427" s="14" t="s">
        <v>79</v>
      </c>
      <c r="AY427" s="220" t="s">
        <v>290</v>
      </c>
    </row>
    <row r="428" spans="2:51" s="15" customFormat="1" ht="11.25">
      <c r="B428" s="221"/>
      <c r="C428" s="222"/>
      <c r="D428" s="195" t="s">
        <v>300</v>
      </c>
      <c r="E428" s="223" t="s">
        <v>42</v>
      </c>
      <c r="F428" s="224" t="s">
        <v>302</v>
      </c>
      <c r="G428" s="222"/>
      <c r="H428" s="225">
        <v>3</v>
      </c>
      <c r="I428" s="226"/>
      <c r="J428" s="222"/>
      <c r="K428" s="222"/>
      <c r="L428" s="227"/>
      <c r="M428" s="228"/>
      <c r="N428" s="229"/>
      <c r="O428" s="229"/>
      <c r="P428" s="229"/>
      <c r="Q428" s="229"/>
      <c r="R428" s="229"/>
      <c r="S428" s="229"/>
      <c r="T428" s="230"/>
      <c r="AT428" s="231" t="s">
        <v>300</v>
      </c>
      <c r="AU428" s="231" t="s">
        <v>88</v>
      </c>
      <c r="AV428" s="15" t="s">
        <v>296</v>
      </c>
      <c r="AW428" s="15" t="s">
        <v>38</v>
      </c>
      <c r="AX428" s="15" t="s">
        <v>86</v>
      </c>
      <c r="AY428" s="231" t="s">
        <v>290</v>
      </c>
    </row>
    <row r="429" spans="1:65" s="2" customFormat="1" ht="14.45" customHeight="1">
      <c r="A429" s="36"/>
      <c r="B429" s="37"/>
      <c r="C429" s="243" t="s">
        <v>689</v>
      </c>
      <c r="D429" s="243" t="s">
        <v>377</v>
      </c>
      <c r="E429" s="244" t="s">
        <v>690</v>
      </c>
      <c r="F429" s="245" t="s">
        <v>691</v>
      </c>
      <c r="G429" s="246" t="s">
        <v>131</v>
      </c>
      <c r="H429" s="247">
        <v>1</v>
      </c>
      <c r="I429" s="248"/>
      <c r="J429" s="249">
        <f>ROUND(I429*H429,2)</f>
        <v>0</v>
      </c>
      <c r="K429" s="245" t="s">
        <v>295</v>
      </c>
      <c r="L429" s="250"/>
      <c r="M429" s="251" t="s">
        <v>42</v>
      </c>
      <c r="N429" s="252" t="s">
        <v>50</v>
      </c>
      <c r="O429" s="66"/>
      <c r="P429" s="191">
        <f>O429*H429</f>
        <v>0</v>
      </c>
      <c r="Q429" s="191">
        <v>0.0025</v>
      </c>
      <c r="R429" s="191">
        <f>Q429*H429</f>
        <v>0.0025</v>
      </c>
      <c r="S429" s="191">
        <v>0</v>
      </c>
      <c r="T429" s="192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193" t="s">
        <v>343</v>
      </c>
      <c r="AT429" s="193" t="s">
        <v>377</v>
      </c>
      <c r="AU429" s="193" t="s">
        <v>88</v>
      </c>
      <c r="AY429" s="19" t="s">
        <v>290</v>
      </c>
      <c r="BE429" s="194">
        <f>IF(N429="základní",J429,0)</f>
        <v>0</v>
      </c>
      <c r="BF429" s="194">
        <f>IF(N429="snížená",J429,0)</f>
        <v>0</v>
      </c>
      <c r="BG429" s="194">
        <f>IF(N429="zákl. přenesená",J429,0)</f>
        <v>0</v>
      </c>
      <c r="BH429" s="194">
        <f>IF(N429="sníž. přenesená",J429,0)</f>
        <v>0</v>
      </c>
      <c r="BI429" s="194">
        <f>IF(N429="nulová",J429,0)</f>
        <v>0</v>
      </c>
      <c r="BJ429" s="19" t="s">
        <v>86</v>
      </c>
      <c r="BK429" s="194">
        <f>ROUND(I429*H429,2)</f>
        <v>0</v>
      </c>
      <c r="BL429" s="19" t="s">
        <v>296</v>
      </c>
      <c r="BM429" s="193" t="s">
        <v>692</v>
      </c>
    </row>
    <row r="430" spans="2:51" s="13" customFormat="1" ht="11.25">
      <c r="B430" s="200"/>
      <c r="C430" s="201"/>
      <c r="D430" s="195" t="s">
        <v>300</v>
      </c>
      <c r="E430" s="202" t="s">
        <v>42</v>
      </c>
      <c r="F430" s="203" t="s">
        <v>578</v>
      </c>
      <c r="G430" s="201"/>
      <c r="H430" s="202" t="s">
        <v>42</v>
      </c>
      <c r="I430" s="204"/>
      <c r="J430" s="201"/>
      <c r="K430" s="201"/>
      <c r="L430" s="205"/>
      <c r="M430" s="206"/>
      <c r="N430" s="207"/>
      <c r="O430" s="207"/>
      <c r="P430" s="207"/>
      <c r="Q430" s="207"/>
      <c r="R430" s="207"/>
      <c r="S430" s="207"/>
      <c r="T430" s="208"/>
      <c r="AT430" s="209" t="s">
        <v>300</v>
      </c>
      <c r="AU430" s="209" t="s">
        <v>88</v>
      </c>
      <c r="AV430" s="13" t="s">
        <v>86</v>
      </c>
      <c r="AW430" s="13" t="s">
        <v>38</v>
      </c>
      <c r="AX430" s="13" t="s">
        <v>79</v>
      </c>
      <c r="AY430" s="209" t="s">
        <v>290</v>
      </c>
    </row>
    <row r="431" spans="2:51" s="14" customFormat="1" ht="11.25">
      <c r="B431" s="210"/>
      <c r="C431" s="211"/>
      <c r="D431" s="195" t="s">
        <v>300</v>
      </c>
      <c r="E431" s="212" t="s">
        <v>42</v>
      </c>
      <c r="F431" s="213" t="s">
        <v>86</v>
      </c>
      <c r="G431" s="211"/>
      <c r="H431" s="214">
        <v>1</v>
      </c>
      <c r="I431" s="215"/>
      <c r="J431" s="211"/>
      <c r="K431" s="211"/>
      <c r="L431" s="216"/>
      <c r="M431" s="217"/>
      <c r="N431" s="218"/>
      <c r="O431" s="218"/>
      <c r="P431" s="218"/>
      <c r="Q431" s="218"/>
      <c r="R431" s="218"/>
      <c r="S431" s="218"/>
      <c r="T431" s="219"/>
      <c r="AT431" s="220" t="s">
        <v>300</v>
      </c>
      <c r="AU431" s="220" t="s">
        <v>88</v>
      </c>
      <c r="AV431" s="14" t="s">
        <v>88</v>
      </c>
      <c r="AW431" s="14" t="s">
        <v>38</v>
      </c>
      <c r="AX431" s="14" t="s">
        <v>79</v>
      </c>
      <c r="AY431" s="220" t="s">
        <v>290</v>
      </c>
    </row>
    <row r="432" spans="2:51" s="15" customFormat="1" ht="11.25">
      <c r="B432" s="221"/>
      <c r="C432" s="222"/>
      <c r="D432" s="195" t="s">
        <v>300</v>
      </c>
      <c r="E432" s="223" t="s">
        <v>42</v>
      </c>
      <c r="F432" s="224" t="s">
        <v>302</v>
      </c>
      <c r="G432" s="222"/>
      <c r="H432" s="225">
        <v>1</v>
      </c>
      <c r="I432" s="226"/>
      <c r="J432" s="222"/>
      <c r="K432" s="222"/>
      <c r="L432" s="227"/>
      <c r="M432" s="228"/>
      <c r="N432" s="229"/>
      <c r="O432" s="229"/>
      <c r="P432" s="229"/>
      <c r="Q432" s="229"/>
      <c r="R432" s="229"/>
      <c r="S432" s="229"/>
      <c r="T432" s="230"/>
      <c r="AT432" s="231" t="s">
        <v>300</v>
      </c>
      <c r="AU432" s="231" t="s">
        <v>88</v>
      </c>
      <c r="AV432" s="15" t="s">
        <v>296</v>
      </c>
      <c r="AW432" s="15" t="s">
        <v>38</v>
      </c>
      <c r="AX432" s="15" t="s">
        <v>86</v>
      </c>
      <c r="AY432" s="231" t="s">
        <v>290</v>
      </c>
    </row>
    <row r="433" spans="1:65" s="2" customFormat="1" ht="14.45" customHeight="1">
      <c r="A433" s="36"/>
      <c r="B433" s="37"/>
      <c r="C433" s="243" t="s">
        <v>693</v>
      </c>
      <c r="D433" s="243" t="s">
        <v>377</v>
      </c>
      <c r="E433" s="244" t="s">
        <v>694</v>
      </c>
      <c r="F433" s="245" t="s">
        <v>695</v>
      </c>
      <c r="G433" s="246" t="s">
        <v>131</v>
      </c>
      <c r="H433" s="247">
        <v>1</v>
      </c>
      <c r="I433" s="248"/>
      <c r="J433" s="249">
        <f>ROUND(I433*H433,2)</f>
        <v>0</v>
      </c>
      <c r="K433" s="245" t="s">
        <v>295</v>
      </c>
      <c r="L433" s="250"/>
      <c r="M433" s="251" t="s">
        <v>42</v>
      </c>
      <c r="N433" s="252" t="s">
        <v>50</v>
      </c>
      <c r="O433" s="66"/>
      <c r="P433" s="191">
        <f>O433*H433</f>
        <v>0</v>
      </c>
      <c r="Q433" s="191">
        <v>0.0025</v>
      </c>
      <c r="R433" s="191">
        <f>Q433*H433</f>
        <v>0.0025</v>
      </c>
      <c r="S433" s="191">
        <v>0</v>
      </c>
      <c r="T433" s="192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93" t="s">
        <v>343</v>
      </c>
      <c r="AT433" s="193" t="s">
        <v>377</v>
      </c>
      <c r="AU433" s="193" t="s">
        <v>88</v>
      </c>
      <c r="AY433" s="19" t="s">
        <v>290</v>
      </c>
      <c r="BE433" s="194">
        <f>IF(N433="základní",J433,0)</f>
        <v>0</v>
      </c>
      <c r="BF433" s="194">
        <f>IF(N433="snížená",J433,0)</f>
        <v>0</v>
      </c>
      <c r="BG433" s="194">
        <f>IF(N433="zákl. přenesená",J433,0)</f>
        <v>0</v>
      </c>
      <c r="BH433" s="194">
        <f>IF(N433="sníž. přenesená",J433,0)</f>
        <v>0</v>
      </c>
      <c r="BI433" s="194">
        <f>IF(N433="nulová",J433,0)</f>
        <v>0</v>
      </c>
      <c r="BJ433" s="19" t="s">
        <v>86</v>
      </c>
      <c r="BK433" s="194">
        <f>ROUND(I433*H433,2)</f>
        <v>0</v>
      </c>
      <c r="BL433" s="19" t="s">
        <v>296</v>
      </c>
      <c r="BM433" s="193" t="s">
        <v>696</v>
      </c>
    </row>
    <row r="434" spans="2:51" s="13" customFormat="1" ht="11.25">
      <c r="B434" s="200"/>
      <c r="C434" s="201"/>
      <c r="D434" s="195" t="s">
        <v>300</v>
      </c>
      <c r="E434" s="202" t="s">
        <v>42</v>
      </c>
      <c r="F434" s="203" t="s">
        <v>578</v>
      </c>
      <c r="G434" s="201"/>
      <c r="H434" s="202" t="s">
        <v>42</v>
      </c>
      <c r="I434" s="204"/>
      <c r="J434" s="201"/>
      <c r="K434" s="201"/>
      <c r="L434" s="205"/>
      <c r="M434" s="206"/>
      <c r="N434" s="207"/>
      <c r="O434" s="207"/>
      <c r="P434" s="207"/>
      <c r="Q434" s="207"/>
      <c r="R434" s="207"/>
      <c r="S434" s="207"/>
      <c r="T434" s="208"/>
      <c r="AT434" s="209" t="s">
        <v>300</v>
      </c>
      <c r="AU434" s="209" t="s">
        <v>88</v>
      </c>
      <c r="AV434" s="13" t="s">
        <v>86</v>
      </c>
      <c r="AW434" s="13" t="s">
        <v>38</v>
      </c>
      <c r="AX434" s="13" t="s">
        <v>79</v>
      </c>
      <c r="AY434" s="209" t="s">
        <v>290</v>
      </c>
    </row>
    <row r="435" spans="2:51" s="14" customFormat="1" ht="11.25">
      <c r="B435" s="210"/>
      <c r="C435" s="211"/>
      <c r="D435" s="195" t="s">
        <v>300</v>
      </c>
      <c r="E435" s="212" t="s">
        <v>42</v>
      </c>
      <c r="F435" s="213" t="s">
        <v>86</v>
      </c>
      <c r="G435" s="211"/>
      <c r="H435" s="214">
        <v>1</v>
      </c>
      <c r="I435" s="215"/>
      <c r="J435" s="211"/>
      <c r="K435" s="211"/>
      <c r="L435" s="216"/>
      <c r="M435" s="217"/>
      <c r="N435" s="218"/>
      <c r="O435" s="218"/>
      <c r="P435" s="218"/>
      <c r="Q435" s="218"/>
      <c r="R435" s="218"/>
      <c r="S435" s="218"/>
      <c r="T435" s="219"/>
      <c r="AT435" s="220" t="s">
        <v>300</v>
      </c>
      <c r="AU435" s="220" t="s">
        <v>88</v>
      </c>
      <c r="AV435" s="14" t="s">
        <v>88</v>
      </c>
      <c r="AW435" s="14" t="s">
        <v>38</v>
      </c>
      <c r="AX435" s="14" t="s">
        <v>79</v>
      </c>
      <c r="AY435" s="220" t="s">
        <v>290</v>
      </c>
    </row>
    <row r="436" spans="2:51" s="15" customFormat="1" ht="11.25">
      <c r="B436" s="221"/>
      <c r="C436" s="222"/>
      <c r="D436" s="195" t="s">
        <v>300</v>
      </c>
      <c r="E436" s="223" t="s">
        <v>42</v>
      </c>
      <c r="F436" s="224" t="s">
        <v>302</v>
      </c>
      <c r="G436" s="222"/>
      <c r="H436" s="225">
        <v>1</v>
      </c>
      <c r="I436" s="226"/>
      <c r="J436" s="222"/>
      <c r="K436" s="222"/>
      <c r="L436" s="227"/>
      <c r="M436" s="228"/>
      <c r="N436" s="229"/>
      <c r="O436" s="229"/>
      <c r="P436" s="229"/>
      <c r="Q436" s="229"/>
      <c r="R436" s="229"/>
      <c r="S436" s="229"/>
      <c r="T436" s="230"/>
      <c r="AT436" s="231" t="s">
        <v>300</v>
      </c>
      <c r="AU436" s="231" t="s">
        <v>88</v>
      </c>
      <c r="AV436" s="15" t="s">
        <v>296</v>
      </c>
      <c r="AW436" s="15" t="s">
        <v>38</v>
      </c>
      <c r="AX436" s="15" t="s">
        <v>86</v>
      </c>
      <c r="AY436" s="231" t="s">
        <v>290</v>
      </c>
    </row>
    <row r="437" spans="1:65" s="2" customFormat="1" ht="14.45" customHeight="1">
      <c r="A437" s="36"/>
      <c r="B437" s="37"/>
      <c r="C437" s="243" t="s">
        <v>697</v>
      </c>
      <c r="D437" s="243" t="s">
        <v>377</v>
      </c>
      <c r="E437" s="244" t="s">
        <v>698</v>
      </c>
      <c r="F437" s="245" t="s">
        <v>699</v>
      </c>
      <c r="G437" s="246" t="s">
        <v>131</v>
      </c>
      <c r="H437" s="247">
        <v>1</v>
      </c>
      <c r="I437" s="248"/>
      <c r="J437" s="249">
        <f>ROUND(I437*H437,2)</f>
        <v>0</v>
      </c>
      <c r="K437" s="245" t="s">
        <v>295</v>
      </c>
      <c r="L437" s="250"/>
      <c r="M437" s="251" t="s">
        <v>42</v>
      </c>
      <c r="N437" s="252" t="s">
        <v>50</v>
      </c>
      <c r="O437" s="66"/>
      <c r="P437" s="191">
        <f>O437*H437</f>
        <v>0</v>
      </c>
      <c r="Q437" s="191">
        <v>0.005</v>
      </c>
      <c r="R437" s="191">
        <f>Q437*H437</f>
        <v>0.005</v>
      </c>
      <c r="S437" s="191">
        <v>0</v>
      </c>
      <c r="T437" s="192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193" t="s">
        <v>343</v>
      </c>
      <c r="AT437" s="193" t="s">
        <v>377</v>
      </c>
      <c r="AU437" s="193" t="s">
        <v>88</v>
      </c>
      <c r="AY437" s="19" t="s">
        <v>290</v>
      </c>
      <c r="BE437" s="194">
        <f>IF(N437="základní",J437,0)</f>
        <v>0</v>
      </c>
      <c r="BF437" s="194">
        <f>IF(N437="snížená",J437,0)</f>
        <v>0</v>
      </c>
      <c r="BG437" s="194">
        <f>IF(N437="zákl. přenesená",J437,0)</f>
        <v>0</v>
      </c>
      <c r="BH437" s="194">
        <f>IF(N437="sníž. přenesená",J437,0)</f>
        <v>0</v>
      </c>
      <c r="BI437" s="194">
        <f>IF(N437="nulová",J437,0)</f>
        <v>0</v>
      </c>
      <c r="BJ437" s="19" t="s">
        <v>86</v>
      </c>
      <c r="BK437" s="194">
        <f>ROUND(I437*H437,2)</f>
        <v>0</v>
      </c>
      <c r="BL437" s="19" t="s">
        <v>296</v>
      </c>
      <c r="BM437" s="193" t="s">
        <v>700</v>
      </c>
    </row>
    <row r="438" spans="2:51" s="13" customFormat="1" ht="11.25">
      <c r="B438" s="200"/>
      <c r="C438" s="201"/>
      <c r="D438" s="195" t="s">
        <v>300</v>
      </c>
      <c r="E438" s="202" t="s">
        <v>42</v>
      </c>
      <c r="F438" s="203" t="s">
        <v>578</v>
      </c>
      <c r="G438" s="201"/>
      <c r="H438" s="202" t="s">
        <v>42</v>
      </c>
      <c r="I438" s="204"/>
      <c r="J438" s="201"/>
      <c r="K438" s="201"/>
      <c r="L438" s="205"/>
      <c r="M438" s="206"/>
      <c r="N438" s="207"/>
      <c r="O438" s="207"/>
      <c r="P438" s="207"/>
      <c r="Q438" s="207"/>
      <c r="R438" s="207"/>
      <c r="S438" s="207"/>
      <c r="T438" s="208"/>
      <c r="AT438" s="209" t="s">
        <v>300</v>
      </c>
      <c r="AU438" s="209" t="s">
        <v>88</v>
      </c>
      <c r="AV438" s="13" t="s">
        <v>86</v>
      </c>
      <c r="AW438" s="13" t="s">
        <v>38</v>
      </c>
      <c r="AX438" s="13" t="s">
        <v>79</v>
      </c>
      <c r="AY438" s="209" t="s">
        <v>290</v>
      </c>
    </row>
    <row r="439" spans="2:51" s="14" customFormat="1" ht="11.25">
      <c r="B439" s="210"/>
      <c r="C439" s="211"/>
      <c r="D439" s="195" t="s">
        <v>300</v>
      </c>
      <c r="E439" s="212" t="s">
        <v>42</v>
      </c>
      <c r="F439" s="213" t="s">
        <v>86</v>
      </c>
      <c r="G439" s="211"/>
      <c r="H439" s="214">
        <v>1</v>
      </c>
      <c r="I439" s="215"/>
      <c r="J439" s="211"/>
      <c r="K439" s="211"/>
      <c r="L439" s="216"/>
      <c r="M439" s="217"/>
      <c r="N439" s="218"/>
      <c r="O439" s="218"/>
      <c r="P439" s="218"/>
      <c r="Q439" s="218"/>
      <c r="R439" s="218"/>
      <c r="S439" s="218"/>
      <c r="T439" s="219"/>
      <c r="AT439" s="220" t="s">
        <v>300</v>
      </c>
      <c r="AU439" s="220" t="s">
        <v>88</v>
      </c>
      <c r="AV439" s="14" t="s">
        <v>88</v>
      </c>
      <c r="AW439" s="14" t="s">
        <v>38</v>
      </c>
      <c r="AX439" s="14" t="s">
        <v>79</v>
      </c>
      <c r="AY439" s="220" t="s">
        <v>290</v>
      </c>
    </row>
    <row r="440" spans="2:51" s="15" customFormat="1" ht="11.25">
      <c r="B440" s="221"/>
      <c r="C440" s="222"/>
      <c r="D440" s="195" t="s">
        <v>300</v>
      </c>
      <c r="E440" s="223" t="s">
        <v>42</v>
      </c>
      <c r="F440" s="224" t="s">
        <v>302</v>
      </c>
      <c r="G440" s="222"/>
      <c r="H440" s="225">
        <v>1</v>
      </c>
      <c r="I440" s="226"/>
      <c r="J440" s="222"/>
      <c r="K440" s="222"/>
      <c r="L440" s="227"/>
      <c r="M440" s="228"/>
      <c r="N440" s="229"/>
      <c r="O440" s="229"/>
      <c r="P440" s="229"/>
      <c r="Q440" s="229"/>
      <c r="R440" s="229"/>
      <c r="S440" s="229"/>
      <c r="T440" s="230"/>
      <c r="AT440" s="231" t="s">
        <v>300</v>
      </c>
      <c r="AU440" s="231" t="s">
        <v>88</v>
      </c>
      <c r="AV440" s="15" t="s">
        <v>296</v>
      </c>
      <c r="AW440" s="15" t="s">
        <v>38</v>
      </c>
      <c r="AX440" s="15" t="s">
        <v>86</v>
      </c>
      <c r="AY440" s="231" t="s">
        <v>290</v>
      </c>
    </row>
    <row r="441" spans="1:65" s="2" customFormat="1" ht="14.45" customHeight="1">
      <c r="A441" s="36"/>
      <c r="B441" s="37"/>
      <c r="C441" s="182" t="s">
        <v>701</v>
      </c>
      <c r="D441" s="182" t="s">
        <v>292</v>
      </c>
      <c r="E441" s="183" t="s">
        <v>702</v>
      </c>
      <c r="F441" s="184" t="s">
        <v>703</v>
      </c>
      <c r="G441" s="185" t="s">
        <v>131</v>
      </c>
      <c r="H441" s="186">
        <v>2</v>
      </c>
      <c r="I441" s="187"/>
      <c r="J441" s="188">
        <f>ROUND(I441*H441,2)</f>
        <v>0</v>
      </c>
      <c r="K441" s="184" t="s">
        <v>295</v>
      </c>
      <c r="L441" s="41"/>
      <c r="M441" s="189" t="s">
        <v>42</v>
      </c>
      <c r="N441" s="190" t="s">
        <v>50</v>
      </c>
      <c r="O441" s="66"/>
      <c r="P441" s="191">
        <f>O441*H441</f>
        <v>0</v>
      </c>
      <c r="Q441" s="191">
        <v>1E-05</v>
      </c>
      <c r="R441" s="191">
        <f>Q441*H441</f>
        <v>2E-05</v>
      </c>
      <c r="S441" s="191">
        <v>0</v>
      </c>
      <c r="T441" s="192">
        <f>S441*H441</f>
        <v>0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193" t="s">
        <v>296</v>
      </c>
      <c r="AT441" s="193" t="s">
        <v>292</v>
      </c>
      <c r="AU441" s="193" t="s">
        <v>88</v>
      </c>
      <c r="AY441" s="19" t="s">
        <v>290</v>
      </c>
      <c r="BE441" s="194">
        <f>IF(N441="základní",J441,0)</f>
        <v>0</v>
      </c>
      <c r="BF441" s="194">
        <f>IF(N441="snížená",J441,0)</f>
        <v>0</v>
      </c>
      <c r="BG441" s="194">
        <f>IF(N441="zákl. přenesená",J441,0)</f>
        <v>0</v>
      </c>
      <c r="BH441" s="194">
        <f>IF(N441="sníž. přenesená",J441,0)</f>
        <v>0</v>
      </c>
      <c r="BI441" s="194">
        <f>IF(N441="nulová",J441,0)</f>
        <v>0</v>
      </c>
      <c r="BJ441" s="19" t="s">
        <v>86</v>
      </c>
      <c r="BK441" s="194">
        <f>ROUND(I441*H441,2)</f>
        <v>0</v>
      </c>
      <c r="BL441" s="19" t="s">
        <v>296</v>
      </c>
      <c r="BM441" s="193" t="s">
        <v>704</v>
      </c>
    </row>
    <row r="442" spans="1:47" s="2" customFormat="1" ht="19.5">
      <c r="A442" s="36"/>
      <c r="B442" s="37"/>
      <c r="C442" s="38"/>
      <c r="D442" s="195" t="s">
        <v>298</v>
      </c>
      <c r="E442" s="38"/>
      <c r="F442" s="196" t="s">
        <v>705</v>
      </c>
      <c r="G442" s="38"/>
      <c r="H442" s="38"/>
      <c r="I442" s="197"/>
      <c r="J442" s="38"/>
      <c r="K442" s="38"/>
      <c r="L442" s="41"/>
      <c r="M442" s="198"/>
      <c r="N442" s="199"/>
      <c r="O442" s="66"/>
      <c r="P442" s="66"/>
      <c r="Q442" s="66"/>
      <c r="R442" s="66"/>
      <c r="S442" s="66"/>
      <c r="T442" s="67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T442" s="19" t="s">
        <v>298</v>
      </c>
      <c r="AU442" s="19" t="s">
        <v>88</v>
      </c>
    </row>
    <row r="443" spans="2:51" s="13" customFormat="1" ht="11.25">
      <c r="B443" s="200"/>
      <c r="C443" s="201"/>
      <c r="D443" s="195" t="s">
        <v>300</v>
      </c>
      <c r="E443" s="202" t="s">
        <v>42</v>
      </c>
      <c r="F443" s="203" t="s">
        <v>578</v>
      </c>
      <c r="G443" s="201"/>
      <c r="H443" s="202" t="s">
        <v>42</v>
      </c>
      <c r="I443" s="204"/>
      <c r="J443" s="201"/>
      <c r="K443" s="201"/>
      <c r="L443" s="205"/>
      <c r="M443" s="206"/>
      <c r="N443" s="207"/>
      <c r="O443" s="207"/>
      <c r="P443" s="207"/>
      <c r="Q443" s="207"/>
      <c r="R443" s="207"/>
      <c r="S443" s="207"/>
      <c r="T443" s="208"/>
      <c r="AT443" s="209" t="s">
        <v>300</v>
      </c>
      <c r="AU443" s="209" t="s">
        <v>88</v>
      </c>
      <c r="AV443" s="13" t="s">
        <v>86</v>
      </c>
      <c r="AW443" s="13" t="s">
        <v>38</v>
      </c>
      <c r="AX443" s="13" t="s">
        <v>79</v>
      </c>
      <c r="AY443" s="209" t="s">
        <v>290</v>
      </c>
    </row>
    <row r="444" spans="2:51" s="14" customFormat="1" ht="11.25">
      <c r="B444" s="210"/>
      <c r="C444" s="211"/>
      <c r="D444" s="195" t="s">
        <v>300</v>
      </c>
      <c r="E444" s="212" t="s">
        <v>42</v>
      </c>
      <c r="F444" s="213" t="s">
        <v>88</v>
      </c>
      <c r="G444" s="211"/>
      <c r="H444" s="214">
        <v>2</v>
      </c>
      <c r="I444" s="215"/>
      <c r="J444" s="211"/>
      <c r="K444" s="211"/>
      <c r="L444" s="216"/>
      <c r="M444" s="217"/>
      <c r="N444" s="218"/>
      <c r="O444" s="218"/>
      <c r="P444" s="218"/>
      <c r="Q444" s="218"/>
      <c r="R444" s="218"/>
      <c r="S444" s="218"/>
      <c r="T444" s="219"/>
      <c r="AT444" s="220" t="s">
        <v>300</v>
      </c>
      <c r="AU444" s="220" t="s">
        <v>88</v>
      </c>
      <c r="AV444" s="14" t="s">
        <v>88</v>
      </c>
      <c r="AW444" s="14" t="s">
        <v>38</v>
      </c>
      <c r="AX444" s="14" t="s">
        <v>79</v>
      </c>
      <c r="AY444" s="220" t="s">
        <v>290</v>
      </c>
    </row>
    <row r="445" spans="2:51" s="15" customFormat="1" ht="11.25">
      <c r="B445" s="221"/>
      <c r="C445" s="222"/>
      <c r="D445" s="195" t="s">
        <v>300</v>
      </c>
      <c r="E445" s="223" t="s">
        <v>42</v>
      </c>
      <c r="F445" s="224" t="s">
        <v>302</v>
      </c>
      <c r="G445" s="222"/>
      <c r="H445" s="225">
        <v>2</v>
      </c>
      <c r="I445" s="226"/>
      <c r="J445" s="222"/>
      <c r="K445" s="222"/>
      <c r="L445" s="227"/>
      <c r="M445" s="228"/>
      <c r="N445" s="229"/>
      <c r="O445" s="229"/>
      <c r="P445" s="229"/>
      <c r="Q445" s="229"/>
      <c r="R445" s="229"/>
      <c r="S445" s="229"/>
      <c r="T445" s="230"/>
      <c r="AT445" s="231" t="s">
        <v>300</v>
      </c>
      <c r="AU445" s="231" t="s">
        <v>88</v>
      </c>
      <c r="AV445" s="15" t="s">
        <v>296</v>
      </c>
      <c r="AW445" s="15" t="s">
        <v>38</v>
      </c>
      <c r="AX445" s="15" t="s">
        <v>86</v>
      </c>
      <c r="AY445" s="231" t="s">
        <v>290</v>
      </c>
    </row>
    <row r="446" spans="1:65" s="2" customFormat="1" ht="14.45" customHeight="1">
      <c r="A446" s="36"/>
      <c r="B446" s="37"/>
      <c r="C446" s="182" t="s">
        <v>706</v>
      </c>
      <c r="D446" s="182" t="s">
        <v>292</v>
      </c>
      <c r="E446" s="183" t="s">
        <v>707</v>
      </c>
      <c r="F446" s="184" t="s">
        <v>708</v>
      </c>
      <c r="G446" s="185" t="s">
        <v>131</v>
      </c>
      <c r="H446" s="186">
        <v>11</v>
      </c>
      <c r="I446" s="187"/>
      <c r="J446" s="188">
        <f>ROUND(I446*H446,2)</f>
        <v>0</v>
      </c>
      <c r="K446" s="184" t="s">
        <v>295</v>
      </c>
      <c r="L446" s="41"/>
      <c r="M446" s="189" t="s">
        <v>42</v>
      </c>
      <c r="N446" s="190" t="s">
        <v>50</v>
      </c>
      <c r="O446" s="66"/>
      <c r="P446" s="191">
        <f>O446*H446</f>
        <v>0</v>
      </c>
      <c r="Q446" s="191">
        <v>0.10941</v>
      </c>
      <c r="R446" s="191">
        <f>Q446*H446</f>
        <v>1.2035099999999999</v>
      </c>
      <c r="S446" s="191">
        <v>0</v>
      </c>
      <c r="T446" s="192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193" t="s">
        <v>296</v>
      </c>
      <c r="AT446" s="193" t="s">
        <v>292</v>
      </c>
      <c r="AU446" s="193" t="s">
        <v>88</v>
      </c>
      <c r="AY446" s="19" t="s">
        <v>290</v>
      </c>
      <c r="BE446" s="194">
        <f>IF(N446="základní",J446,0)</f>
        <v>0</v>
      </c>
      <c r="BF446" s="194">
        <f>IF(N446="snížená",J446,0)</f>
        <v>0</v>
      </c>
      <c r="BG446" s="194">
        <f>IF(N446="zákl. přenesená",J446,0)</f>
        <v>0</v>
      </c>
      <c r="BH446" s="194">
        <f>IF(N446="sníž. přenesená",J446,0)</f>
        <v>0</v>
      </c>
      <c r="BI446" s="194">
        <f>IF(N446="nulová",J446,0)</f>
        <v>0</v>
      </c>
      <c r="BJ446" s="19" t="s">
        <v>86</v>
      </c>
      <c r="BK446" s="194">
        <f>ROUND(I446*H446,2)</f>
        <v>0</v>
      </c>
      <c r="BL446" s="19" t="s">
        <v>296</v>
      </c>
      <c r="BM446" s="193" t="s">
        <v>709</v>
      </c>
    </row>
    <row r="447" spans="1:47" s="2" customFormat="1" ht="19.5">
      <c r="A447" s="36"/>
      <c r="B447" s="37"/>
      <c r="C447" s="38"/>
      <c r="D447" s="195" t="s">
        <v>298</v>
      </c>
      <c r="E447" s="38"/>
      <c r="F447" s="196" t="s">
        <v>710</v>
      </c>
      <c r="G447" s="38"/>
      <c r="H447" s="38"/>
      <c r="I447" s="197"/>
      <c r="J447" s="38"/>
      <c r="K447" s="38"/>
      <c r="L447" s="41"/>
      <c r="M447" s="198"/>
      <c r="N447" s="199"/>
      <c r="O447" s="66"/>
      <c r="P447" s="66"/>
      <c r="Q447" s="66"/>
      <c r="R447" s="66"/>
      <c r="S447" s="66"/>
      <c r="T447" s="67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T447" s="19" t="s">
        <v>298</v>
      </c>
      <c r="AU447" s="19" t="s">
        <v>88</v>
      </c>
    </row>
    <row r="448" spans="2:51" s="13" customFormat="1" ht="11.25">
      <c r="B448" s="200"/>
      <c r="C448" s="201"/>
      <c r="D448" s="195" t="s">
        <v>300</v>
      </c>
      <c r="E448" s="202" t="s">
        <v>42</v>
      </c>
      <c r="F448" s="203" t="s">
        <v>578</v>
      </c>
      <c r="G448" s="201"/>
      <c r="H448" s="202" t="s">
        <v>42</v>
      </c>
      <c r="I448" s="204"/>
      <c r="J448" s="201"/>
      <c r="K448" s="201"/>
      <c r="L448" s="205"/>
      <c r="M448" s="206"/>
      <c r="N448" s="207"/>
      <c r="O448" s="207"/>
      <c r="P448" s="207"/>
      <c r="Q448" s="207"/>
      <c r="R448" s="207"/>
      <c r="S448" s="207"/>
      <c r="T448" s="208"/>
      <c r="AT448" s="209" t="s">
        <v>300</v>
      </c>
      <c r="AU448" s="209" t="s">
        <v>88</v>
      </c>
      <c r="AV448" s="13" t="s">
        <v>86</v>
      </c>
      <c r="AW448" s="13" t="s">
        <v>38</v>
      </c>
      <c r="AX448" s="13" t="s">
        <v>79</v>
      </c>
      <c r="AY448" s="209" t="s">
        <v>290</v>
      </c>
    </row>
    <row r="449" spans="2:51" s="14" customFormat="1" ht="11.25">
      <c r="B449" s="210"/>
      <c r="C449" s="211"/>
      <c r="D449" s="195" t="s">
        <v>300</v>
      </c>
      <c r="E449" s="212" t="s">
        <v>42</v>
      </c>
      <c r="F449" s="213" t="s">
        <v>356</v>
      </c>
      <c r="G449" s="211"/>
      <c r="H449" s="214">
        <v>11</v>
      </c>
      <c r="I449" s="215"/>
      <c r="J449" s="211"/>
      <c r="K449" s="211"/>
      <c r="L449" s="216"/>
      <c r="M449" s="217"/>
      <c r="N449" s="218"/>
      <c r="O449" s="218"/>
      <c r="P449" s="218"/>
      <c r="Q449" s="218"/>
      <c r="R449" s="218"/>
      <c r="S449" s="218"/>
      <c r="T449" s="219"/>
      <c r="AT449" s="220" t="s">
        <v>300</v>
      </c>
      <c r="AU449" s="220" t="s">
        <v>88</v>
      </c>
      <c r="AV449" s="14" t="s">
        <v>88</v>
      </c>
      <c r="AW449" s="14" t="s">
        <v>38</v>
      </c>
      <c r="AX449" s="14" t="s">
        <v>79</v>
      </c>
      <c r="AY449" s="220" t="s">
        <v>290</v>
      </c>
    </row>
    <row r="450" spans="2:51" s="15" customFormat="1" ht="11.25">
      <c r="B450" s="221"/>
      <c r="C450" s="222"/>
      <c r="D450" s="195" t="s">
        <v>300</v>
      </c>
      <c r="E450" s="223" t="s">
        <v>42</v>
      </c>
      <c r="F450" s="224" t="s">
        <v>302</v>
      </c>
      <c r="G450" s="222"/>
      <c r="H450" s="225">
        <v>11</v>
      </c>
      <c r="I450" s="226"/>
      <c r="J450" s="222"/>
      <c r="K450" s="222"/>
      <c r="L450" s="227"/>
      <c r="M450" s="228"/>
      <c r="N450" s="229"/>
      <c r="O450" s="229"/>
      <c r="P450" s="229"/>
      <c r="Q450" s="229"/>
      <c r="R450" s="229"/>
      <c r="S450" s="229"/>
      <c r="T450" s="230"/>
      <c r="AT450" s="231" t="s">
        <v>300</v>
      </c>
      <c r="AU450" s="231" t="s">
        <v>88</v>
      </c>
      <c r="AV450" s="15" t="s">
        <v>296</v>
      </c>
      <c r="AW450" s="15" t="s">
        <v>38</v>
      </c>
      <c r="AX450" s="15" t="s">
        <v>86</v>
      </c>
      <c r="AY450" s="231" t="s">
        <v>290</v>
      </c>
    </row>
    <row r="451" spans="1:65" s="2" customFormat="1" ht="14.45" customHeight="1">
      <c r="A451" s="36"/>
      <c r="B451" s="37"/>
      <c r="C451" s="243" t="s">
        <v>711</v>
      </c>
      <c r="D451" s="243" t="s">
        <v>377</v>
      </c>
      <c r="E451" s="244" t="s">
        <v>712</v>
      </c>
      <c r="F451" s="245" t="s">
        <v>713</v>
      </c>
      <c r="G451" s="246" t="s">
        <v>131</v>
      </c>
      <c r="H451" s="247">
        <v>2</v>
      </c>
      <c r="I451" s="248"/>
      <c r="J451" s="249">
        <f>ROUND(I451*H451,2)</f>
        <v>0</v>
      </c>
      <c r="K451" s="245" t="s">
        <v>295</v>
      </c>
      <c r="L451" s="250"/>
      <c r="M451" s="251" t="s">
        <v>42</v>
      </c>
      <c r="N451" s="252" t="s">
        <v>50</v>
      </c>
      <c r="O451" s="66"/>
      <c r="P451" s="191">
        <f>O451*H451</f>
        <v>0</v>
      </c>
      <c r="Q451" s="191">
        <v>0.0065</v>
      </c>
      <c r="R451" s="191">
        <f>Q451*H451</f>
        <v>0.013</v>
      </c>
      <c r="S451" s="191">
        <v>0</v>
      </c>
      <c r="T451" s="192">
        <f>S451*H451</f>
        <v>0</v>
      </c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R451" s="193" t="s">
        <v>343</v>
      </c>
      <c r="AT451" s="193" t="s">
        <v>377</v>
      </c>
      <c r="AU451" s="193" t="s">
        <v>88</v>
      </c>
      <c r="AY451" s="19" t="s">
        <v>290</v>
      </c>
      <c r="BE451" s="194">
        <f>IF(N451="základní",J451,0)</f>
        <v>0</v>
      </c>
      <c r="BF451" s="194">
        <f>IF(N451="snížená",J451,0)</f>
        <v>0</v>
      </c>
      <c r="BG451" s="194">
        <f>IF(N451="zákl. přenesená",J451,0)</f>
        <v>0</v>
      </c>
      <c r="BH451" s="194">
        <f>IF(N451="sníž. přenesená",J451,0)</f>
        <v>0</v>
      </c>
      <c r="BI451" s="194">
        <f>IF(N451="nulová",J451,0)</f>
        <v>0</v>
      </c>
      <c r="BJ451" s="19" t="s">
        <v>86</v>
      </c>
      <c r="BK451" s="194">
        <f>ROUND(I451*H451,2)</f>
        <v>0</v>
      </c>
      <c r="BL451" s="19" t="s">
        <v>296</v>
      </c>
      <c r="BM451" s="193" t="s">
        <v>714</v>
      </c>
    </row>
    <row r="452" spans="2:51" s="13" customFormat="1" ht="11.25">
      <c r="B452" s="200"/>
      <c r="C452" s="201"/>
      <c r="D452" s="195" t="s">
        <v>300</v>
      </c>
      <c r="E452" s="202" t="s">
        <v>42</v>
      </c>
      <c r="F452" s="203" t="s">
        <v>578</v>
      </c>
      <c r="G452" s="201"/>
      <c r="H452" s="202" t="s">
        <v>42</v>
      </c>
      <c r="I452" s="204"/>
      <c r="J452" s="201"/>
      <c r="K452" s="201"/>
      <c r="L452" s="205"/>
      <c r="M452" s="206"/>
      <c r="N452" s="207"/>
      <c r="O452" s="207"/>
      <c r="P452" s="207"/>
      <c r="Q452" s="207"/>
      <c r="R452" s="207"/>
      <c r="S452" s="207"/>
      <c r="T452" s="208"/>
      <c r="AT452" s="209" t="s">
        <v>300</v>
      </c>
      <c r="AU452" s="209" t="s">
        <v>88</v>
      </c>
      <c r="AV452" s="13" t="s">
        <v>86</v>
      </c>
      <c r="AW452" s="13" t="s">
        <v>38</v>
      </c>
      <c r="AX452" s="13" t="s">
        <v>79</v>
      </c>
      <c r="AY452" s="209" t="s">
        <v>290</v>
      </c>
    </row>
    <row r="453" spans="2:51" s="14" customFormat="1" ht="11.25">
      <c r="B453" s="210"/>
      <c r="C453" s="211"/>
      <c r="D453" s="195" t="s">
        <v>300</v>
      </c>
      <c r="E453" s="212" t="s">
        <v>42</v>
      </c>
      <c r="F453" s="213" t="s">
        <v>88</v>
      </c>
      <c r="G453" s="211"/>
      <c r="H453" s="214">
        <v>2</v>
      </c>
      <c r="I453" s="215"/>
      <c r="J453" s="211"/>
      <c r="K453" s="211"/>
      <c r="L453" s="216"/>
      <c r="M453" s="217"/>
      <c r="N453" s="218"/>
      <c r="O453" s="218"/>
      <c r="P453" s="218"/>
      <c r="Q453" s="218"/>
      <c r="R453" s="218"/>
      <c r="S453" s="218"/>
      <c r="T453" s="219"/>
      <c r="AT453" s="220" t="s">
        <v>300</v>
      </c>
      <c r="AU453" s="220" t="s">
        <v>88</v>
      </c>
      <c r="AV453" s="14" t="s">
        <v>88</v>
      </c>
      <c r="AW453" s="14" t="s">
        <v>38</v>
      </c>
      <c r="AX453" s="14" t="s">
        <v>79</v>
      </c>
      <c r="AY453" s="220" t="s">
        <v>290</v>
      </c>
    </row>
    <row r="454" spans="2:51" s="15" customFormat="1" ht="11.25">
      <c r="B454" s="221"/>
      <c r="C454" s="222"/>
      <c r="D454" s="195" t="s">
        <v>300</v>
      </c>
      <c r="E454" s="223" t="s">
        <v>42</v>
      </c>
      <c r="F454" s="224" t="s">
        <v>302</v>
      </c>
      <c r="G454" s="222"/>
      <c r="H454" s="225">
        <v>2</v>
      </c>
      <c r="I454" s="226"/>
      <c r="J454" s="222"/>
      <c r="K454" s="222"/>
      <c r="L454" s="227"/>
      <c r="M454" s="228"/>
      <c r="N454" s="229"/>
      <c r="O454" s="229"/>
      <c r="P454" s="229"/>
      <c r="Q454" s="229"/>
      <c r="R454" s="229"/>
      <c r="S454" s="229"/>
      <c r="T454" s="230"/>
      <c r="AT454" s="231" t="s">
        <v>300</v>
      </c>
      <c r="AU454" s="231" t="s">
        <v>88</v>
      </c>
      <c r="AV454" s="15" t="s">
        <v>296</v>
      </c>
      <c r="AW454" s="15" t="s">
        <v>38</v>
      </c>
      <c r="AX454" s="15" t="s">
        <v>86</v>
      </c>
      <c r="AY454" s="231" t="s">
        <v>290</v>
      </c>
    </row>
    <row r="455" spans="1:65" s="2" customFormat="1" ht="14.45" customHeight="1">
      <c r="A455" s="36"/>
      <c r="B455" s="37"/>
      <c r="C455" s="243" t="s">
        <v>715</v>
      </c>
      <c r="D455" s="243" t="s">
        <v>377</v>
      </c>
      <c r="E455" s="244" t="s">
        <v>716</v>
      </c>
      <c r="F455" s="245" t="s">
        <v>717</v>
      </c>
      <c r="G455" s="246" t="s">
        <v>131</v>
      </c>
      <c r="H455" s="247">
        <v>4</v>
      </c>
      <c r="I455" s="248"/>
      <c r="J455" s="249">
        <f>ROUND(I455*H455,2)</f>
        <v>0</v>
      </c>
      <c r="K455" s="245" t="s">
        <v>295</v>
      </c>
      <c r="L455" s="250"/>
      <c r="M455" s="251" t="s">
        <v>42</v>
      </c>
      <c r="N455" s="252" t="s">
        <v>50</v>
      </c>
      <c r="O455" s="66"/>
      <c r="P455" s="191">
        <f>O455*H455</f>
        <v>0</v>
      </c>
      <c r="Q455" s="191">
        <v>0.0004</v>
      </c>
      <c r="R455" s="191">
        <f>Q455*H455</f>
        <v>0.0016</v>
      </c>
      <c r="S455" s="191">
        <v>0</v>
      </c>
      <c r="T455" s="192">
        <f>S455*H455</f>
        <v>0</v>
      </c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R455" s="193" t="s">
        <v>343</v>
      </c>
      <c r="AT455" s="193" t="s">
        <v>377</v>
      </c>
      <c r="AU455" s="193" t="s">
        <v>88</v>
      </c>
      <c r="AY455" s="19" t="s">
        <v>290</v>
      </c>
      <c r="BE455" s="194">
        <f>IF(N455="základní",J455,0)</f>
        <v>0</v>
      </c>
      <c r="BF455" s="194">
        <f>IF(N455="snížená",J455,0)</f>
        <v>0</v>
      </c>
      <c r="BG455" s="194">
        <f>IF(N455="zákl. přenesená",J455,0)</f>
        <v>0</v>
      </c>
      <c r="BH455" s="194">
        <f>IF(N455="sníž. přenesená",J455,0)</f>
        <v>0</v>
      </c>
      <c r="BI455" s="194">
        <f>IF(N455="nulová",J455,0)</f>
        <v>0</v>
      </c>
      <c r="BJ455" s="19" t="s">
        <v>86</v>
      </c>
      <c r="BK455" s="194">
        <f>ROUND(I455*H455,2)</f>
        <v>0</v>
      </c>
      <c r="BL455" s="19" t="s">
        <v>296</v>
      </c>
      <c r="BM455" s="193" t="s">
        <v>718</v>
      </c>
    </row>
    <row r="456" spans="2:51" s="13" customFormat="1" ht="11.25">
      <c r="B456" s="200"/>
      <c r="C456" s="201"/>
      <c r="D456" s="195" t="s">
        <v>300</v>
      </c>
      <c r="E456" s="202" t="s">
        <v>42</v>
      </c>
      <c r="F456" s="203" t="s">
        <v>578</v>
      </c>
      <c r="G456" s="201"/>
      <c r="H456" s="202" t="s">
        <v>42</v>
      </c>
      <c r="I456" s="204"/>
      <c r="J456" s="201"/>
      <c r="K456" s="201"/>
      <c r="L456" s="205"/>
      <c r="M456" s="206"/>
      <c r="N456" s="207"/>
      <c r="O456" s="207"/>
      <c r="P456" s="207"/>
      <c r="Q456" s="207"/>
      <c r="R456" s="207"/>
      <c r="S456" s="207"/>
      <c r="T456" s="208"/>
      <c r="AT456" s="209" t="s">
        <v>300</v>
      </c>
      <c r="AU456" s="209" t="s">
        <v>88</v>
      </c>
      <c r="AV456" s="13" t="s">
        <v>86</v>
      </c>
      <c r="AW456" s="13" t="s">
        <v>38</v>
      </c>
      <c r="AX456" s="13" t="s">
        <v>79</v>
      </c>
      <c r="AY456" s="209" t="s">
        <v>290</v>
      </c>
    </row>
    <row r="457" spans="2:51" s="14" customFormat="1" ht="11.25">
      <c r="B457" s="210"/>
      <c r="C457" s="211"/>
      <c r="D457" s="195" t="s">
        <v>300</v>
      </c>
      <c r="E457" s="212" t="s">
        <v>42</v>
      </c>
      <c r="F457" s="213" t="s">
        <v>296</v>
      </c>
      <c r="G457" s="211"/>
      <c r="H457" s="214">
        <v>4</v>
      </c>
      <c r="I457" s="215"/>
      <c r="J457" s="211"/>
      <c r="K457" s="211"/>
      <c r="L457" s="216"/>
      <c r="M457" s="217"/>
      <c r="N457" s="218"/>
      <c r="O457" s="218"/>
      <c r="P457" s="218"/>
      <c r="Q457" s="218"/>
      <c r="R457" s="218"/>
      <c r="S457" s="218"/>
      <c r="T457" s="219"/>
      <c r="AT457" s="220" t="s">
        <v>300</v>
      </c>
      <c r="AU457" s="220" t="s">
        <v>88</v>
      </c>
      <c r="AV457" s="14" t="s">
        <v>88</v>
      </c>
      <c r="AW457" s="14" t="s">
        <v>38</v>
      </c>
      <c r="AX457" s="14" t="s">
        <v>79</v>
      </c>
      <c r="AY457" s="220" t="s">
        <v>290</v>
      </c>
    </row>
    <row r="458" spans="2:51" s="15" customFormat="1" ht="11.25">
      <c r="B458" s="221"/>
      <c r="C458" s="222"/>
      <c r="D458" s="195" t="s">
        <v>300</v>
      </c>
      <c r="E458" s="223" t="s">
        <v>42</v>
      </c>
      <c r="F458" s="224" t="s">
        <v>302</v>
      </c>
      <c r="G458" s="222"/>
      <c r="H458" s="225">
        <v>4</v>
      </c>
      <c r="I458" s="226"/>
      <c r="J458" s="222"/>
      <c r="K458" s="222"/>
      <c r="L458" s="227"/>
      <c r="M458" s="228"/>
      <c r="N458" s="229"/>
      <c r="O458" s="229"/>
      <c r="P458" s="229"/>
      <c r="Q458" s="229"/>
      <c r="R458" s="229"/>
      <c r="S458" s="229"/>
      <c r="T458" s="230"/>
      <c r="AT458" s="231" t="s">
        <v>300</v>
      </c>
      <c r="AU458" s="231" t="s">
        <v>88</v>
      </c>
      <c r="AV458" s="15" t="s">
        <v>296</v>
      </c>
      <c r="AW458" s="15" t="s">
        <v>38</v>
      </c>
      <c r="AX458" s="15" t="s">
        <v>86</v>
      </c>
      <c r="AY458" s="231" t="s">
        <v>290</v>
      </c>
    </row>
    <row r="459" spans="1:65" s="2" customFormat="1" ht="14.45" customHeight="1">
      <c r="A459" s="36"/>
      <c r="B459" s="37"/>
      <c r="C459" s="243" t="s">
        <v>719</v>
      </c>
      <c r="D459" s="243" t="s">
        <v>377</v>
      </c>
      <c r="E459" s="244" t="s">
        <v>720</v>
      </c>
      <c r="F459" s="245" t="s">
        <v>721</v>
      </c>
      <c r="G459" s="246" t="s">
        <v>131</v>
      </c>
      <c r="H459" s="247">
        <v>2</v>
      </c>
      <c r="I459" s="248"/>
      <c r="J459" s="249">
        <f>ROUND(I459*H459,2)</f>
        <v>0</v>
      </c>
      <c r="K459" s="245" t="s">
        <v>295</v>
      </c>
      <c r="L459" s="250"/>
      <c r="M459" s="251" t="s">
        <v>42</v>
      </c>
      <c r="N459" s="252" t="s">
        <v>50</v>
      </c>
      <c r="O459" s="66"/>
      <c r="P459" s="191">
        <f>O459*H459</f>
        <v>0</v>
      </c>
      <c r="Q459" s="191">
        <v>0.00015</v>
      </c>
      <c r="R459" s="191">
        <f>Q459*H459</f>
        <v>0.0003</v>
      </c>
      <c r="S459" s="191">
        <v>0</v>
      </c>
      <c r="T459" s="192">
        <f>S459*H459</f>
        <v>0</v>
      </c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R459" s="193" t="s">
        <v>343</v>
      </c>
      <c r="AT459" s="193" t="s">
        <v>377</v>
      </c>
      <c r="AU459" s="193" t="s">
        <v>88</v>
      </c>
      <c r="AY459" s="19" t="s">
        <v>290</v>
      </c>
      <c r="BE459" s="194">
        <f>IF(N459="základní",J459,0)</f>
        <v>0</v>
      </c>
      <c r="BF459" s="194">
        <f>IF(N459="snížená",J459,0)</f>
        <v>0</v>
      </c>
      <c r="BG459" s="194">
        <f>IF(N459="zákl. přenesená",J459,0)</f>
        <v>0</v>
      </c>
      <c r="BH459" s="194">
        <f>IF(N459="sníž. přenesená",J459,0)</f>
        <v>0</v>
      </c>
      <c r="BI459" s="194">
        <f>IF(N459="nulová",J459,0)</f>
        <v>0</v>
      </c>
      <c r="BJ459" s="19" t="s">
        <v>86</v>
      </c>
      <c r="BK459" s="194">
        <f>ROUND(I459*H459,2)</f>
        <v>0</v>
      </c>
      <c r="BL459" s="19" t="s">
        <v>296</v>
      </c>
      <c r="BM459" s="193" t="s">
        <v>722</v>
      </c>
    </row>
    <row r="460" spans="2:51" s="13" customFormat="1" ht="11.25">
      <c r="B460" s="200"/>
      <c r="C460" s="201"/>
      <c r="D460" s="195" t="s">
        <v>300</v>
      </c>
      <c r="E460" s="202" t="s">
        <v>42</v>
      </c>
      <c r="F460" s="203" t="s">
        <v>578</v>
      </c>
      <c r="G460" s="201"/>
      <c r="H460" s="202" t="s">
        <v>42</v>
      </c>
      <c r="I460" s="204"/>
      <c r="J460" s="201"/>
      <c r="K460" s="201"/>
      <c r="L460" s="205"/>
      <c r="M460" s="206"/>
      <c r="N460" s="207"/>
      <c r="O460" s="207"/>
      <c r="P460" s="207"/>
      <c r="Q460" s="207"/>
      <c r="R460" s="207"/>
      <c r="S460" s="207"/>
      <c r="T460" s="208"/>
      <c r="AT460" s="209" t="s">
        <v>300</v>
      </c>
      <c r="AU460" s="209" t="s">
        <v>88</v>
      </c>
      <c r="AV460" s="13" t="s">
        <v>86</v>
      </c>
      <c r="AW460" s="13" t="s">
        <v>38</v>
      </c>
      <c r="AX460" s="13" t="s">
        <v>79</v>
      </c>
      <c r="AY460" s="209" t="s">
        <v>290</v>
      </c>
    </row>
    <row r="461" spans="2:51" s="14" customFormat="1" ht="11.25">
      <c r="B461" s="210"/>
      <c r="C461" s="211"/>
      <c r="D461" s="195" t="s">
        <v>300</v>
      </c>
      <c r="E461" s="212" t="s">
        <v>42</v>
      </c>
      <c r="F461" s="213" t="s">
        <v>88</v>
      </c>
      <c r="G461" s="211"/>
      <c r="H461" s="214">
        <v>2</v>
      </c>
      <c r="I461" s="215"/>
      <c r="J461" s="211"/>
      <c r="K461" s="211"/>
      <c r="L461" s="216"/>
      <c r="M461" s="217"/>
      <c r="N461" s="218"/>
      <c r="O461" s="218"/>
      <c r="P461" s="218"/>
      <c r="Q461" s="218"/>
      <c r="R461" s="218"/>
      <c r="S461" s="218"/>
      <c r="T461" s="219"/>
      <c r="AT461" s="220" t="s">
        <v>300</v>
      </c>
      <c r="AU461" s="220" t="s">
        <v>88</v>
      </c>
      <c r="AV461" s="14" t="s">
        <v>88</v>
      </c>
      <c r="AW461" s="14" t="s">
        <v>38</v>
      </c>
      <c r="AX461" s="14" t="s">
        <v>79</v>
      </c>
      <c r="AY461" s="220" t="s">
        <v>290</v>
      </c>
    </row>
    <row r="462" spans="2:51" s="15" customFormat="1" ht="11.25">
      <c r="B462" s="221"/>
      <c r="C462" s="222"/>
      <c r="D462" s="195" t="s">
        <v>300</v>
      </c>
      <c r="E462" s="223" t="s">
        <v>42</v>
      </c>
      <c r="F462" s="224" t="s">
        <v>302</v>
      </c>
      <c r="G462" s="222"/>
      <c r="H462" s="225">
        <v>2</v>
      </c>
      <c r="I462" s="226"/>
      <c r="J462" s="222"/>
      <c r="K462" s="222"/>
      <c r="L462" s="227"/>
      <c r="M462" s="228"/>
      <c r="N462" s="229"/>
      <c r="O462" s="229"/>
      <c r="P462" s="229"/>
      <c r="Q462" s="229"/>
      <c r="R462" s="229"/>
      <c r="S462" s="229"/>
      <c r="T462" s="230"/>
      <c r="AT462" s="231" t="s">
        <v>300</v>
      </c>
      <c r="AU462" s="231" t="s">
        <v>88</v>
      </c>
      <c r="AV462" s="15" t="s">
        <v>296</v>
      </c>
      <c r="AW462" s="15" t="s">
        <v>38</v>
      </c>
      <c r="AX462" s="15" t="s">
        <v>86</v>
      </c>
      <c r="AY462" s="231" t="s">
        <v>290</v>
      </c>
    </row>
    <row r="463" spans="1:65" s="2" customFormat="1" ht="14.45" customHeight="1">
      <c r="A463" s="36"/>
      <c r="B463" s="37"/>
      <c r="C463" s="182" t="s">
        <v>723</v>
      </c>
      <c r="D463" s="182" t="s">
        <v>292</v>
      </c>
      <c r="E463" s="183" t="s">
        <v>724</v>
      </c>
      <c r="F463" s="184" t="s">
        <v>725</v>
      </c>
      <c r="G463" s="185" t="s">
        <v>113</v>
      </c>
      <c r="H463" s="186">
        <v>402.2</v>
      </c>
      <c r="I463" s="187"/>
      <c r="J463" s="188">
        <f>ROUND(I463*H463,2)</f>
        <v>0</v>
      </c>
      <c r="K463" s="184" t="s">
        <v>295</v>
      </c>
      <c r="L463" s="41"/>
      <c r="M463" s="189" t="s">
        <v>42</v>
      </c>
      <c r="N463" s="190" t="s">
        <v>50</v>
      </c>
      <c r="O463" s="66"/>
      <c r="P463" s="191">
        <f>O463*H463</f>
        <v>0</v>
      </c>
      <c r="Q463" s="191">
        <v>8E-05</v>
      </c>
      <c r="R463" s="191">
        <f>Q463*H463</f>
        <v>0.032176</v>
      </c>
      <c r="S463" s="191">
        <v>0</v>
      </c>
      <c r="T463" s="192">
        <f>S463*H463</f>
        <v>0</v>
      </c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R463" s="193" t="s">
        <v>296</v>
      </c>
      <c r="AT463" s="193" t="s">
        <v>292</v>
      </c>
      <c r="AU463" s="193" t="s">
        <v>88</v>
      </c>
      <c r="AY463" s="19" t="s">
        <v>290</v>
      </c>
      <c r="BE463" s="194">
        <f>IF(N463="základní",J463,0)</f>
        <v>0</v>
      </c>
      <c r="BF463" s="194">
        <f>IF(N463="snížená",J463,0)</f>
        <v>0</v>
      </c>
      <c r="BG463" s="194">
        <f>IF(N463="zákl. přenesená",J463,0)</f>
        <v>0</v>
      </c>
      <c r="BH463" s="194">
        <f>IF(N463="sníž. přenesená",J463,0)</f>
        <v>0</v>
      </c>
      <c r="BI463" s="194">
        <f>IF(N463="nulová",J463,0)</f>
        <v>0</v>
      </c>
      <c r="BJ463" s="19" t="s">
        <v>86</v>
      </c>
      <c r="BK463" s="194">
        <f>ROUND(I463*H463,2)</f>
        <v>0</v>
      </c>
      <c r="BL463" s="19" t="s">
        <v>296</v>
      </c>
      <c r="BM463" s="193" t="s">
        <v>726</v>
      </c>
    </row>
    <row r="464" spans="2:51" s="13" customFormat="1" ht="11.25">
      <c r="B464" s="200"/>
      <c r="C464" s="201"/>
      <c r="D464" s="195" t="s">
        <v>300</v>
      </c>
      <c r="E464" s="202" t="s">
        <v>42</v>
      </c>
      <c r="F464" s="203" t="s">
        <v>468</v>
      </c>
      <c r="G464" s="201"/>
      <c r="H464" s="202" t="s">
        <v>42</v>
      </c>
      <c r="I464" s="204"/>
      <c r="J464" s="201"/>
      <c r="K464" s="201"/>
      <c r="L464" s="205"/>
      <c r="M464" s="206"/>
      <c r="N464" s="207"/>
      <c r="O464" s="207"/>
      <c r="P464" s="207"/>
      <c r="Q464" s="207"/>
      <c r="R464" s="207"/>
      <c r="S464" s="207"/>
      <c r="T464" s="208"/>
      <c r="AT464" s="209" t="s">
        <v>300</v>
      </c>
      <c r="AU464" s="209" t="s">
        <v>88</v>
      </c>
      <c r="AV464" s="13" t="s">
        <v>86</v>
      </c>
      <c r="AW464" s="13" t="s">
        <v>38</v>
      </c>
      <c r="AX464" s="13" t="s">
        <v>79</v>
      </c>
      <c r="AY464" s="209" t="s">
        <v>290</v>
      </c>
    </row>
    <row r="465" spans="2:51" s="14" customFormat="1" ht="11.25">
      <c r="B465" s="210"/>
      <c r="C465" s="211"/>
      <c r="D465" s="195" t="s">
        <v>300</v>
      </c>
      <c r="E465" s="212" t="s">
        <v>42</v>
      </c>
      <c r="F465" s="213" t="s">
        <v>727</v>
      </c>
      <c r="G465" s="211"/>
      <c r="H465" s="214">
        <v>402.2</v>
      </c>
      <c r="I465" s="215"/>
      <c r="J465" s="211"/>
      <c r="K465" s="211"/>
      <c r="L465" s="216"/>
      <c r="M465" s="217"/>
      <c r="N465" s="218"/>
      <c r="O465" s="218"/>
      <c r="P465" s="218"/>
      <c r="Q465" s="218"/>
      <c r="R465" s="218"/>
      <c r="S465" s="218"/>
      <c r="T465" s="219"/>
      <c r="AT465" s="220" t="s">
        <v>300</v>
      </c>
      <c r="AU465" s="220" t="s">
        <v>88</v>
      </c>
      <c r="AV465" s="14" t="s">
        <v>88</v>
      </c>
      <c r="AW465" s="14" t="s">
        <v>38</v>
      </c>
      <c r="AX465" s="14" t="s">
        <v>79</v>
      </c>
      <c r="AY465" s="220" t="s">
        <v>290</v>
      </c>
    </row>
    <row r="466" spans="2:51" s="15" customFormat="1" ht="11.25">
      <c r="B466" s="221"/>
      <c r="C466" s="222"/>
      <c r="D466" s="195" t="s">
        <v>300</v>
      </c>
      <c r="E466" s="223" t="s">
        <v>42</v>
      </c>
      <c r="F466" s="224" t="s">
        <v>302</v>
      </c>
      <c r="G466" s="222"/>
      <c r="H466" s="225">
        <v>402.2</v>
      </c>
      <c r="I466" s="226"/>
      <c r="J466" s="222"/>
      <c r="K466" s="222"/>
      <c r="L466" s="227"/>
      <c r="M466" s="228"/>
      <c r="N466" s="229"/>
      <c r="O466" s="229"/>
      <c r="P466" s="229"/>
      <c r="Q466" s="229"/>
      <c r="R466" s="229"/>
      <c r="S466" s="229"/>
      <c r="T466" s="230"/>
      <c r="AT466" s="231" t="s">
        <v>300</v>
      </c>
      <c r="AU466" s="231" t="s">
        <v>88</v>
      </c>
      <c r="AV466" s="15" t="s">
        <v>296</v>
      </c>
      <c r="AW466" s="15" t="s">
        <v>38</v>
      </c>
      <c r="AX466" s="15" t="s">
        <v>86</v>
      </c>
      <c r="AY466" s="231" t="s">
        <v>290</v>
      </c>
    </row>
    <row r="467" spans="1:65" s="2" customFormat="1" ht="14.45" customHeight="1">
      <c r="A467" s="36"/>
      <c r="B467" s="37"/>
      <c r="C467" s="182" t="s">
        <v>728</v>
      </c>
      <c r="D467" s="182" t="s">
        <v>292</v>
      </c>
      <c r="E467" s="183" t="s">
        <v>729</v>
      </c>
      <c r="F467" s="184" t="s">
        <v>730</v>
      </c>
      <c r="G467" s="185" t="s">
        <v>113</v>
      </c>
      <c r="H467" s="186">
        <v>24</v>
      </c>
      <c r="I467" s="187"/>
      <c r="J467" s="188">
        <f>ROUND(I467*H467,2)</f>
        <v>0</v>
      </c>
      <c r="K467" s="184" t="s">
        <v>295</v>
      </c>
      <c r="L467" s="41"/>
      <c r="M467" s="189" t="s">
        <v>42</v>
      </c>
      <c r="N467" s="190" t="s">
        <v>50</v>
      </c>
      <c r="O467" s="66"/>
      <c r="P467" s="191">
        <f>O467*H467</f>
        <v>0</v>
      </c>
      <c r="Q467" s="191">
        <v>0.00015</v>
      </c>
      <c r="R467" s="191">
        <f>Q467*H467</f>
        <v>0.0036</v>
      </c>
      <c r="S467" s="191">
        <v>0</v>
      </c>
      <c r="T467" s="192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193" t="s">
        <v>296</v>
      </c>
      <c r="AT467" s="193" t="s">
        <v>292</v>
      </c>
      <c r="AU467" s="193" t="s">
        <v>88</v>
      </c>
      <c r="AY467" s="19" t="s">
        <v>290</v>
      </c>
      <c r="BE467" s="194">
        <f>IF(N467="základní",J467,0)</f>
        <v>0</v>
      </c>
      <c r="BF467" s="194">
        <f>IF(N467="snížená",J467,0)</f>
        <v>0</v>
      </c>
      <c r="BG467" s="194">
        <f>IF(N467="zákl. přenesená",J467,0)</f>
        <v>0</v>
      </c>
      <c r="BH467" s="194">
        <f>IF(N467="sníž. přenesená",J467,0)</f>
        <v>0</v>
      </c>
      <c r="BI467" s="194">
        <f>IF(N467="nulová",J467,0)</f>
        <v>0</v>
      </c>
      <c r="BJ467" s="19" t="s">
        <v>86</v>
      </c>
      <c r="BK467" s="194">
        <f>ROUND(I467*H467,2)</f>
        <v>0</v>
      </c>
      <c r="BL467" s="19" t="s">
        <v>296</v>
      </c>
      <c r="BM467" s="193" t="s">
        <v>731</v>
      </c>
    </row>
    <row r="468" spans="2:51" s="13" customFormat="1" ht="11.25">
      <c r="B468" s="200"/>
      <c r="C468" s="201"/>
      <c r="D468" s="195" t="s">
        <v>300</v>
      </c>
      <c r="E468" s="202" t="s">
        <v>42</v>
      </c>
      <c r="F468" s="203" t="s">
        <v>468</v>
      </c>
      <c r="G468" s="201"/>
      <c r="H468" s="202" t="s">
        <v>42</v>
      </c>
      <c r="I468" s="204"/>
      <c r="J468" s="201"/>
      <c r="K468" s="201"/>
      <c r="L468" s="205"/>
      <c r="M468" s="206"/>
      <c r="N468" s="207"/>
      <c r="O468" s="207"/>
      <c r="P468" s="207"/>
      <c r="Q468" s="207"/>
      <c r="R468" s="207"/>
      <c r="S468" s="207"/>
      <c r="T468" s="208"/>
      <c r="AT468" s="209" t="s">
        <v>300</v>
      </c>
      <c r="AU468" s="209" t="s">
        <v>88</v>
      </c>
      <c r="AV468" s="13" t="s">
        <v>86</v>
      </c>
      <c r="AW468" s="13" t="s">
        <v>38</v>
      </c>
      <c r="AX468" s="13" t="s">
        <v>79</v>
      </c>
      <c r="AY468" s="209" t="s">
        <v>290</v>
      </c>
    </row>
    <row r="469" spans="2:51" s="14" customFormat="1" ht="11.25">
      <c r="B469" s="210"/>
      <c r="C469" s="211"/>
      <c r="D469" s="195" t="s">
        <v>300</v>
      </c>
      <c r="E469" s="212" t="s">
        <v>42</v>
      </c>
      <c r="F469" s="213" t="s">
        <v>732</v>
      </c>
      <c r="G469" s="211"/>
      <c r="H469" s="214">
        <v>24</v>
      </c>
      <c r="I469" s="215"/>
      <c r="J469" s="211"/>
      <c r="K469" s="211"/>
      <c r="L469" s="216"/>
      <c r="M469" s="217"/>
      <c r="N469" s="218"/>
      <c r="O469" s="218"/>
      <c r="P469" s="218"/>
      <c r="Q469" s="218"/>
      <c r="R469" s="218"/>
      <c r="S469" s="218"/>
      <c r="T469" s="219"/>
      <c r="AT469" s="220" t="s">
        <v>300</v>
      </c>
      <c r="AU469" s="220" t="s">
        <v>88</v>
      </c>
      <c r="AV469" s="14" t="s">
        <v>88</v>
      </c>
      <c r="AW469" s="14" t="s">
        <v>38</v>
      </c>
      <c r="AX469" s="14" t="s">
        <v>79</v>
      </c>
      <c r="AY469" s="220" t="s">
        <v>290</v>
      </c>
    </row>
    <row r="470" spans="2:51" s="15" customFormat="1" ht="11.25">
      <c r="B470" s="221"/>
      <c r="C470" s="222"/>
      <c r="D470" s="195" t="s">
        <v>300</v>
      </c>
      <c r="E470" s="223" t="s">
        <v>42</v>
      </c>
      <c r="F470" s="224" t="s">
        <v>302</v>
      </c>
      <c r="G470" s="222"/>
      <c r="H470" s="225">
        <v>24</v>
      </c>
      <c r="I470" s="226"/>
      <c r="J470" s="222"/>
      <c r="K470" s="222"/>
      <c r="L470" s="227"/>
      <c r="M470" s="228"/>
      <c r="N470" s="229"/>
      <c r="O470" s="229"/>
      <c r="P470" s="229"/>
      <c r="Q470" s="229"/>
      <c r="R470" s="229"/>
      <c r="S470" s="229"/>
      <c r="T470" s="230"/>
      <c r="AT470" s="231" t="s">
        <v>300</v>
      </c>
      <c r="AU470" s="231" t="s">
        <v>88</v>
      </c>
      <c r="AV470" s="15" t="s">
        <v>296</v>
      </c>
      <c r="AW470" s="15" t="s">
        <v>38</v>
      </c>
      <c r="AX470" s="15" t="s">
        <v>86</v>
      </c>
      <c r="AY470" s="231" t="s">
        <v>290</v>
      </c>
    </row>
    <row r="471" spans="1:65" s="2" customFormat="1" ht="14.45" customHeight="1">
      <c r="A471" s="36"/>
      <c r="B471" s="37"/>
      <c r="C471" s="182" t="s">
        <v>733</v>
      </c>
      <c r="D471" s="182" t="s">
        <v>292</v>
      </c>
      <c r="E471" s="183" t="s">
        <v>734</v>
      </c>
      <c r="F471" s="184" t="s">
        <v>735</v>
      </c>
      <c r="G471" s="185" t="s">
        <v>113</v>
      </c>
      <c r="H471" s="186">
        <v>70</v>
      </c>
      <c r="I471" s="187"/>
      <c r="J471" s="188">
        <f>ROUND(I471*H471,2)</f>
        <v>0</v>
      </c>
      <c r="K471" s="184" t="s">
        <v>295</v>
      </c>
      <c r="L471" s="41"/>
      <c r="M471" s="189" t="s">
        <v>42</v>
      </c>
      <c r="N471" s="190" t="s">
        <v>50</v>
      </c>
      <c r="O471" s="66"/>
      <c r="P471" s="191">
        <f>O471*H471</f>
        <v>0</v>
      </c>
      <c r="Q471" s="191">
        <v>5E-05</v>
      </c>
      <c r="R471" s="191">
        <f>Q471*H471</f>
        <v>0.0035</v>
      </c>
      <c r="S471" s="191">
        <v>0</v>
      </c>
      <c r="T471" s="192">
        <f>S471*H471</f>
        <v>0</v>
      </c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R471" s="193" t="s">
        <v>296</v>
      </c>
      <c r="AT471" s="193" t="s">
        <v>292</v>
      </c>
      <c r="AU471" s="193" t="s">
        <v>88</v>
      </c>
      <c r="AY471" s="19" t="s">
        <v>290</v>
      </c>
      <c r="BE471" s="194">
        <f>IF(N471="základní",J471,0)</f>
        <v>0</v>
      </c>
      <c r="BF471" s="194">
        <f>IF(N471="snížená",J471,0)</f>
        <v>0</v>
      </c>
      <c r="BG471" s="194">
        <f>IF(N471="zákl. přenesená",J471,0)</f>
        <v>0</v>
      </c>
      <c r="BH471" s="194">
        <f>IF(N471="sníž. přenesená",J471,0)</f>
        <v>0</v>
      </c>
      <c r="BI471" s="194">
        <f>IF(N471="nulová",J471,0)</f>
        <v>0</v>
      </c>
      <c r="BJ471" s="19" t="s">
        <v>86</v>
      </c>
      <c r="BK471" s="194">
        <f>ROUND(I471*H471,2)</f>
        <v>0</v>
      </c>
      <c r="BL471" s="19" t="s">
        <v>296</v>
      </c>
      <c r="BM471" s="193" t="s">
        <v>736</v>
      </c>
    </row>
    <row r="472" spans="2:51" s="13" customFormat="1" ht="11.25">
      <c r="B472" s="200"/>
      <c r="C472" s="201"/>
      <c r="D472" s="195" t="s">
        <v>300</v>
      </c>
      <c r="E472" s="202" t="s">
        <v>42</v>
      </c>
      <c r="F472" s="203" t="s">
        <v>468</v>
      </c>
      <c r="G472" s="201"/>
      <c r="H472" s="202" t="s">
        <v>42</v>
      </c>
      <c r="I472" s="204"/>
      <c r="J472" s="201"/>
      <c r="K472" s="201"/>
      <c r="L472" s="205"/>
      <c r="M472" s="206"/>
      <c r="N472" s="207"/>
      <c r="O472" s="207"/>
      <c r="P472" s="207"/>
      <c r="Q472" s="207"/>
      <c r="R472" s="207"/>
      <c r="S472" s="207"/>
      <c r="T472" s="208"/>
      <c r="AT472" s="209" t="s">
        <v>300</v>
      </c>
      <c r="AU472" s="209" t="s">
        <v>88</v>
      </c>
      <c r="AV472" s="13" t="s">
        <v>86</v>
      </c>
      <c r="AW472" s="13" t="s">
        <v>38</v>
      </c>
      <c r="AX472" s="13" t="s">
        <v>79</v>
      </c>
      <c r="AY472" s="209" t="s">
        <v>290</v>
      </c>
    </row>
    <row r="473" spans="2:51" s="14" customFormat="1" ht="11.25">
      <c r="B473" s="210"/>
      <c r="C473" s="211"/>
      <c r="D473" s="195" t="s">
        <v>300</v>
      </c>
      <c r="E473" s="212" t="s">
        <v>42</v>
      </c>
      <c r="F473" s="213" t="s">
        <v>737</v>
      </c>
      <c r="G473" s="211"/>
      <c r="H473" s="214">
        <v>70</v>
      </c>
      <c r="I473" s="215"/>
      <c r="J473" s="211"/>
      <c r="K473" s="211"/>
      <c r="L473" s="216"/>
      <c r="M473" s="217"/>
      <c r="N473" s="218"/>
      <c r="O473" s="218"/>
      <c r="P473" s="218"/>
      <c r="Q473" s="218"/>
      <c r="R473" s="218"/>
      <c r="S473" s="218"/>
      <c r="T473" s="219"/>
      <c r="AT473" s="220" t="s">
        <v>300</v>
      </c>
      <c r="AU473" s="220" t="s">
        <v>88</v>
      </c>
      <c r="AV473" s="14" t="s">
        <v>88</v>
      </c>
      <c r="AW473" s="14" t="s">
        <v>38</v>
      </c>
      <c r="AX473" s="14" t="s">
        <v>79</v>
      </c>
      <c r="AY473" s="220" t="s">
        <v>290</v>
      </c>
    </row>
    <row r="474" spans="2:51" s="15" customFormat="1" ht="11.25">
      <c r="B474" s="221"/>
      <c r="C474" s="222"/>
      <c r="D474" s="195" t="s">
        <v>300</v>
      </c>
      <c r="E474" s="223" t="s">
        <v>42</v>
      </c>
      <c r="F474" s="224" t="s">
        <v>302</v>
      </c>
      <c r="G474" s="222"/>
      <c r="H474" s="225">
        <v>70</v>
      </c>
      <c r="I474" s="226"/>
      <c r="J474" s="222"/>
      <c r="K474" s="222"/>
      <c r="L474" s="227"/>
      <c r="M474" s="228"/>
      <c r="N474" s="229"/>
      <c r="O474" s="229"/>
      <c r="P474" s="229"/>
      <c r="Q474" s="229"/>
      <c r="R474" s="229"/>
      <c r="S474" s="229"/>
      <c r="T474" s="230"/>
      <c r="AT474" s="231" t="s">
        <v>300</v>
      </c>
      <c r="AU474" s="231" t="s">
        <v>88</v>
      </c>
      <c r="AV474" s="15" t="s">
        <v>296</v>
      </c>
      <c r="AW474" s="15" t="s">
        <v>38</v>
      </c>
      <c r="AX474" s="15" t="s">
        <v>86</v>
      </c>
      <c r="AY474" s="231" t="s">
        <v>290</v>
      </c>
    </row>
    <row r="475" spans="1:65" s="2" customFormat="1" ht="14.45" customHeight="1">
      <c r="A475" s="36"/>
      <c r="B475" s="37"/>
      <c r="C475" s="182" t="s">
        <v>738</v>
      </c>
      <c r="D475" s="182" t="s">
        <v>292</v>
      </c>
      <c r="E475" s="183" t="s">
        <v>739</v>
      </c>
      <c r="F475" s="184" t="s">
        <v>740</v>
      </c>
      <c r="G475" s="185" t="s">
        <v>109</v>
      </c>
      <c r="H475" s="186">
        <v>15</v>
      </c>
      <c r="I475" s="187"/>
      <c r="J475" s="188">
        <f>ROUND(I475*H475,2)</f>
        <v>0</v>
      </c>
      <c r="K475" s="184" t="s">
        <v>295</v>
      </c>
      <c r="L475" s="41"/>
      <c r="M475" s="189" t="s">
        <v>42</v>
      </c>
      <c r="N475" s="190" t="s">
        <v>50</v>
      </c>
      <c r="O475" s="66"/>
      <c r="P475" s="191">
        <f>O475*H475</f>
        <v>0</v>
      </c>
      <c r="Q475" s="191">
        <v>0.0006</v>
      </c>
      <c r="R475" s="191">
        <f>Q475*H475</f>
        <v>0.009</v>
      </c>
      <c r="S475" s="191">
        <v>0</v>
      </c>
      <c r="T475" s="192">
        <f>S475*H475</f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193" t="s">
        <v>296</v>
      </c>
      <c r="AT475" s="193" t="s">
        <v>292</v>
      </c>
      <c r="AU475" s="193" t="s">
        <v>88</v>
      </c>
      <c r="AY475" s="19" t="s">
        <v>290</v>
      </c>
      <c r="BE475" s="194">
        <f>IF(N475="základní",J475,0)</f>
        <v>0</v>
      </c>
      <c r="BF475" s="194">
        <f>IF(N475="snížená",J475,0)</f>
        <v>0</v>
      </c>
      <c r="BG475" s="194">
        <f>IF(N475="zákl. přenesená",J475,0)</f>
        <v>0</v>
      </c>
      <c r="BH475" s="194">
        <f>IF(N475="sníž. přenesená",J475,0)</f>
        <v>0</v>
      </c>
      <c r="BI475" s="194">
        <f>IF(N475="nulová",J475,0)</f>
        <v>0</v>
      </c>
      <c r="BJ475" s="19" t="s">
        <v>86</v>
      </c>
      <c r="BK475" s="194">
        <f>ROUND(I475*H475,2)</f>
        <v>0</v>
      </c>
      <c r="BL475" s="19" t="s">
        <v>296</v>
      </c>
      <c r="BM475" s="193" t="s">
        <v>741</v>
      </c>
    </row>
    <row r="476" spans="2:51" s="13" customFormat="1" ht="11.25">
      <c r="B476" s="200"/>
      <c r="C476" s="201"/>
      <c r="D476" s="195" t="s">
        <v>300</v>
      </c>
      <c r="E476" s="202" t="s">
        <v>42</v>
      </c>
      <c r="F476" s="203" t="s">
        <v>301</v>
      </c>
      <c r="G476" s="201"/>
      <c r="H476" s="202" t="s">
        <v>42</v>
      </c>
      <c r="I476" s="204"/>
      <c r="J476" s="201"/>
      <c r="K476" s="201"/>
      <c r="L476" s="205"/>
      <c r="M476" s="206"/>
      <c r="N476" s="207"/>
      <c r="O476" s="207"/>
      <c r="P476" s="207"/>
      <c r="Q476" s="207"/>
      <c r="R476" s="207"/>
      <c r="S476" s="207"/>
      <c r="T476" s="208"/>
      <c r="AT476" s="209" t="s">
        <v>300</v>
      </c>
      <c r="AU476" s="209" t="s">
        <v>88</v>
      </c>
      <c r="AV476" s="13" t="s">
        <v>86</v>
      </c>
      <c r="AW476" s="13" t="s">
        <v>38</v>
      </c>
      <c r="AX476" s="13" t="s">
        <v>79</v>
      </c>
      <c r="AY476" s="209" t="s">
        <v>290</v>
      </c>
    </row>
    <row r="477" spans="2:51" s="14" customFormat="1" ht="11.25">
      <c r="B477" s="210"/>
      <c r="C477" s="211"/>
      <c r="D477" s="195" t="s">
        <v>300</v>
      </c>
      <c r="E477" s="212" t="s">
        <v>42</v>
      </c>
      <c r="F477" s="213" t="s">
        <v>742</v>
      </c>
      <c r="G477" s="211"/>
      <c r="H477" s="214">
        <v>15</v>
      </c>
      <c r="I477" s="215"/>
      <c r="J477" s="211"/>
      <c r="K477" s="211"/>
      <c r="L477" s="216"/>
      <c r="M477" s="217"/>
      <c r="N477" s="218"/>
      <c r="O477" s="218"/>
      <c r="P477" s="218"/>
      <c r="Q477" s="218"/>
      <c r="R477" s="218"/>
      <c r="S477" s="218"/>
      <c r="T477" s="219"/>
      <c r="AT477" s="220" t="s">
        <v>300</v>
      </c>
      <c r="AU477" s="220" t="s">
        <v>88</v>
      </c>
      <c r="AV477" s="14" t="s">
        <v>88</v>
      </c>
      <c r="AW477" s="14" t="s">
        <v>38</v>
      </c>
      <c r="AX477" s="14" t="s">
        <v>79</v>
      </c>
      <c r="AY477" s="220" t="s">
        <v>290</v>
      </c>
    </row>
    <row r="478" spans="2:51" s="15" customFormat="1" ht="11.25">
      <c r="B478" s="221"/>
      <c r="C478" s="222"/>
      <c r="D478" s="195" t="s">
        <v>300</v>
      </c>
      <c r="E478" s="223" t="s">
        <v>42</v>
      </c>
      <c r="F478" s="224" t="s">
        <v>302</v>
      </c>
      <c r="G478" s="222"/>
      <c r="H478" s="225">
        <v>15</v>
      </c>
      <c r="I478" s="226"/>
      <c r="J478" s="222"/>
      <c r="K478" s="222"/>
      <c r="L478" s="227"/>
      <c r="M478" s="228"/>
      <c r="N478" s="229"/>
      <c r="O478" s="229"/>
      <c r="P478" s="229"/>
      <c r="Q478" s="229"/>
      <c r="R478" s="229"/>
      <c r="S478" s="229"/>
      <c r="T478" s="230"/>
      <c r="AT478" s="231" t="s">
        <v>300</v>
      </c>
      <c r="AU478" s="231" t="s">
        <v>88</v>
      </c>
      <c r="AV478" s="15" t="s">
        <v>296</v>
      </c>
      <c r="AW478" s="15" t="s">
        <v>38</v>
      </c>
      <c r="AX478" s="15" t="s">
        <v>86</v>
      </c>
      <c r="AY478" s="231" t="s">
        <v>290</v>
      </c>
    </row>
    <row r="479" spans="1:65" s="2" customFormat="1" ht="14.45" customHeight="1">
      <c r="A479" s="36"/>
      <c r="B479" s="37"/>
      <c r="C479" s="182" t="s">
        <v>743</v>
      </c>
      <c r="D479" s="182" t="s">
        <v>292</v>
      </c>
      <c r="E479" s="183" t="s">
        <v>744</v>
      </c>
      <c r="F479" s="184" t="s">
        <v>745</v>
      </c>
      <c r="G479" s="185" t="s">
        <v>109</v>
      </c>
      <c r="H479" s="186">
        <v>4</v>
      </c>
      <c r="I479" s="187"/>
      <c r="J479" s="188">
        <f>ROUND(I479*H479,2)</f>
        <v>0</v>
      </c>
      <c r="K479" s="184" t="s">
        <v>295</v>
      </c>
      <c r="L479" s="41"/>
      <c r="M479" s="189" t="s">
        <v>42</v>
      </c>
      <c r="N479" s="190" t="s">
        <v>50</v>
      </c>
      <c r="O479" s="66"/>
      <c r="P479" s="191">
        <f>O479*H479</f>
        <v>0</v>
      </c>
      <c r="Q479" s="191">
        <v>0.00085</v>
      </c>
      <c r="R479" s="191">
        <f>Q479*H479</f>
        <v>0.0034</v>
      </c>
      <c r="S479" s="191">
        <v>0</v>
      </c>
      <c r="T479" s="192">
        <f>S479*H479</f>
        <v>0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193" t="s">
        <v>296</v>
      </c>
      <c r="AT479" s="193" t="s">
        <v>292</v>
      </c>
      <c r="AU479" s="193" t="s">
        <v>88</v>
      </c>
      <c r="AY479" s="19" t="s">
        <v>290</v>
      </c>
      <c r="BE479" s="194">
        <f>IF(N479="základní",J479,0)</f>
        <v>0</v>
      </c>
      <c r="BF479" s="194">
        <f>IF(N479="snížená",J479,0)</f>
        <v>0</v>
      </c>
      <c r="BG479" s="194">
        <f>IF(N479="zákl. přenesená",J479,0)</f>
        <v>0</v>
      </c>
      <c r="BH479" s="194">
        <f>IF(N479="sníž. přenesená",J479,0)</f>
        <v>0</v>
      </c>
      <c r="BI479" s="194">
        <f>IF(N479="nulová",J479,0)</f>
        <v>0</v>
      </c>
      <c r="BJ479" s="19" t="s">
        <v>86</v>
      </c>
      <c r="BK479" s="194">
        <f>ROUND(I479*H479,2)</f>
        <v>0</v>
      </c>
      <c r="BL479" s="19" t="s">
        <v>296</v>
      </c>
      <c r="BM479" s="193" t="s">
        <v>746</v>
      </c>
    </row>
    <row r="480" spans="2:51" s="13" customFormat="1" ht="11.25">
      <c r="B480" s="200"/>
      <c r="C480" s="201"/>
      <c r="D480" s="195" t="s">
        <v>300</v>
      </c>
      <c r="E480" s="202" t="s">
        <v>42</v>
      </c>
      <c r="F480" s="203" t="s">
        <v>301</v>
      </c>
      <c r="G480" s="201"/>
      <c r="H480" s="202" t="s">
        <v>42</v>
      </c>
      <c r="I480" s="204"/>
      <c r="J480" s="201"/>
      <c r="K480" s="201"/>
      <c r="L480" s="205"/>
      <c r="M480" s="206"/>
      <c r="N480" s="207"/>
      <c r="O480" s="207"/>
      <c r="P480" s="207"/>
      <c r="Q480" s="207"/>
      <c r="R480" s="207"/>
      <c r="S480" s="207"/>
      <c r="T480" s="208"/>
      <c r="AT480" s="209" t="s">
        <v>300</v>
      </c>
      <c r="AU480" s="209" t="s">
        <v>88</v>
      </c>
      <c r="AV480" s="13" t="s">
        <v>86</v>
      </c>
      <c r="AW480" s="13" t="s">
        <v>38</v>
      </c>
      <c r="AX480" s="13" t="s">
        <v>79</v>
      </c>
      <c r="AY480" s="209" t="s">
        <v>290</v>
      </c>
    </row>
    <row r="481" spans="2:51" s="14" customFormat="1" ht="11.25">
      <c r="B481" s="210"/>
      <c r="C481" s="211"/>
      <c r="D481" s="195" t="s">
        <v>300</v>
      </c>
      <c r="E481" s="212" t="s">
        <v>42</v>
      </c>
      <c r="F481" s="213" t="s">
        <v>747</v>
      </c>
      <c r="G481" s="211"/>
      <c r="H481" s="214">
        <v>4</v>
      </c>
      <c r="I481" s="215"/>
      <c r="J481" s="211"/>
      <c r="K481" s="211"/>
      <c r="L481" s="216"/>
      <c r="M481" s="217"/>
      <c r="N481" s="218"/>
      <c r="O481" s="218"/>
      <c r="P481" s="218"/>
      <c r="Q481" s="218"/>
      <c r="R481" s="218"/>
      <c r="S481" s="218"/>
      <c r="T481" s="219"/>
      <c r="AT481" s="220" t="s">
        <v>300</v>
      </c>
      <c r="AU481" s="220" t="s">
        <v>88</v>
      </c>
      <c r="AV481" s="14" t="s">
        <v>88</v>
      </c>
      <c r="AW481" s="14" t="s">
        <v>38</v>
      </c>
      <c r="AX481" s="14" t="s">
        <v>79</v>
      </c>
      <c r="AY481" s="220" t="s">
        <v>290</v>
      </c>
    </row>
    <row r="482" spans="2:51" s="15" customFormat="1" ht="11.25">
      <c r="B482" s="221"/>
      <c r="C482" s="222"/>
      <c r="D482" s="195" t="s">
        <v>300</v>
      </c>
      <c r="E482" s="223" t="s">
        <v>42</v>
      </c>
      <c r="F482" s="224" t="s">
        <v>302</v>
      </c>
      <c r="G482" s="222"/>
      <c r="H482" s="225">
        <v>4</v>
      </c>
      <c r="I482" s="226"/>
      <c r="J482" s="222"/>
      <c r="K482" s="222"/>
      <c r="L482" s="227"/>
      <c r="M482" s="228"/>
      <c r="N482" s="229"/>
      <c r="O482" s="229"/>
      <c r="P482" s="229"/>
      <c r="Q482" s="229"/>
      <c r="R482" s="229"/>
      <c r="S482" s="229"/>
      <c r="T482" s="230"/>
      <c r="AT482" s="231" t="s">
        <v>300</v>
      </c>
      <c r="AU482" s="231" t="s">
        <v>88</v>
      </c>
      <c r="AV482" s="15" t="s">
        <v>296</v>
      </c>
      <c r="AW482" s="15" t="s">
        <v>38</v>
      </c>
      <c r="AX482" s="15" t="s">
        <v>86</v>
      </c>
      <c r="AY482" s="231" t="s">
        <v>290</v>
      </c>
    </row>
    <row r="483" spans="1:65" s="2" customFormat="1" ht="14.45" customHeight="1">
      <c r="A483" s="36"/>
      <c r="B483" s="37"/>
      <c r="C483" s="182" t="s">
        <v>748</v>
      </c>
      <c r="D483" s="182" t="s">
        <v>292</v>
      </c>
      <c r="E483" s="183" t="s">
        <v>749</v>
      </c>
      <c r="F483" s="184" t="s">
        <v>750</v>
      </c>
      <c r="G483" s="185" t="s">
        <v>113</v>
      </c>
      <c r="H483" s="186">
        <v>1029</v>
      </c>
      <c r="I483" s="187"/>
      <c r="J483" s="188">
        <f>ROUND(I483*H483,2)</f>
        <v>0</v>
      </c>
      <c r="K483" s="184" t="s">
        <v>295</v>
      </c>
      <c r="L483" s="41"/>
      <c r="M483" s="189" t="s">
        <v>42</v>
      </c>
      <c r="N483" s="190" t="s">
        <v>50</v>
      </c>
      <c r="O483" s="66"/>
      <c r="P483" s="191">
        <f>O483*H483</f>
        <v>0</v>
      </c>
      <c r="Q483" s="191">
        <v>0.0002</v>
      </c>
      <c r="R483" s="191">
        <f>Q483*H483</f>
        <v>0.2058</v>
      </c>
      <c r="S483" s="191">
        <v>0</v>
      </c>
      <c r="T483" s="192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193" t="s">
        <v>296</v>
      </c>
      <c r="AT483" s="193" t="s">
        <v>292</v>
      </c>
      <c r="AU483" s="193" t="s">
        <v>88</v>
      </c>
      <c r="AY483" s="19" t="s">
        <v>290</v>
      </c>
      <c r="BE483" s="194">
        <f>IF(N483="základní",J483,0)</f>
        <v>0</v>
      </c>
      <c r="BF483" s="194">
        <f>IF(N483="snížená",J483,0)</f>
        <v>0</v>
      </c>
      <c r="BG483" s="194">
        <f>IF(N483="zákl. přenesená",J483,0)</f>
        <v>0</v>
      </c>
      <c r="BH483" s="194">
        <f>IF(N483="sníž. přenesená",J483,0)</f>
        <v>0</v>
      </c>
      <c r="BI483" s="194">
        <f>IF(N483="nulová",J483,0)</f>
        <v>0</v>
      </c>
      <c r="BJ483" s="19" t="s">
        <v>86</v>
      </c>
      <c r="BK483" s="194">
        <f>ROUND(I483*H483,2)</f>
        <v>0</v>
      </c>
      <c r="BL483" s="19" t="s">
        <v>296</v>
      </c>
      <c r="BM483" s="193" t="s">
        <v>751</v>
      </c>
    </row>
    <row r="484" spans="2:51" s="13" customFormat="1" ht="11.25">
      <c r="B484" s="200"/>
      <c r="C484" s="201"/>
      <c r="D484" s="195" t="s">
        <v>300</v>
      </c>
      <c r="E484" s="202" t="s">
        <v>42</v>
      </c>
      <c r="F484" s="203" t="s">
        <v>468</v>
      </c>
      <c r="G484" s="201"/>
      <c r="H484" s="202" t="s">
        <v>42</v>
      </c>
      <c r="I484" s="204"/>
      <c r="J484" s="201"/>
      <c r="K484" s="201"/>
      <c r="L484" s="205"/>
      <c r="M484" s="206"/>
      <c r="N484" s="207"/>
      <c r="O484" s="207"/>
      <c r="P484" s="207"/>
      <c r="Q484" s="207"/>
      <c r="R484" s="207"/>
      <c r="S484" s="207"/>
      <c r="T484" s="208"/>
      <c r="AT484" s="209" t="s">
        <v>300</v>
      </c>
      <c r="AU484" s="209" t="s">
        <v>88</v>
      </c>
      <c r="AV484" s="13" t="s">
        <v>86</v>
      </c>
      <c r="AW484" s="13" t="s">
        <v>38</v>
      </c>
      <c r="AX484" s="13" t="s">
        <v>79</v>
      </c>
      <c r="AY484" s="209" t="s">
        <v>290</v>
      </c>
    </row>
    <row r="485" spans="2:51" s="14" customFormat="1" ht="22.5">
      <c r="B485" s="210"/>
      <c r="C485" s="211"/>
      <c r="D485" s="195" t="s">
        <v>300</v>
      </c>
      <c r="E485" s="212" t="s">
        <v>168</v>
      </c>
      <c r="F485" s="213" t="s">
        <v>752</v>
      </c>
      <c r="G485" s="211"/>
      <c r="H485" s="214">
        <v>1029</v>
      </c>
      <c r="I485" s="215"/>
      <c r="J485" s="211"/>
      <c r="K485" s="211"/>
      <c r="L485" s="216"/>
      <c r="M485" s="217"/>
      <c r="N485" s="218"/>
      <c r="O485" s="218"/>
      <c r="P485" s="218"/>
      <c r="Q485" s="218"/>
      <c r="R485" s="218"/>
      <c r="S485" s="218"/>
      <c r="T485" s="219"/>
      <c r="AT485" s="220" t="s">
        <v>300</v>
      </c>
      <c r="AU485" s="220" t="s">
        <v>88</v>
      </c>
      <c r="AV485" s="14" t="s">
        <v>88</v>
      </c>
      <c r="AW485" s="14" t="s">
        <v>38</v>
      </c>
      <c r="AX485" s="14" t="s">
        <v>79</v>
      </c>
      <c r="AY485" s="220" t="s">
        <v>290</v>
      </c>
    </row>
    <row r="486" spans="2:51" s="15" customFormat="1" ht="11.25">
      <c r="B486" s="221"/>
      <c r="C486" s="222"/>
      <c r="D486" s="195" t="s">
        <v>300</v>
      </c>
      <c r="E486" s="223" t="s">
        <v>42</v>
      </c>
      <c r="F486" s="224" t="s">
        <v>302</v>
      </c>
      <c r="G486" s="222"/>
      <c r="H486" s="225">
        <v>1029</v>
      </c>
      <c r="I486" s="226"/>
      <c r="J486" s="222"/>
      <c r="K486" s="222"/>
      <c r="L486" s="227"/>
      <c r="M486" s="228"/>
      <c r="N486" s="229"/>
      <c r="O486" s="229"/>
      <c r="P486" s="229"/>
      <c r="Q486" s="229"/>
      <c r="R486" s="229"/>
      <c r="S486" s="229"/>
      <c r="T486" s="230"/>
      <c r="AT486" s="231" t="s">
        <v>300</v>
      </c>
      <c r="AU486" s="231" t="s">
        <v>88</v>
      </c>
      <c r="AV486" s="15" t="s">
        <v>296</v>
      </c>
      <c r="AW486" s="15" t="s">
        <v>38</v>
      </c>
      <c r="AX486" s="15" t="s">
        <v>86</v>
      </c>
      <c r="AY486" s="231" t="s">
        <v>290</v>
      </c>
    </row>
    <row r="487" spans="1:65" s="2" customFormat="1" ht="14.45" customHeight="1">
      <c r="A487" s="36"/>
      <c r="B487" s="37"/>
      <c r="C487" s="182" t="s">
        <v>753</v>
      </c>
      <c r="D487" s="182" t="s">
        <v>292</v>
      </c>
      <c r="E487" s="183" t="s">
        <v>754</v>
      </c>
      <c r="F487" s="184" t="s">
        <v>755</v>
      </c>
      <c r="G487" s="185" t="s">
        <v>113</v>
      </c>
      <c r="H487" s="186">
        <v>30</v>
      </c>
      <c r="I487" s="187"/>
      <c r="J487" s="188">
        <f>ROUND(I487*H487,2)</f>
        <v>0</v>
      </c>
      <c r="K487" s="184" t="s">
        <v>295</v>
      </c>
      <c r="L487" s="41"/>
      <c r="M487" s="189" t="s">
        <v>42</v>
      </c>
      <c r="N487" s="190" t="s">
        <v>50</v>
      </c>
      <c r="O487" s="66"/>
      <c r="P487" s="191">
        <f>O487*H487</f>
        <v>0</v>
      </c>
      <c r="Q487" s="191">
        <v>7E-05</v>
      </c>
      <c r="R487" s="191">
        <f>Q487*H487</f>
        <v>0.0021</v>
      </c>
      <c r="S487" s="191">
        <v>0</v>
      </c>
      <c r="T487" s="192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193" t="s">
        <v>296</v>
      </c>
      <c r="AT487" s="193" t="s">
        <v>292</v>
      </c>
      <c r="AU487" s="193" t="s">
        <v>88</v>
      </c>
      <c r="AY487" s="19" t="s">
        <v>290</v>
      </c>
      <c r="BE487" s="194">
        <f>IF(N487="základní",J487,0)</f>
        <v>0</v>
      </c>
      <c r="BF487" s="194">
        <f>IF(N487="snížená",J487,0)</f>
        <v>0</v>
      </c>
      <c r="BG487" s="194">
        <f>IF(N487="zákl. přenesená",J487,0)</f>
        <v>0</v>
      </c>
      <c r="BH487" s="194">
        <f>IF(N487="sníž. přenesená",J487,0)</f>
        <v>0</v>
      </c>
      <c r="BI487" s="194">
        <f>IF(N487="nulová",J487,0)</f>
        <v>0</v>
      </c>
      <c r="BJ487" s="19" t="s">
        <v>86</v>
      </c>
      <c r="BK487" s="194">
        <f>ROUND(I487*H487,2)</f>
        <v>0</v>
      </c>
      <c r="BL487" s="19" t="s">
        <v>296</v>
      </c>
      <c r="BM487" s="193" t="s">
        <v>756</v>
      </c>
    </row>
    <row r="488" spans="2:51" s="13" customFormat="1" ht="11.25">
      <c r="B488" s="200"/>
      <c r="C488" s="201"/>
      <c r="D488" s="195" t="s">
        <v>300</v>
      </c>
      <c r="E488" s="202" t="s">
        <v>42</v>
      </c>
      <c r="F488" s="203" t="s">
        <v>468</v>
      </c>
      <c r="G488" s="201"/>
      <c r="H488" s="202" t="s">
        <v>42</v>
      </c>
      <c r="I488" s="204"/>
      <c r="J488" s="201"/>
      <c r="K488" s="201"/>
      <c r="L488" s="205"/>
      <c r="M488" s="206"/>
      <c r="N488" s="207"/>
      <c r="O488" s="207"/>
      <c r="P488" s="207"/>
      <c r="Q488" s="207"/>
      <c r="R488" s="207"/>
      <c r="S488" s="207"/>
      <c r="T488" s="208"/>
      <c r="AT488" s="209" t="s">
        <v>300</v>
      </c>
      <c r="AU488" s="209" t="s">
        <v>88</v>
      </c>
      <c r="AV488" s="13" t="s">
        <v>86</v>
      </c>
      <c r="AW488" s="13" t="s">
        <v>38</v>
      </c>
      <c r="AX488" s="13" t="s">
        <v>79</v>
      </c>
      <c r="AY488" s="209" t="s">
        <v>290</v>
      </c>
    </row>
    <row r="489" spans="2:51" s="14" customFormat="1" ht="11.25">
      <c r="B489" s="210"/>
      <c r="C489" s="211"/>
      <c r="D489" s="195" t="s">
        <v>300</v>
      </c>
      <c r="E489" s="212" t="s">
        <v>171</v>
      </c>
      <c r="F489" s="213" t="s">
        <v>172</v>
      </c>
      <c r="G489" s="211"/>
      <c r="H489" s="214">
        <v>30</v>
      </c>
      <c r="I489" s="215"/>
      <c r="J489" s="211"/>
      <c r="K489" s="211"/>
      <c r="L489" s="216"/>
      <c r="M489" s="217"/>
      <c r="N489" s="218"/>
      <c r="O489" s="218"/>
      <c r="P489" s="218"/>
      <c r="Q489" s="218"/>
      <c r="R489" s="218"/>
      <c r="S489" s="218"/>
      <c r="T489" s="219"/>
      <c r="AT489" s="220" t="s">
        <v>300</v>
      </c>
      <c r="AU489" s="220" t="s">
        <v>88</v>
      </c>
      <c r="AV489" s="14" t="s">
        <v>88</v>
      </c>
      <c r="AW489" s="14" t="s">
        <v>38</v>
      </c>
      <c r="AX489" s="14" t="s">
        <v>79</v>
      </c>
      <c r="AY489" s="220" t="s">
        <v>290</v>
      </c>
    </row>
    <row r="490" spans="2:51" s="15" customFormat="1" ht="11.25">
      <c r="B490" s="221"/>
      <c r="C490" s="222"/>
      <c r="D490" s="195" t="s">
        <v>300</v>
      </c>
      <c r="E490" s="223" t="s">
        <v>42</v>
      </c>
      <c r="F490" s="224" t="s">
        <v>302</v>
      </c>
      <c r="G490" s="222"/>
      <c r="H490" s="225">
        <v>30</v>
      </c>
      <c r="I490" s="226"/>
      <c r="J490" s="222"/>
      <c r="K490" s="222"/>
      <c r="L490" s="227"/>
      <c r="M490" s="228"/>
      <c r="N490" s="229"/>
      <c r="O490" s="229"/>
      <c r="P490" s="229"/>
      <c r="Q490" s="229"/>
      <c r="R490" s="229"/>
      <c r="S490" s="229"/>
      <c r="T490" s="230"/>
      <c r="AT490" s="231" t="s">
        <v>300</v>
      </c>
      <c r="AU490" s="231" t="s">
        <v>88</v>
      </c>
      <c r="AV490" s="15" t="s">
        <v>296</v>
      </c>
      <c r="AW490" s="15" t="s">
        <v>38</v>
      </c>
      <c r="AX490" s="15" t="s">
        <v>86</v>
      </c>
      <c r="AY490" s="231" t="s">
        <v>290</v>
      </c>
    </row>
    <row r="491" spans="1:65" s="2" customFormat="1" ht="14.45" customHeight="1">
      <c r="A491" s="36"/>
      <c r="B491" s="37"/>
      <c r="C491" s="182" t="s">
        <v>757</v>
      </c>
      <c r="D491" s="182" t="s">
        <v>292</v>
      </c>
      <c r="E491" s="183" t="s">
        <v>758</v>
      </c>
      <c r="F491" s="184" t="s">
        <v>759</v>
      </c>
      <c r="G491" s="185" t="s">
        <v>113</v>
      </c>
      <c r="H491" s="186">
        <v>24</v>
      </c>
      <c r="I491" s="187"/>
      <c r="J491" s="188">
        <f>ROUND(I491*H491,2)</f>
        <v>0</v>
      </c>
      <c r="K491" s="184" t="s">
        <v>295</v>
      </c>
      <c r="L491" s="41"/>
      <c r="M491" s="189" t="s">
        <v>42</v>
      </c>
      <c r="N491" s="190" t="s">
        <v>50</v>
      </c>
      <c r="O491" s="66"/>
      <c r="P491" s="191">
        <f>O491*H491</f>
        <v>0</v>
      </c>
      <c r="Q491" s="191">
        <v>0.0004</v>
      </c>
      <c r="R491" s="191">
        <f>Q491*H491</f>
        <v>0.009600000000000001</v>
      </c>
      <c r="S491" s="191">
        <v>0</v>
      </c>
      <c r="T491" s="192">
        <f>S491*H491</f>
        <v>0</v>
      </c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R491" s="193" t="s">
        <v>296</v>
      </c>
      <c r="AT491" s="193" t="s">
        <v>292</v>
      </c>
      <c r="AU491" s="193" t="s">
        <v>88</v>
      </c>
      <c r="AY491" s="19" t="s">
        <v>290</v>
      </c>
      <c r="BE491" s="194">
        <f>IF(N491="základní",J491,0)</f>
        <v>0</v>
      </c>
      <c r="BF491" s="194">
        <f>IF(N491="snížená",J491,0)</f>
        <v>0</v>
      </c>
      <c r="BG491" s="194">
        <f>IF(N491="zákl. přenesená",J491,0)</f>
        <v>0</v>
      </c>
      <c r="BH491" s="194">
        <f>IF(N491="sníž. přenesená",J491,0)</f>
        <v>0</v>
      </c>
      <c r="BI491" s="194">
        <f>IF(N491="nulová",J491,0)</f>
        <v>0</v>
      </c>
      <c r="BJ491" s="19" t="s">
        <v>86</v>
      </c>
      <c r="BK491" s="194">
        <f>ROUND(I491*H491,2)</f>
        <v>0</v>
      </c>
      <c r="BL491" s="19" t="s">
        <v>296</v>
      </c>
      <c r="BM491" s="193" t="s">
        <v>760</v>
      </c>
    </row>
    <row r="492" spans="2:51" s="13" customFormat="1" ht="11.25">
      <c r="B492" s="200"/>
      <c r="C492" s="201"/>
      <c r="D492" s="195" t="s">
        <v>300</v>
      </c>
      <c r="E492" s="202" t="s">
        <v>42</v>
      </c>
      <c r="F492" s="203" t="s">
        <v>468</v>
      </c>
      <c r="G492" s="201"/>
      <c r="H492" s="202" t="s">
        <v>42</v>
      </c>
      <c r="I492" s="204"/>
      <c r="J492" s="201"/>
      <c r="K492" s="201"/>
      <c r="L492" s="205"/>
      <c r="M492" s="206"/>
      <c r="N492" s="207"/>
      <c r="O492" s="207"/>
      <c r="P492" s="207"/>
      <c r="Q492" s="207"/>
      <c r="R492" s="207"/>
      <c r="S492" s="207"/>
      <c r="T492" s="208"/>
      <c r="AT492" s="209" t="s">
        <v>300</v>
      </c>
      <c r="AU492" s="209" t="s">
        <v>88</v>
      </c>
      <c r="AV492" s="13" t="s">
        <v>86</v>
      </c>
      <c r="AW492" s="13" t="s">
        <v>38</v>
      </c>
      <c r="AX492" s="13" t="s">
        <v>79</v>
      </c>
      <c r="AY492" s="209" t="s">
        <v>290</v>
      </c>
    </row>
    <row r="493" spans="2:51" s="14" customFormat="1" ht="11.25">
      <c r="B493" s="210"/>
      <c r="C493" s="211"/>
      <c r="D493" s="195" t="s">
        <v>300</v>
      </c>
      <c r="E493" s="212" t="s">
        <v>182</v>
      </c>
      <c r="F493" s="213" t="s">
        <v>732</v>
      </c>
      <c r="G493" s="211"/>
      <c r="H493" s="214">
        <v>24</v>
      </c>
      <c r="I493" s="215"/>
      <c r="J493" s="211"/>
      <c r="K493" s="211"/>
      <c r="L493" s="216"/>
      <c r="M493" s="217"/>
      <c r="N493" s="218"/>
      <c r="O493" s="218"/>
      <c r="P493" s="218"/>
      <c r="Q493" s="218"/>
      <c r="R493" s="218"/>
      <c r="S493" s="218"/>
      <c r="T493" s="219"/>
      <c r="AT493" s="220" t="s">
        <v>300</v>
      </c>
      <c r="AU493" s="220" t="s">
        <v>88</v>
      </c>
      <c r="AV493" s="14" t="s">
        <v>88</v>
      </c>
      <c r="AW493" s="14" t="s">
        <v>38</v>
      </c>
      <c r="AX493" s="14" t="s">
        <v>79</v>
      </c>
      <c r="AY493" s="220" t="s">
        <v>290</v>
      </c>
    </row>
    <row r="494" spans="2:51" s="15" customFormat="1" ht="11.25">
      <c r="B494" s="221"/>
      <c r="C494" s="222"/>
      <c r="D494" s="195" t="s">
        <v>300</v>
      </c>
      <c r="E494" s="223" t="s">
        <v>42</v>
      </c>
      <c r="F494" s="224" t="s">
        <v>302</v>
      </c>
      <c r="G494" s="222"/>
      <c r="H494" s="225">
        <v>24</v>
      </c>
      <c r="I494" s="226"/>
      <c r="J494" s="222"/>
      <c r="K494" s="222"/>
      <c r="L494" s="227"/>
      <c r="M494" s="228"/>
      <c r="N494" s="229"/>
      <c r="O494" s="229"/>
      <c r="P494" s="229"/>
      <c r="Q494" s="229"/>
      <c r="R494" s="229"/>
      <c r="S494" s="229"/>
      <c r="T494" s="230"/>
      <c r="AT494" s="231" t="s">
        <v>300</v>
      </c>
      <c r="AU494" s="231" t="s">
        <v>88</v>
      </c>
      <c r="AV494" s="15" t="s">
        <v>296</v>
      </c>
      <c r="AW494" s="15" t="s">
        <v>38</v>
      </c>
      <c r="AX494" s="15" t="s">
        <v>86</v>
      </c>
      <c r="AY494" s="231" t="s">
        <v>290</v>
      </c>
    </row>
    <row r="495" spans="1:65" s="2" customFormat="1" ht="14.45" customHeight="1">
      <c r="A495" s="36"/>
      <c r="B495" s="37"/>
      <c r="C495" s="182" t="s">
        <v>761</v>
      </c>
      <c r="D495" s="182" t="s">
        <v>292</v>
      </c>
      <c r="E495" s="183" t="s">
        <v>762</v>
      </c>
      <c r="F495" s="184" t="s">
        <v>763</v>
      </c>
      <c r="G495" s="185" t="s">
        <v>113</v>
      </c>
      <c r="H495" s="186">
        <v>110</v>
      </c>
      <c r="I495" s="187"/>
      <c r="J495" s="188">
        <f>ROUND(I495*H495,2)</f>
        <v>0</v>
      </c>
      <c r="K495" s="184" t="s">
        <v>295</v>
      </c>
      <c r="L495" s="41"/>
      <c r="M495" s="189" t="s">
        <v>42</v>
      </c>
      <c r="N495" s="190" t="s">
        <v>50</v>
      </c>
      <c r="O495" s="66"/>
      <c r="P495" s="191">
        <f>O495*H495</f>
        <v>0</v>
      </c>
      <c r="Q495" s="191">
        <v>0.00013</v>
      </c>
      <c r="R495" s="191">
        <f>Q495*H495</f>
        <v>0.014299999999999998</v>
      </c>
      <c r="S495" s="191">
        <v>0</v>
      </c>
      <c r="T495" s="192">
        <f>S495*H495</f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193" t="s">
        <v>296</v>
      </c>
      <c r="AT495" s="193" t="s">
        <v>292</v>
      </c>
      <c r="AU495" s="193" t="s">
        <v>88</v>
      </c>
      <c r="AY495" s="19" t="s">
        <v>290</v>
      </c>
      <c r="BE495" s="194">
        <f>IF(N495="základní",J495,0)</f>
        <v>0</v>
      </c>
      <c r="BF495" s="194">
        <f>IF(N495="snížená",J495,0)</f>
        <v>0</v>
      </c>
      <c r="BG495" s="194">
        <f>IF(N495="zákl. přenesená",J495,0)</f>
        <v>0</v>
      </c>
      <c r="BH495" s="194">
        <f>IF(N495="sníž. přenesená",J495,0)</f>
        <v>0</v>
      </c>
      <c r="BI495" s="194">
        <f>IF(N495="nulová",J495,0)</f>
        <v>0</v>
      </c>
      <c r="BJ495" s="19" t="s">
        <v>86</v>
      </c>
      <c r="BK495" s="194">
        <f>ROUND(I495*H495,2)</f>
        <v>0</v>
      </c>
      <c r="BL495" s="19" t="s">
        <v>296</v>
      </c>
      <c r="BM495" s="193" t="s">
        <v>764</v>
      </c>
    </row>
    <row r="496" spans="2:51" s="13" customFormat="1" ht="11.25">
      <c r="B496" s="200"/>
      <c r="C496" s="201"/>
      <c r="D496" s="195" t="s">
        <v>300</v>
      </c>
      <c r="E496" s="202" t="s">
        <v>42</v>
      </c>
      <c r="F496" s="203" t="s">
        <v>468</v>
      </c>
      <c r="G496" s="201"/>
      <c r="H496" s="202" t="s">
        <v>42</v>
      </c>
      <c r="I496" s="204"/>
      <c r="J496" s="201"/>
      <c r="K496" s="201"/>
      <c r="L496" s="205"/>
      <c r="M496" s="206"/>
      <c r="N496" s="207"/>
      <c r="O496" s="207"/>
      <c r="P496" s="207"/>
      <c r="Q496" s="207"/>
      <c r="R496" s="207"/>
      <c r="S496" s="207"/>
      <c r="T496" s="208"/>
      <c r="AT496" s="209" t="s">
        <v>300</v>
      </c>
      <c r="AU496" s="209" t="s">
        <v>88</v>
      </c>
      <c r="AV496" s="13" t="s">
        <v>86</v>
      </c>
      <c r="AW496" s="13" t="s">
        <v>38</v>
      </c>
      <c r="AX496" s="13" t="s">
        <v>79</v>
      </c>
      <c r="AY496" s="209" t="s">
        <v>290</v>
      </c>
    </row>
    <row r="497" spans="2:51" s="14" customFormat="1" ht="11.25">
      <c r="B497" s="210"/>
      <c r="C497" s="211"/>
      <c r="D497" s="195" t="s">
        <v>300</v>
      </c>
      <c r="E497" s="212" t="s">
        <v>184</v>
      </c>
      <c r="F497" s="213" t="s">
        <v>765</v>
      </c>
      <c r="G497" s="211"/>
      <c r="H497" s="214">
        <v>110</v>
      </c>
      <c r="I497" s="215"/>
      <c r="J497" s="211"/>
      <c r="K497" s="211"/>
      <c r="L497" s="216"/>
      <c r="M497" s="217"/>
      <c r="N497" s="218"/>
      <c r="O497" s="218"/>
      <c r="P497" s="218"/>
      <c r="Q497" s="218"/>
      <c r="R497" s="218"/>
      <c r="S497" s="218"/>
      <c r="T497" s="219"/>
      <c r="AT497" s="220" t="s">
        <v>300</v>
      </c>
      <c r="AU497" s="220" t="s">
        <v>88</v>
      </c>
      <c r="AV497" s="14" t="s">
        <v>88</v>
      </c>
      <c r="AW497" s="14" t="s">
        <v>38</v>
      </c>
      <c r="AX497" s="14" t="s">
        <v>79</v>
      </c>
      <c r="AY497" s="220" t="s">
        <v>290</v>
      </c>
    </row>
    <row r="498" spans="2:51" s="15" customFormat="1" ht="11.25">
      <c r="B498" s="221"/>
      <c r="C498" s="222"/>
      <c r="D498" s="195" t="s">
        <v>300</v>
      </c>
      <c r="E498" s="223" t="s">
        <v>42</v>
      </c>
      <c r="F498" s="224" t="s">
        <v>302</v>
      </c>
      <c r="G498" s="222"/>
      <c r="H498" s="225">
        <v>110</v>
      </c>
      <c r="I498" s="226"/>
      <c r="J498" s="222"/>
      <c r="K498" s="222"/>
      <c r="L498" s="227"/>
      <c r="M498" s="228"/>
      <c r="N498" s="229"/>
      <c r="O498" s="229"/>
      <c r="P498" s="229"/>
      <c r="Q498" s="229"/>
      <c r="R498" s="229"/>
      <c r="S498" s="229"/>
      <c r="T498" s="230"/>
      <c r="AT498" s="231" t="s">
        <v>300</v>
      </c>
      <c r="AU498" s="231" t="s">
        <v>88</v>
      </c>
      <c r="AV498" s="15" t="s">
        <v>296</v>
      </c>
      <c r="AW498" s="15" t="s">
        <v>38</v>
      </c>
      <c r="AX498" s="15" t="s">
        <v>86</v>
      </c>
      <c r="AY498" s="231" t="s">
        <v>290</v>
      </c>
    </row>
    <row r="499" spans="1:65" s="2" customFormat="1" ht="14.45" customHeight="1">
      <c r="A499" s="36"/>
      <c r="B499" s="37"/>
      <c r="C499" s="182" t="s">
        <v>766</v>
      </c>
      <c r="D499" s="182" t="s">
        <v>292</v>
      </c>
      <c r="E499" s="183" t="s">
        <v>767</v>
      </c>
      <c r="F499" s="184" t="s">
        <v>768</v>
      </c>
      <c r="G499" s="185" t="s">
        <v>109</v>
      </c>
      <c r="H499" s="186">
        <v>76.7</v>
      </c>
      <c r="I499" s="187"/>
      <c r="J499" s="188">
        <f>ROUND(I499*H499,2)</f>
        <v>0</v>
      </c>
      <c r="K499" s="184" t="s">
        <v>295</v>
      </c>
      <c r="L499" s="41"/>
      <c r="M499" s="189" t="s">
        <v>42</v>
      </c>
      <c r="N499" s="190" t="s">
        <v>50</v>
      </c>
      <c r="O499" s="66"/>
      <c r="P499" s="191">
        <f>O499*H499</f>
        <v>0</v>
      </c>
      <c r="Q499" s="191">
        <v>0.0016</v>
      </c>
      <c r="R499" s="191">
        <f>Q499*H499</f>
        <v>0.12272000000000001</v>
      </c>
      <c r="S499" s="191">
        <v>0</v>
      </c>
      <c r="T499" s="192">
        <f>S499*H499</f>
        <v>0</v>
      </c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R499" s="193" t="s">
        <v>296</v>
      </c>
      <c r="AT499" s="193" t="s">
        <v>292</v>
      </c>
      <c r="AU499" s="193" t="s">
        <v>88</v>
      </c>
      <c r="AY499" s="19" t="s">
        <v>290</v>
      </c>
      <c r="BE499" s="194">
        <f>IF(N499="základní",J499,0)</f>
        <v>0</v>
      </c>
      <c r="BF499" s="194">
        <f>IF(N499="snížená",J499,0)</f>
        <v>0</v>
      </c>
      <c r="BG499" s="194">
        <f>IF(N499="zákl. přenesená",J499,0)</f>
        <v>0</v>
      </c>
      <c r="BH499" s="194">
        <f>IF(N499="sníž. přenesená",J499,0)</f>
        <v>0</v>
      </c>
      <c r="BI499" s="194">
        <f>IF(N499="nulová",J499,0)</f>
        <v>0</v>
      </c>
      <c r="BJ499" s="19" t="s">
        <v>86</v>
      </c>
      <c r="BK499" s="194">
        <f>ROUND(I499*H499,2)</f>
        <v>0</v>
      </c>
      <c r="BL499" s="19" t="s">
        <v>296</v>
      </c>
      <c r="BM499" s="193" t="s">
        <v>769</v>
      </c>
    </row>
    <row r="500" spans="2:51" s="13" customFormat="1" ht="11.25">
      <c r="B500" s="200"/>
      <c r="C500" s="201"/>
      <c r="D500" s="195" t="s">
        <v>300</v>
      </c>
      <c r="E500" s="202" t="s">
        <v>42</v>
      </c>
      <c r="F500" s="203" t="s">
        <v>301</v>
      </c>
      <c r="G500" s="201"/>
      <c r="H500" s="202" t="s">
        <v>42</v>
      </c>
      <c r="I500" s="204"/>
      <c r="J500" s="201"/>
      <c r="K500" s="201"/>
      <c r="L500" s="205"/>
      <c r="M500" s="206"/>
      <c r="N500" s="207"/>
      <c r="O500" s="207"/>
      <c r="P500" s="207"/>
      <c r="Q500" s="207"/>
      <c r="R500" s="207"/>
      <c r="S500" s="207"/>
      <c r="T500" s="208"/>
      <c r="AT500" s="209" t="s">
        <v>300</v>
      </c>
      <c r="AU500" s="209" t="s">
        <v>88</v>
      </c>
      <c r="AV500" s="13" t="s">
        <v>86</v>
      </c>
      <c r="AW500" s="13" t="s">
        <v>38</v>
      </c>
      <c r="AX500" s="13" t="s">
        <v>79</v>
      </c>
      <c r="AY500" s="209" t="s">
        <v>290</v>
      </c>
    </row>
    <row r="501" spans="2:51" s="14" customFormat="1" ht="11.25">
      <c r="B501" s="210"/>
      <c r="C501" s="211"/>
      <c r="D501" s="195" t="s">
        <v>300</v>
      </c>
      <c r="E501" s="212" t="s">
        <v>186</v>
      </c>
      <c r="F501" s="213" t="s">
        <v>770</v>
      </c>
      <c r="G501" s="211"/>
      <c r="H501" s="214">
        <v>76.7</v>
      </c>
      <c r="I501" s="215"/>
      <c r="J501" s="211"/>
      <c r="K501" s="211"/>
      <c r="L501" s="216"/>
      <c r="M501" s="217"/>
      <c r="N501" s="218"/>
      <c r="O501" s="218"/>
      <c r="P501" s="218"/>
      <c r="Q501" s="218"/>
      <c r="R501" s="218"/>
      <c r="S501" s="218"/>
      <c r="T501" s="219"/>
      <c r="AT501" s="220" t="s">
        <v>300</v>
      </c>
      <c r="AU501" s="220" t="s">
        <v>88</v>
      </c>
      <c r="AV501" s="14" t="s">
        <v>88</v>
      </c>
      <c r="AW501" s="14" t="s">
        <v>38</v>
      </c>
      <c r="AX501" s="14" t="s">
        <v>79</v>
      </c>
      <c r="AY501" s="220" t="s">
        <v>290</v>
      </c>
    </row>
    <row r="502" spans="2:51" s="15" customFormat="1" ht="11.25">
      <c r="B502" s="221"/>
      <c r="C502" s="222"/>
      <c r="D502" s="195" t="s">
        <v>300</v>
      </c>
      <c r="E502" s="223" t="s">
        <v>42</v>
      </c>
      <c r="F502" s="224" t="s">
        <v>302</v>
      </c>
      <c r="G502" s="222"/>
      <c r="H502" s="225">
        <v>76.7</v>
      </c>
      <c r="I502" s="226"/>
      <c r="J502" s="222"/>
      <c r="K502" s="222"/>
      <c r="L502" s="227"/>
      <c r="M502" s="228"/>
      <c r="N502" s="229"/>
      <c r="O502" s="229"/>
      <c r="P502" s="229"/>
      <c r="Q502" s="229"/>
      <c r="R502" s="229"/>
      <c r="S502" s="229"/>
      <c r="T502" s="230"/>
      <c r="AT502" s="231" t="s">
        <v>300</v>
      </c>
      <c r="AU502" s="231" t="s">
        <v>88</v>
      </c>
      <c r="AV502" s="15" t="s">
        <v>296</v>
      </c>
      <c r="AW502" s="15" t="s">
        <v>38</v>
      </c>
      <c r="AX502" s="15" t="s">
        <v>86</v>
      </c>
      <c r="AY502" s="231" t="s">
        <v>290</v>
      </c>
    </row>
    <row r="503" spans="1:65" s="2" customFormat="1" ht="14.45" customHeight="1">
      <c r="A503" s="36"/>
      <c r="B503" s="37"/>
      <c r="C503" s="182" t="s">
        <v>771</v>
      </c>
      <c r="D503" s="182" t="s">
        <v>292</v>
      </c>
      <c r="E503" s="183" t="s">
        <v>772</v>
      </c>
      <c r="F503" s="184" t="s">
        <v>773</v>
      </c>
      <c r="G503" s="185" t="s">
        <v>109</v>
      </c>
      <c r="H503" s="186">
        <v>12</v>
      </c>
      <c r="I503" s="187"/>
      <c r="J503" s="188">
        <f>ROUND(I503*H503,2)</f>
        <v>0</v>
      </c>
      <c r="K503" s="184" t="s">
        <v>295</v>
      </c>
      <c r="L503" s="41"/>
      <c r="M503" s="189" t="s">
        <v>42</v>
      </c>
      <c r="N503" s="190" t="s">
        <v>50</v>
      </c>
      <c r="O503" s="66"/>
      <c r="P503" s="191">
        <f>O503*H503</f>
        <v>0</v>
      </c>
      <c r="Q503" s="191">
        <v>0.0026</v>
      </c>
      <c r="R503" s="191">
        <f>Q503*H503</f>
        <v>0.0312</v>
      </c>
      <c r="S503" s="191">
        <v>0</v>
      </c>
      <c r="T503" s="192">
        <f>S503*H503</f>
        <v>0</v>
      </c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R503" s="193" t="s">
        <v>296</v>
      </c>
      <c r="AT503" s="193" t="s">
        <v>292</v>
      </c>
      <c r="AU503" s="193" t="s">
        <v>88</v>
      </c>
      <c r="AY503" s="19" t="s">
        <v>290</v>
      </c>
      <c r="BE503" s="194">
        <f>IF(N503="základní",J503,0)</f>
        <v>0</v>
      </c>
      <c r="BF503" s="194">
        <f>IF(N503="snížená",J503,0)</f>
        <v>0</v>
      </c>
      <c r="BG503" s="194">
        <f>IF(N503="zákl. přenesená",J503,0)</f>
        <v>0</v>
      </c>
      <c r="BH503" s="194">
        <f>IF(N503="sníž. přenesená",J503,0)</f>
        <v>0</v>
      </c>
      <c r="BI503" s="194">
        <f>IF(N503="nulová",J503,0)</f>
        <v>0</v>
      </c>
      <c r="BJ503" s="19" t="s">
        <v>86</v>
      </c>
      <c r="BK503" s="194">
        <f>ROUND(I503*H503,2)</f>
        <v>0</v>
      </c>
      <c r="BL503" s="19" t="s">
        <v>296</v>
      </c>
      <c r="BM503" s="193" t="s">
        <v>774</v>
      </c>
    </row>
    <row r="504" spans="2:51" s="13" customFormat="1" ht="11.25">
      <c r="B504" s="200"/>
      <c r="C504" s="201"/>
      <c r="D504" s="195" t="s">
        <v>300</v>
      </c>
      <c r="E504" s="202" t="s">
        <v>42</v>
      </c>
      <c r="F504" s="203" t="s">
        <v>301</v>
      </c>
      <c r="G504" s="201"/>
      <c r="H504" s="202" t="s">
        <v>42</v>
      </c>
      <c r="I504" s="204"/>
      <c r="J504" s="201"/>
      <c r="K504" s="201"/>
      <c r="L504" s="205"/>
      <c r="M504" s="206"/>
      <c r="N504" s="207"/>
      <c r="O504" s="207"/>
      <c r="P504" s="207"/>
      <c r="Q504" s="207"/>
      <c r="R504" s="207"/>
      <c r="S504" s="207"/>
      <c r="T504" s="208"/>
      <c r="AT504" s="209" t="s">
        <v>300</v>
      </c>
      <c r="AU504" s="209" t="s">
        <v>88</v>
      </c>
      <c r="AV504" s="13" t="s">
        <v>86</v>
      </c>
      <c r="AW504" s="13" t="s">
        <v>38</v>
      </c>
      <c r="AX504" s="13" t="s">
        <v>79</v>
      </c>
      <c r="AY504" s="209" t="s">
        <v>290</v>
      </c>
    </row>
    <row r="505" spans="2:51" s="14" customFormat="1" ht="11.25">
      <c r="B505" s="210"/>
      <c r="C505" s="211"/>
      <c r="D505" s="195" t="s">
        <v>300</v>
      </c>
      <c r="E505" s="212" t="s">
        <v>188</v>
      </c>
      <c r="F505" s="213" t="s">
        <v>775</v>
      </c>
      <c r="G505" s="211"/>
      <c r="H505" s="214">
        <v>12</v>
      </c>
      <c r="I505" s="215"/>
      <c r="J505" s="211"/>
      <c r="K505" s="211"/>
      <c r="L505" s="216"/>
      <c r="M505" s="217"/>
      <c r="N505" s="218"/>
      <c r="O505" s="218"/>
      <c r="P505" s="218"/>
      <c r="Q505" s="218"/>
      <c r="R505" s="218"/>
      <c r="S505" s="218"/>
      <c r="T505" s="219"/>
      <c r="AT505" s="220" t="s">
        <v>300</v>
      </c>
      <c r="AU505" s="220" t="s">
        <v>88</v>
      </c>
      <c r="AV505" s="14" t="s">
        <v>88</v>
      </c>
      <c r="AW505" s="14" t="s">
        <v>38</v>
      </c>
      <c r="AX505" s="14" t="s">
        <v>79</v>
      </c>
      <c r="AY505" s="220" t="s">
        <v>290</v>
      </c>
    </row>
    <row r="506" spans="2:51" s="15" customFormat="1" ht="11.25">
      <c r="B506" s="221"/>
      <c r="C506" s="222"/>
      <c r="D506" s="195" t="s">
        <v>300</v>
      </c>
      <c r="E506" s="223" t="s">
        <v>42</v>
      </c>
      <c r="F506" s="224" t="s">
        <v>302</v>
      </c>
      <c r="G506" s="222"/>
      <c r="H506" s="225">
        <v>12</v>
      </c>
      <c r="I506" s="226"/>
      <c r="J506" s="222"/>
      <c r="K506" s="222"/>
      <c r="L506" s="227"/>
      <c r="M506" s="228"/>
      <c r="N506" s="229"/>
      <c r="O506" s="229"/>
      <c r="P506" s="229"/>
      <c r="Q506" s="229"/>
      <c r="R506" s="229"/>
      <c r="S506" s="229"/>
      <c r="T506" s="230"/>
      <c r="AT506" s="231" t="s">
        <v>300</v>
      </c>
      <c r="AU506" s="231" t="s">
        <v>88</v>
      </c>
      <c r="AV506" s="15" t="s">
        <v>296</v>
      </c>
      <c r="AW506" s="15" t="s">
        <v>38</v>
      </c>
      <c r="AX506" s="15" t="s">
        <v>86</v>
      </c>
      <c r="AY506" s="231" t="s">
        <v>290</v>
      </c>
    </row>
    <row r="507" spans="1:65" s="2" customFormat="1" ht="24.2" customHeight="1">
      <c r="A507" s="36"/>
      <c r="B507" s="37"/>
      <c r="C507" s="182" t="s">
        <v>776</v>
      </c>
      <c r="D507" s="182" t="s">
        <v>292</v>
      </c>
      <c r="E507" s="183" t="s">
        <v>777</v>
      </c>
      <c r="F507" s="184" t="s">
        <v>778</v>
      </c>
      <c r="G507" s="185" t="s">
        <v>113</v>
      </c>
      <c r="H507" s="186">
        <v>1193</v>
      </c>
      <c r="I507" s="187"/>
      <c r="J507" s="188">
        <f>ROUND(I507*H507,2)</f>
        <v>0</v>
      </c>
      <c r="K507" s="184" t="s">
        <v>295</v>
      </c>
      <c r="L507" s="41"/>
      <c r="M507" s="189" t="s">
        <v>42</v>
      </c>
      <c r="N507" s="190" t="s">
        <v>50</v>
      </c>
      <c r="O507" s="66"/>
      <c r="P507" s="191">
        <f>O507*H507</f>
        <v>0</v>
      </c>
      <c r="Q507" s="191">
        <v>0</v>
      </c>
      <c r="R507" s="191">
        <f>Q507*H507</f>
        <v>0</v>
      </c>
      <c r="S507" s="191">
        <v>0</v>
      </c>
      <c r="T507" s="192">
        <f>S507*H507</f>
        <v>0</v>
      </c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R507" s="193" t="s">
        <v>296</v>
      </c>
      <c r="AT507" s="193" t="s">
        <v>292</v>
      </c>
      <c r="AU507" s="193" t="s">
        <v>88</v>
      </c>
      <c r="AY507" s="19" t="s">
        <v>290</v>
      </c>
      <c r="BE507" s="194">
        <f>IF(N507="základní",J507,0)</f>
        <v>0</v>
      </c>
      <c r="BF507" s="194">
        <f>IF(N507="snížená",J507,0)</f>
        <v>0</v>
      </c>
      <c r="BG507" s="194">
        <f>IF(N507="zákl. přenesená",J507,0)</f>
        <v>0</v>
      </c>
      <c r="BH507" s="194">
        <f>IF(N507="sníž. přenesená",J507,0)</f>
        <v>0</v>
      </c>
      <c r="BI507" s="194">
        <f>IF(N507="nulová",J507,0)</f>
        <v>0</v>
      </c>
      <c r="BJ507" s="19" t="s">
        <v>86</v>
      </c>
      <c r="BK507" s="194">
        <f>ROUND(I507*H507,2)</f>
        <v>0</v>
      </c>
      <c r="BL507" s="19" t="s">
        <v>296</v>
      </c>
      <c r="BM507" s="193" t="s">
        <v>779</v>
      </c>
    </row>
    <row r="508" spans="2:51" s="14" customFormat="1" ht="11.25">
      <c r="B508" s="210"/>
      <c r="C508" s="211"/>
      <c r="D508" s="195" t="s">
        <v>300</v>
      </c>
      <c r="E508" s="212" t="s">
        <v>42</v>
      </c>
      <c r="F508" s="213" t="s">
        <v>780</v>
      </c>
      <c r="G508" s="211"/>
      <c r="H508" s="214">
        <v>1193</v>
      </c>
      <c r="I508" s="215"/>
      <c r="J508" s="211"/>
      <c r="K508" s="211"/>
      <c r="L508" s="216"/>
      <c r="M508" s="217"/>
      <c r="N508" s="218"/>
      <c r="O508" s="218"/>
      <c r="P508" s="218"/>
      <c r="Q508" s="218"/>
      <c r="R508" s="218"/>
      <c r="S508" s="218"/>
      <c r="T508" s="219"/>
      <c r="AT508" s="220" t="s">
        <v>300</v>
      </c>
      <c r="AU508" s="220" t="s">
        <v>88</v>
      </c>
      <c r="AV508" s="14" t="s">
        <v>88</v>
      </c>
      <c r="AW508" s="14" t="s">
        <v>38</v>
      </c>
      <c r="AX508" s="14" t="s">
        <v>79</v>
      </c>
      <c r="AY508" s="220" t="s">
        <v>290</v>
      </c>
    </row>
    <row r="509" spans="2:51" s="15" customFormat="1" ht="11.25">
      <c r="B509" s="221"/>
      <c r="C509" s="222"/>
      <c r="D509" s="195" t="s">
        <v>300</v>
      </c>
      <c r="E509" s="223" t="s">
        <v>42</v>
      </c>
      <c r="F509" s="224" t="s">
        <v>302</v>
      </c>
      <c r="G509" s="222"/>
      <c r="H509" s="225">
        <v>1193</v>
      </c>
      <c r="I509" s="226"/>
      <c r="J509" s="222"/>
      <c r="K509" s="222"/>
      <c r="L509" s="227"/>
      <c r="M509" s="228"/>
      <c r="N509" s="229"/>
      <c r="O509" s="229"/>
      <c r="P509" s="229"/>
      <c r="Q509" s="229"/>
      <c r="R509" s="229"/>
      <c r="S509" s="229"/>
      <c r="T509" s="230"/>
      <c r="AT509" s="231" t="s">
        <v>300</v>
      </c>
      <c r="AU509" s="231" t="s">
        <v>88</v>
      </c>
      <c r="AV509" s="15" t="s">
        <v>296</v>
      </c>
      <c r="AW509" s="15" t="s">
        <v>38</v>
      </c>
      <c r="AX509" s="15" t="s">
        <v>86</v>
      </c>
      <c r="AY509" s="231" t="s">
        <v>290</v>
      </c>
    </row>
    <row r="510" spans="1:65" s="2" customFormat="1" ht="24.2" customHeight="1">
      <c r="A510" s="36"/>
      <c r="B510" s="37"/>
      <c r="C510" s="182" t="s">
        <v>781</v>
      </c>
      <c r="D510" s="182" t="s">
        <v>292</v>
      </c>
      <c r="E510" s="183" t="s">
        <v>782</v>
      </c>
      <c r="F510" s="184" t="s">
        <v>783</v>
      </c>
      <c r="G510" s="185" t="s">
        <v>109</v>
      </c>
      <c r="H510" s="186">
        <v>88.7</v>
      </c>
      <c r="I510" s="187"/>
      <c r="J510" s="188">
        <f>ROUND(I510*H510,2)</f>
        <v>0</v>
      </c>
      <c r="K510" s="184" t="s">
        <v>295</v>
      </c>
      <c r="L510" s="41"/>
      <c r="M510" s="189" t="s">
        <v>42</v>
      </c>
      <c r="N510" s="190" t="s">
        <v>50</v>
      </c>
      <c r="O510" s="66"/>
      <c r="P510" s="191">
        <f>O510*H510</f>
        <v>0</v>
      </c>
      <c r="Q510" s="191">
        <v>1E-05</v>
      </c>
      <c r="R510" s="191">
        <f>Q510*H510</f>
        <v>0.0008870000000000001</v>
      </c>
      <c r="S510" s="191">
        <v>0</v>
      </c>
      <c r="T510" s="192">
        <f>S510*H510</f>
        <v>0</v>
      </c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R510" s="193" t="s">
        <v>296</v>
      </c>
      <c r="AT510" s="193" t="s">
        <v>292</v>
      </c>
      <c r="AU510" s="193" t="s">
        <v>88</v>
      </c>
      <c r="AY510" s="19" t="s">
        <v>290</v>
      </c>
      <c r="BE510" s="194">
        <f>IF(N510="základní",J510,0)</f>
        <v>0</v>
      </c>
      <c r="BF510" s="194">
        <f>IF(N510="snížená",J510,0)</f>
        <v>0</v>
      </c>
      <c r="BG510" s="194">
        <f>IF(N510="zákl. přenesená",J510,0)</f>
        <v>0</v>
      </c>
      <c r="BH510" s="194">
        <f>IF(N510="sníž. přenesená",J510,0)</f>
        <v>0</v>
      </c>
      <c r="BI510" s="194">
        <f>IF(N510="nulová",J510,0)</f>
        <v>0</v>
      </c>
      <c r="BJ510" s="19" t="s">
        <v>86</v>
      </c>
      <c r="BK510" s="194">
        <f>ROUND(I510*H510,2)</f>
        <v>0</v>
      </c>
      <c r="BL510" s="19" t="s">
        <v>296</v>
      </c>
      <c r="BM510" s="193" t="s">
        <v>784</v>
      </c>
    </row>
    <row r="511" spans="2:51" s="14" customFormat="1" ht="11.25">
      <c r="B511" s="210"/>
      <c r="C511" s="211"/>
      <c r="D511" s="195" t="s">
        <v>300</v>
      </c>
      <c r="E511" s="212" t="s">
        <v>42</v>
      </c>
      <c r="F511" s="213" t="s">
        <v>785</v>
      </c>
      <c r="G511" s="211"/>
      <c r="H511" s="214">
        <v>88.7</v>
      </c>
      <c r="I511" s="215"/>
      <c r="J511" s="211"/>
      <c r="K511" s="211"/>
      <c r="L511" s="216"/>
      <c r="M511" s="217"/>
      <c r="N511" s="218"/>
      <c r="O511" s="218"/>
      <c r="P511" s="218"/>
      <c r="Q511" s="218"/>
      <c r="R511" s="218"/>
      <c r="S511" s="218"/>
      <c r="T511" s="219"/>
      <c r="AT511" s="220" t="s">
        <v>300</v>
      </c>
      <c r="AU511" s="220" t="s">
        <v>88</v>
      </c>
      <c r="AV511" s="14" t="s">
        <v>88</v>
      </c>
      <c r="AW511" s="14" t="s">
        <v>38</v>
      </c>
      <c r="AX511" s="14" t="s">
        <v>79</v>
      </c>
      <c r="AY511" s="220" t="s">
        <v>290</v>
      </c>
    </row>
    <row r="512" spans="2:51" s="15" customFormat="1" ht="11.25">
      <c r="B512" s="221"/>
      <c r="C512" s="222"/>
      <c r="D512" s="195" t="s">
        <v>300</v>
      </c>
      <c r="E512" s="223" t="s">
        <v>42</v>
      </c>
      <c r="F512" s="224" t="s">
        <v>302</v>
      </c>
      <c r="G512" s="222"/>
      <c r="H512" s="225">
        <v>88.7</v>
      </c>
      <c r="I512" s="226"/>
      <c r="J512" s="222"/>
      <c r="K512" s="222"/>
      <c r="L512" s="227"/>
      <c r="M512" s="228"/>
      <c r="N512" s="229"/>
      <c r="O512" s="229"/>
      <c r="P512" s="229"/>
      <c r="Q512" s="229"/>
      <c r="R512" s="229"/>
      <c r="S512" s="229"/>
      <c r="T512" s="230"/>
      <c r="AT512" s="231" t="s">
        <v>300</v>
      </c>
      <c r="AU512" s="231" t="s">
        <v>88</v>
      </c>
      <c r="AV512" s="15" t="s">
        <v>296</v>
      </c>
      <c r="AW512" s="15" t="s">
        <v>38</v>
      </c>
      <c r="AX512" s="15" t="s">
        <v>86</v>
      </c>
      <c r="AY512" s="231" t="s">
        <v>290</v>
      </c>
    </row>
    <row r="513" spans="1:65" s="2" customFormat="1" ht="24.2" customHeight="1">
      <c r="A513" s="36"/>
      <c r="B513" s="37"/>
      <c r="C513" s="182" t="s">
        <v>786</v>
      </c>
      <c r="D513" s="182" t="s">
        <v>292</v>
      </c>
      <c r="E513" s="183" t="s">
        <v>787</v>
      </c>
      <c r="F513" s="184" t="s">
        <v>788</v>
      </c>
      <c r="G513" s="185" t="s">
        <v>113</v>
      </c>
      <c r="H513" s="186">
        <v>372.6</v>
      </c>
      <c r="I513" s="187"/>
      <c r="J513" s="188">
        <f>ROUND(I513*H513,2)</f>
        <v>0</v>
      </c>
      <c r="K513" s="184" t="s">
        <v>295</v>
      </c>
      <c r="L513" s="41"/>
      <c r="M513" s="189" t="s">
        <v>42</v>
      </c>
      <c r="N513" s="190" t="s">
        <v>50</v>
      </c>
      <c r="O513" s="66"/>
      <c r="P513" s="191">
        <f>O513*H513</f>
        <v>0</v>
      </c>
      <c r="Q513" s="191">
        <v>0.1554</v>
      </c>
      <c r="R513" s="191">
        <f>Q513*H513</f>
        <v>57.90204000000001</v>
      </c>
      <c r="S513" s="191">
        <v>0</v>
      </c>
      <c r="T513" s="192">
        <f>S513*H513</f>
        <v>0</v>
      </c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R513" s="193" t="s">
        <v>296</v>
      </c>
      <c r="AT513" s="193" t="s">
        <v>292</v>
      </c>
      <c r="AU513" s="193" t="s">
        <v>88</v>
      </c>
      <c r="AY513" s="19" t="s">
        <v>290</v>
      </c>
      <c r="BE513" s="194">
        <f>IF(N513="základní",J513,0)</f>
        <v>0</v>
      </c>
      <c r="BF513" s="194">
        <f>IF(N513="snížená",J513,0)</f>
        <v>0</v>
      </c>
      <c r="BG513" s="194">
        <f>IF(N513="zákl. přenesená",J513,0)</f>
        <v>0</v>
      </c>
      <c r="BH513" s="194">
        <f>IF(N513="sníž. přenesená",J513,0)</f>
        <v>0</v>
      </c>
      <c r="BI513" s="194">
        <f>IF(N513="nulová",J513,0)</f>
        <v>0</v>
      </c>
      <c r="BJ513" s="19" t="s">
        <v>86</v>
      </c>
      <c r="BK513" s="194">
        <f>ROUND(I513*H513,2)</f>
        <v>0</v>
      </c>
      <c r="BL513" s="19" t="s">
        <v>296</v>
      </c>
      <c r="BM513" s="193" t="s">
        <v>789</v>
      </c>
    </row>
    <row r="514" spans="2:51" s="13" customFormat="1" ht="11.25">
      <c r="B514" s="200"/>
      <c r="C514" s="201"/>
      <c r="D514" s="195" t="s">
        <v>300</v>
      </c>
      <c r="E514" s="202" t="s">
        <v>42</v>
      </c>
      <c r="F514" s="203" t="s">
        <v>468</v>
      </c>
      <c r="G514" s="201"/>
      <c r="H514" s="202" t="s">
        <v>42</v>
      </c>
      <c r="I514" s="204"/>
      <c r="J514" s="201"/>
      <c r="K514" s="201"/>
      <c r="L514" s="205"/>
      <c r="M514" s="206"/>
      <c r="N514" s="207"/>
      <c r="O514" s="207"/>
      <c r="P514" s="207"/>
      <c r="Q514" s="207"/>
      <c r="R514" s="207"/>
      <c r="S514" s="207"/>
      <c r="T514" s="208"/>
      <c r="AT514" s="209" t="s">
        <v>300</v>
      </c>
      <c r="AU514" s="209" t="s">
        <v>88</v>
      </c>
      <c r="AV514" s="13" t="s">
        <v>86</v>
      </c>
      <c r="AW514" s="13" t="s">
        <v>38</v>
      </c>
      <c r="AX514" s="13" t="s">
        <v>79</v>
      </c>
      <c r="AY514" s="209" t="s">
        <v>290</v>
      </c>
    </row>
    <row r="515" spans="2:51" s="14" customFormat="1" ht="11.25">
      <c r="B515" s="210"/>
      <c r="C515" s="211"/>
      <c r="D515" s="195" t="s">
        <v>300</v>
      </c>
      <c r="E515" s="212" t="s">
        <v>202</v>
      </c>
      <c r="F515" s="213" t="s">
        <v>790</v>
      </c>
      <c r="G515" s="211"/>
      <c r="H515" s="214">
        <v>323.3</v>
      </c>
      <c r="I515" s="215"/>
      <c r="J515" s="211"/>
      <c r="K515" s="211"/>
      <c r="L515" s="216"/>
      <c r="M515" s="217"/>
      <c r="N515" s="218"/>
      <c r="O515" s="218"/>
      <c r="P515" s="218"/>
      <c r="Q515" s="218"/>
      <c r="R515" s="218"/>
      <c r="S515" s="218"/>
      <c r="T515" s="219"/>
      <c r="AT515" s="220" t="s">
        <v>300</v>
      </c>
      <c r="AU515" s="220" t="s">
        <v>88</v>
      </c>
      <c r="AV515" s="14" t="s">
        <v>88</v>
      </c>
      <c r="AW515" s="14" t="s">
        <v>38</v>
      </c>
      <c r="AX515" s="14" t="s">
        <v>79</v>
      </c>
      <c r="AY515" s="220" t="s">
        <v>290</v>
      </c>
    </row>
    <row r="516" spans="2:51" s="14" customFormat="1" ht="11.25">
      <c r="B516" s="210"/>
      <c r="C516" s="211"/>
      <c r="D516" s="195" t="s">
        <v>300</v>
      </c>
      <c r="E516" s="212" t="s">
        <v>204</v>
      </c>
      <c r="F516" s="213" t="s">
        <v>791</v>
      </c>
      <c r="G516" s="211"/>
      <c r="H516" s="214">
        <v>32.3</v>
      </c>
      <c r="I516" s="215"/>
      <c r="J516" s="211"/>
      <c r="K516" s="211"/>
      <c r="L516" s="216"/>
      <c r="M516" s="217"/>
      <c r="N516" s="218"/>
      <c r="O516" s="218"/>
      <c r="P516" s="218"/>
      <c r="Q516" s="218"/>
      <c r="R516" s="218"/>
      <c r="S516" s="218"/>
      <c r="T516" s="219"/>
      <c r="AT516" s="220" t="s">
        <v>300</v>
      </c>
      <c r="AU516" s="220" t="s">
        <v>88</v>
      </c>
      <c r="AV516" s="14" t="s">
        <v>88</v>
      </c>
      <c r="AW516" s="14" t="s">
        <v>38</v>
      </c>
      <c r="AX516" s="14" t="s">
        <v>79</v>
      </c>
      <c r="AY516" s="220" t="s">
        <v>290</v>
      </c>
    </row>
    <row r="517" spans="2:51" s="14" customFormat="1" ht="11.25">
      <c r="B517" s="210"/>
      <c r="C517" s="211"/>
      <c r="D517" s="195" t="s">
        <v>300</v>
      </c>
      <c r="E517" s="212" t="s">
        <v>111</v>
      </c>
      <c r="F517" s="213" t="s">
        <v>792</v>
      </c>
      <c r="G517" s="211"/>
      <c r="H517" s="214">
        <v>17</v>
      </c>
      <c r="I517" s="215"/>
      <c r="J517" s="211"/>
      <c r="K517" s="211"/>
      <c r="L517" s="216"/>
      <c r="M517" s="217"/>
      <c r="N517" s="218"/>
      <c r="O517" s="218"/>
      <c r="P517" s="218"/>
      <c r="Q517" s="218"/>
      <c r="R517" s="218"/>
      <c r="S517" s="218"/>
      <c r="T517" s="219"/>
      <c r="AT517" s="220" t="s">
        <v>300</v>
      </c>
      <c r="AU517" s="220" t="s">
        <v>88</v>
      </c>
      <c r="AV517" s="14" t="s">
        <v>88</v>
      </c>
      <c r="AW517" s="14" t="s">
        <v>38</v>
      </c>
      <c r="AX517" s="14" t="s">
        <v>79</v>
      </c>
      <c r="AY517" s="220" t="s">
        <v>290</v>
      </c>
    </row>
    <row r="518" spans="2:51" s="15" customFormat="1" ht="11.25">
      <c r="B518" s="221"/>
      <c r="C518" s="222"/>
      <c r="D518" s="195" t="s">
        <v>300</v>
      </c>
      <c r="E518" s="223" t="s">
        <v>42</v>
      </c>
      <c r="F518" s="224" t="s">
        <v>302</v>
      </c>
      <c r="G518" s="222"/>
      <c r="H518" s="225">
        <v>372.6</v>
      </c>
      <c r="I518" s="226"/>
      <c r="J518" s="222"/>
      <c r="K518" s="222"/>
      <c r="L518" s="227"/>
      <c r="M518" s="228"/>
      <c r="N518" s="229"/>
      <c r="O518" s="229"/>
      <c r="P518" s="229"/>
      <c r="Q518" s="229"/>
      <c r="R518" s="229"/>
      <c r="S518" s="229"/>
      <c r="T518" s="230"/>
      <c r="AT518" s="231" t="s">
        <v>300</v>
      </c>
      <c r="AU518" s="231" t="s">
        <v>88</v>
      </c>
      <c r="AV518" s="15" t="s">
        <v>296</v>
      </c>
      <c r="AW518" s="15" t="s">
        <v>38</v>
      </c>
      <c r="AX518" s="15" t="s">
        <v>86</v>
      </c>
      <c r="AY518" s="231" t="s">
        <v>290</v>
      </c>
    </row>
    <row r="519" spans="1:65" s="2" customFormat="1" ht="14.45" customHeight="1">
      <c r="A519" s="36"/>
      <c r="B519" s="37"/>
      <c r="C519" s="243" t="s">
        <v>793</v>
      </c>
      <c r="D519" s="243" t="s">
        <v>377</v>
      </c>
      <c r="E519" s="244" t="s">
        <v>794</v>
      </c>
      <c r="F519" s="245" t="s">
        <v>795</v>
      </c>
      <c r="G519" s="246" t="s">
        <v>113</v>
      </c>
      <c r="H519" s="247">
        <v>35.53</v>
      </c>
      <c r="I519" s="248"/>
      <c r="J519" s="249">
        <f>ROUND(I519*H519,2)</f>
        <v>0</v>
      </c>
      <c r="K519" s="245" t="s">
        <v>295</v>
      </c>
      <c r="L519" s="250"/>
      <c r="M519" s="251" t="s">
        <v>42</v>
      </c>
      <c r="N519" s="252" t="s">
        <v>50</v>
      </c>
      <c r="O519" s="66"/>
      <c r="P519" s="191">
        <f>O519*H519</f>
        <v>0</v>
      </c>
      <c r="Q519" s="191">
        <v>0.0483</v>
      </c>
      <c r="R519" s="191">
        <f>Q519*H519</f>
        <v>1.716099</v>
      </c>
      <c r="S519" s="191">
        <v>0</v>
      </c>
      <c r="T519" s="192">
        <f>S519*H519</f>
        <v>0</v>
      </c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R519" s="193" t="s">
        <v>343</v>
      </c>
      <c r="AT519" s="193" t="s">
        <v>377</v>
      </c>
      <c r="AU519" s="193" t="s">
        <v>88</v>
      </c>
      <c r="AY519" s="19" t="s">
        <v>290</v>
      </c>
      <c r="BE519" s="194">
        <f>IF(N519="základní",J519,0)</f>
        <v>0</v>
      </c>
      <c r="BF519" s="194">
        <f>IF(N519="snížená",J519,0)</f>
        <v>0</v>
      </c>
      <c r="BG519" s="194">
        <f>IF(N519="zákl. přenesená",J519,0)</f>
        <v>0</v>
      </c>
      <c r="BH519" s="194">
        <f>IF(N519="sníž. přenesená",J519,0)</f>
        <v>0</v>
      </c>
      <c r="BI519" s="194">
        <f>IF(N519="nulová",J519,0)</f>
        <v>0</v>
      </c>
      <c r="BJ519" s="19" t="s">
        <v>86</v>
      </c>
      <c r="BK519" s="194">
        <f>ROUND(I519*H519,2)</f>
        <v>0</v>
      </c>
      <c r="BL519" s="19" t="s">
        <v>296</v>
      </c>
      <c r="BM519" s="193" t="s">
        <v>796</v>
      </c>
    </row>
    <row r="520" spans="2:51" s="14" customFormat="1" ht="11.25">
      <c r="B520" s="210"/>
      <c r="C520" s="211"/>
      <c r="D520" s="195" t="s">
        <v>300</v>
      </c>
      <c r="E520" s="212" t="s">
        <v>42</v>
      </c>
      <c r="F520" s="213" t="s">
        <v>204</v>
      </c>
      <c r="G520" s="211"/>
      <c r="H520" s="214">
        <v>32.3</v>
      </c>
      <c r="I520" s="215"/>
      <c r="J520" s="211"/>
      <c r="K520" s="211"/>
      <c r="L520" s="216"/>
      <c r="M520" s="217"/>
      <c r="N520" s="218"/>
      <c r="O520" s="218"/>
      <c r="P520" s="218"/>
      <c r="Q520" s="218"/>
      <c r="R520" s="218"/>
      <c r="S520" s="218"/>
      <c r="T520" s="219"/>
      <c r="AT520" s="220" t="s">
        <v>300</v>
      </c>
      <c r="AU520" s="220" t="s">
        <v>88</v>
      </c>
      <c r="AV520" s="14" t="s">
        <v>88</v>
      </c>
      <c r="AW520" s="14" t="s">
        <v>38</v>
      </c>
      <c r="AX520" s="14" t="s">
        <v>79</v>
      </c>
      <c r="AY520" s="220" t="s">
        <v>290</v>
      </c>
    </row>
    <row r="521" spans="2:51" s="15" customFormat="1" ht="11.25">
      <c r="B521" s="221"/>
      <c r="C521" s="222"/>
      <c r="D521" s="195" t="s">
        <v>300</v>
      </c>
      <c r="E521" s="223" t="s">
        <v>42</v>
      </c>
      <c r="F521" s="224" t="s">
        <v>302</v>
      </c>
      <c r="G521" s="222"/>
      <c r="H521" s="225">
        <v>32.3</v>
      </c>
      <c r="I521" s="226"/>
      <c r="J521" s="222"/>
      <c r="K521" s="222"/>
      <c r="L521" s="227"/>
      <c r="M521" s="228"/>
      <c r="N521" s="229"/>
      <c r="O521" s="229"/>
      <c r="P521" s="229"/>
      <c r="Q521" s="229"/>
      <c r="R521" s="229"/>
      <c r="S521" s="229"/>
      <c r="T521" s="230"/>
      <c r="AT521" s="231" t="s">
        <v>300</v>
      </c>
      <c r="AU521" s="231" t="s">
        <v>88</v>
      </c>
      <c r="AV521" s="15" t="s">
        <v>296</v>
      </c>
      <c r="AW521" s="15" t="s">
        <v>38</v>
      </c>
      <c r="AX521" s="15" t="s">
        <v>86</v>
      </c>
      <c r="AY521" s="231" t="s">
        <v>290</v>
      </c>
    </row>
    <row r="522" spans="2:51" s="14" customFormat="1" ht="11.25">
      <c r="B522" s="210"/>
      <c r="C522" s="211"/>
      <c r="D522" s="195" t="s">
        <v>300</v>
      </c>
      <c r="E522" s="211"/>
      <c r="F522" s="213" t="s">
        <v>797</v>
      </c>
      <c r="G522" s="211"/>
      <c r="H522" s="214">
        <v>35.53</v>
      </c>
      <c r="I522" s="215"/>
      <c r="J522" s="211"/>
      <c r="K522" s="211"/>
      <c r="L522" s="216"/>
      <c r="M522" s="217"/>
      <c r="N522" s="218"/>
      <c r="O522" s="218"/>
      <c r="P522" s="218"/>
      <c r="Q522" s="218"/>
      <c r="R522" s="218"/>
      <c r="S522" s="218"/>
      <c r="T522" s="219"/>
      <c r="AT522" s="220" t="s">
        <v>300</v>
      </c>
      <c r="AU522" s="220" t="s">
        <v>88</v>
      </c>
      <c r="AV522" s="14" t="s">
        <v>88</v>
      </c>
      <c r="AW522" s="14" t="s">
        <v>4</v>
      </c>
      <c r="AX522" s="14" t="s">
        <v>86</v>
      </c>
      <c r="AY522" s="220" t="s">
        <v>290</v>
      </c>
    </row>
    <row r="523" spans="1:65" s="2" customFormat="1" ht="14.45" customHeight="1">
      <c r="A523" s="36"/>
      <c r="B523" s="37"/>
      <c r="C523" s="243" t="s">
        <v>798</v>
      </c>
      <c r="D523" s="243" t="s">
        <v>377</v>
      </c>
      <c r="E523" s="244" t="s">
        <v>799</v>
      </c>
      <c r="F523" s="245" t="s">
        <v>800</v>
      </c>
      <c r="G523" s="246" t="s">
        <v>113</v>
      </c>
      <c r="H523" s="247">
        <v>332.999</v>
      </c>
      <c r="I523" s="248"/>
      <c r="J523" s="249">
        <f>ROUND(I523*H523,2)</f>
        <v>0</v>
      </c>
      <c r="K523" s="245" t="s">
        <v>295</v>
      </c>
      <c r="L523" s="250"/>
      <c r="M523" s="251" t="s">
        <v>42</v>
      </c>
      <c r="N523" s="252" t="s">
        <v>50</v>
      </c>
      <c r="O523" s="66"/>
      <c r="P523" s="191">
        <f>O523*H523</f>
        <v>0</v>
      </c>
      <c r="Q523" s="191">
        <v>0.08</v>
      </c>
      <c r="R523" s="191">
        <f>Q523*H523</f>
        <v>26.639920000000004</v>
      </c>
      <c r="S523" s="191">
        <v>0</v>
      </c>
      <c r="T523" s="192">
        <f>S523*H523</f>
        <v>0</v>
      </c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R523" s="193" t="s">
        <v>343</v>
      </c>
      <c r="AT523" s="193" t="s">
        <v>377</v>
      </c>
      <c r="AU523" s="193" t="s">
        <v>88</v>
      </c>
      <c r="AY523" s="19" t="s">
        <v>290</v>
      </c>
      <c r="BE523" s="194">
        <f>IF(N523="základní",J523,0)</f>
        <v>0</v>
      </c>
      <c r="BF523" s="194">
        <f>IF(N523="snížená",J523,0)</f>
        <v>0</v>
      </c>
      <c r="BG523" s="194">
        <f>IF(N523="zákl. přenesená",J523,0)</f>
        <v>0</v>
      </c>
      <c r="BH523" s="194">
        <f>IF(N523="sníž. přenesená",J523,0)</f>
        <v>0</v>
      </c>
      <c r="BI523" s="194">
        <f>IF(N523="nulová",J523,0)</f>
        <v>0</v>
      </c>
      <c r="BJ523" s="19" t="s">
        <v>86</v>
      </c>
      <c r="BK523" s="194">
        <f>ROUND(I523*H523,2)</f>
        <v>0</v>
      </c>
      <c r="BL523" s="19" t="s">
        <v>296</v>
      </c>
      <c r="BM523" s="193" t="s">
        <v>801</v>
      </c>
    </row>
    <row r="524" spans="2:51" s="14" customFormat="1" ht="11.25">
      <c r="B524" s="210"/>
      <c r="C524" s="211"/>
      <c r="D524" s="195" t="s">
        <v>300</v>
      </c>
      <c r="E524" s="212" t="s">
        <v>42</v>
      </c>
      <c r="F524" s="213" t="s">
        <v>202</v>
      </c>
      <c r="G524" s="211"/>
      <c r="H524" s="214">
        <v>323.3</v>
      </c>
      <c r="I524" s="215"/>
      <c r="J524" s="211"/>
      <c r="K524" s="211"/>
      <c r="L524" s="216"/>
      <c r="M524" s="217"/>
      <c r="N524" s="218"/>
      <c r="O524" s="218"/>
      <c r="P524" s="218"/>
      <c r="Q524" s="218"/>
      <c r="R524" s="218"/>
      <c r="S524" s="218"/>
      <c r="T524" s="219"/>
      <c r="AT524" s="220" t="s">
        <v>300</v>
      </c>
      <c r="AU524" s="220" t="s">
        <v>88</v>
      </c>
      <c r="AV524" s="14" t="s">
        <v>88</v>
      </c>
      <c r="AW524" s="14" t="s">
        <v>38</v>
      </c>
      <c r="AX524" s="14" t="s">
        <v>79</v>
      </c>
      <c r="AY524" s="220" t="s">
        <v>290</v>
      </c>
    </row>
    <row r="525" spans="2:51" s="15" customFormat="1" ht="11.25">
      <c r="B525" s="221"/>
      <c r="C525" s="222"/>
      <c r="D525" s="195" t="s">
        <v>300</v>
      </c>
      <c r="E525" s="223" t="s">
        <v>42</v>
      </c>
      <c r="F525" s="224" t="s">
        <v>302</v>
      </c>
      <c r="G525" s="222"/>
      <c r="H525" s="225">
        <v>323.3</v>
      </c>
      <c r="I525" s="226"/>
      <c r="J525" s="222"/>
      <c r="K525" s="222"/>
      <c r="L525" s="227"/>
      <c r="M525" s="228"/>
      <c r="N525" s="229"/>
      <c r="O525" s="229"/>
      <c r="P525" s="229"/>
      <c r="Q525" s="229"/>
      <c r="R525" s="229"/>
      <c r="S525" s="229"/>
      <c r="T525" s="230"/>
      <c r="AT525" s="231" t="s">
        <v>300</v>
      </c>
      <c r="AU525" s="231" t="s">
        <v>88</v>
      </c>
      <c r="AV525" s="15" t="s">
        <v>296</v>
      </c>
      <c r="AW525" s="15" t="s">
        <v>38</v>
      </c>
      <c r="AX525" s="15" t="s">
        <v>86</v>
      </c>
      <c r="AY525" s="231" t="s">
        <v>290</v>
      </c>
    </row>
    <row r="526" spans="2:51" s="14" customFormat="1" ht="11.25">
      <c r="B526" s="210"/>
      <c r="C526" s="211"/>
      <c r="D526" s="195" t="s">
        <v>300</v>
      </c>
      <c r="E526" s="211"/>
      <c r="F526" s="213" t="s">
        <v>802</v>
      </c>
      <c r="G526" s="211"/>
      <c r="H526" s="214">
        <v>332.999</v>
      </c>
      <c r="I526" s="215"/>
      <c r="J526" s="211"/>
      <c r="K526" s="211"/>
      <c r="L526" s="216"/>
      <c r="M526" s="217"/>
      <c r="N526" s="218"/>
      <c r="O526" s="218"/>
      <c r="P526" s="218"/>
      <c r="Q526" s="218"/>
      <c r="R526" s="218"/>
      <c r="S526" s="218"/>
      <c r="T526" s="219"/>
      <c r="AT526" s="220" t="s">
        <v>300</v>
      </c>
      <c r="AU526" s="220" t="s">
        <v>88</v>
      </c>
      <c r="AV526" s="14" t="s">
        <v>88</v>
      </c>
      <c r="AW526" s="14" t="s">
        <v>4</v>
      </c>
      <c r="AX526" s="14" t="s">
        <v>86</v>
      </c>
      <c r="AY526" s="220" t="s">
        <v>290</v>
      </c>
    </row>
    <row r="527" spans="1:65" s="2" customFormat="1" ht="14.45" customHeight="1">
      <c r="A527" s="36"/>
      <c r="B527" s="37"/>
      <c r="C527" s="243" t="s">
        <v>803</v>
      </c>
      <c r="D527" s="243" t="s">
        <v>377</v>
      </c>
      <c r="E527" s="244" t="s">
        <v>804</v>
      </c>
      <c r="F527" s="245" t="s">
        <v>805</v>
      </c>
      <c r="G527" s="246" t="s">
        <v>113</v>
      </c>
      <c r="H527" s="247">
        <v>17</v>
      </c>
      <c r="I527" s="248"/>
      <c r="J527" s="249">
        <f>ROUND(I527*H527,2)</f>
        <v>0</v>
      </c>
      <c r="K527" s="245" t="s">
        <v>295</v>
      </c>
      <c r="L527" s="250"/>
      <c r="M527" s="251" t="s">
        <v>42</v>
      </c>
      <c r="N527" s="252" t="s">
        <v>50</v>
      </c>
      <c r="O527" s="66"/>
      <c r="P527" s="191">
        <f>O527*H527</f>
        <v>0</v>
      </c>
      <c r="Q527" s="191">
        <v>0.06567</v>
      </c>
      <c r="R527" s="191">
        <f>Q527*H527</f>
        <v>1.11639</v>
      </c>
      <c r="S527" s="191">
        <v>0</v>
      </c>
      <c r="T527" s="192">
        <f>S527*H527</f>
        <v>0</v>
      </c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R527" s="193" t="s">
        <v>343</v>
      </c>
      <c r="AT527" s="193" t="s">
        <v>377</v>
      </c>
      <c r="AU527" s="193" t="s">
        <v>88</v>
      </c>
      <c r="AY527" s="19" t="s">
        <v>290</v>
      </c>
      <c r="BE527" s="194">
        <f>IF(N527="základní",J527,0)</f>
        <v>0</v>
      </c>
      <c r="BF527" s="194">
        <f>IF(N527="snížená",J527,0)</f>
        <v>0</v>
      </c>
      <c r="BG527" s="194">
        <f>IF(N527="zákl. přenesená",J527,0)</f>
        <v>0</v>
      </c>
      <c r="BH527" s="194">
        <f>IF(N527="sníž. přenesená",J527,0)</f>
        <v>0</v>
      </c>
      <c r="BI527" s="194">
        <f>IF(N527="nulová",J527,0)</f>
        <v>0</v>
      </c>
      <c r="BJ527" s="19" t="s">
        <v>86</v>
      </c>
      <c r="BK527" s="194">
        <f>ROUND(I527*H527,2)</f>
        <v>0</v>
      </c>
      <c r="BL527" s="19" t="s">
        <v>296</v>
      </c>
      <c r="BM527" s="193" t="s">
        <v>806</v>
      </c>
    </row>
    <row r="528" spans="2:51" s="14" customFormat="1" ht="11.25">
      <c r="B528" s="210"/>
      <c r="C528" s="211"/>
      <c r="D528" s="195" t="s">
        <v>300</v>
      </c>
      <c r="E528" s="212" t="s">
        <v>42</v>
      </c>
      <c r="F528" s="213" t="s">
        <v>111</v>
      </c>
      <c r="G528" s="211"/>
      <c r="H528" s="214">
        <v>17</v>
      </c>
      <c r="I528" s="215"/>
      <c r="J528" s="211"/>
      <c r="K528" s="211"/>
      <c r="L528" s="216"/>
      <c r="M528" s="217"/>
      <c r="N528" s="218"/>
      <c r="O528" s="218"/>
      <c r="P528" s="218"/>
      <c r="Q528" s="218"/>
      <c r="R528" s="218"/>
      <c r="S528" s="218"/>
      <c r="T528" s="219"/>
      <c r="AT528" s="220" t="s">
        <v>300</v>
      </c>
      <c r="AU528" s="220" t="s">
        <v>88</v>
      </c>
      <c r="AV528" s="14" t="s">
        <v>88</v>
      </c>
      <c r="AW528" s="14" t="s">
        <v>38</v>
      </c>
      <c r="AX528" s="14" t="s">
        <v>79</v>
      </c>
      <c r="AY528" s="220" t="s">
        <v>290</v>
      </c>
    </row>
    <row r="529" spans="2:51" s="15" customFormat="1" ht="11.25">
      <c r="B529" s="221"/>
      <c r="C529" s="222"/>
      <c r="D529" s="195" t="s">
        <v>300</v>
      </c>
      <c r="E529" s="223" t="s">
        <v>42</v>
      </c>
      <c r="F529" s="224" t="s">
        <v>302</v>
      </c>
      <c r="G529" s="222"/>
      <c r="H529" s="225">
        <v>17</v>
      </c>
      <c r="I529" s="226"/>
      <c r="J529" s="222"/>
      <c r="K529" s="222"/>
      <c r="L529" s="227"/>
      <c r="M529" s="228"/>
      <c r="N529" s="229"/>
      <c r="O529" s="229"/>
      <c r="P529" s="229"/>
      <c r="Q529" s="229"/>
      <c r="R529" s="229"/>
      <c r="S529" s="229"/>
      <c r="T529" s="230"/>
      <c r="AT529" s="231" t="s">
        <v>300</v>
      </c>
      <c r="AU529" s="231" t="s">
        <v>88</v>
      </c>
      <c r="AV529" s="15" t="s">
        <v>296</v>
      </c>
      <c r="AW529" s="15" t="s">
        <v>38</v>
      </c>
      <c r="AX529" s="15" t="s">
        <v>86</v>
      </c>
      <c r="AY529" s="231" t="s">
        <v>290</v>
      </c>
    </row>
    <row r="530" spans="1:65" s="2" customFormat="1" ht="24.2" customHeight="1">
      <c r="A530" s="36"/>
      <c r="B530" s="37"/>
      <c r="C530" s="182" t="s">
        <v>807</v>
      </c>
      <c r="D530" s="182" t="s">
        <v>292</v>
      </c>
      <c r="E530" s="183" t="s">
        <v>808</v>
      </c>
      <c r="F530" s="184" t="s">
        <v>809</v>
      </c>
      <c r="G530" s="185" t="s">
        <v>113</v>
      </c>
      <c r="H530" s="186">
        <v>371</v>
      </c>
      <c r="I530" s="187"/>
      <c r="J530" s="188">
        <f>ROUND(I530*H530,2)</f>
        <v>0</v>
      </c>
      <c r="K530" s="184" t="s">
        <v>295</v>
      </c>
      <c r="L530" s="41"/>
      <c r="M530" s="189" t="s">
        <v>42</v>
      </c>
      <c r="N530" s="190" t="s">
        <v>50</v>
      </c>
      <c r="O530" s="66"/>
      <c r="P530" s="191">
        <f>O530*H530</f>
        <v>0</v>
      </c>
      <c r="Q530" s="191">
        <v>0.1295</v>
      </c>
      <c r="R530" s="191">
        <f>Q530*H530</f>
        <v>48.0445</v>
      </c>
      <c r="S530" s="191">
        <v>0</v>
      </c>
      <c r="T530" s="192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193" t="s">
        <v>296</v>
      </c>
      <c r="AT530" s="193" t="s">
        <v>292</v>
      </c>
      <c r="AU530" s="193" t="s">
        <v>88</v>
      </c>
      <c r="AY530" s="19" t="s">
        <v>290</v>
      </c>
      <c r="BE530" s="194">
        <f>IF(N530="základní",J530,0)</f>
        <v>0</v>
      </c>
      <c r="BF530" s="194">
        <f>IF(N530="snížená",J530,0)</f>
        <v>0</v>
      </c>
      <c r="BG530" s="194">
        <f>IF(N530="zákl. přenesená",J530,0)</f>
        <v>0</v>
      </c>
      <c r="BH530" s="194">
        <f>IF(N530="sníž. přenesená",J530,0)</f>
        <v>0</v>
      </c>
      <c r="BI530" s="194">
        <f>IF(N530="nulová",J530,0)</f>
        <v>0</v>
      </c>
      <c r="BJ530" s="19" t="s">
        <v>86</v>
      </c>
      <c r="BK530" s="194">
        <f>ROUND(I530*H530,2)</f>
        <v>0</v>
      </c>
      <c r="BL530" s="19" t="s">
        <v>296</v>
      </c>
      <c r="BM530" s="193" t="s">
        <v>810</v>
      </c>
    </row>
    <row r="531" spans="2:51" s="13" customFormat="1" ht="11.25">
      <c r="B531" s="200"/>
      <c r="C531" s="201"/>
      <c r="D531" s="195" t="s">
        <v>300</v>
      </c>
      <c r="E531" s="202" t="s">
        <v>42</v>
      </c>
      <c r="F531" s="203" t="s">
        <v>468</v>
      </c>
      <c r="G531" s="201"/>
      <c r="H531" s="202" t="s">
        <v>42</v>
      </c>
      <c r="I531" s="204"/>
      <c r="J531" s="201"/>
      <c r="K531" s="201"/>
      <c r="L531" s="205"/>
      <c r="M531" s="206"/>
      <c r="N531" s="207"/>
      <c r="O531" s="207"/>
      <c r="P531" s="207"/>
      <c r="Q531" s="207"/>
      <c r="R531" s="207"/>
      <c r="S531" s="207"/>
      <c r="T531" s="208"/>
      <c r="AT531" s="209" t="s">
        <v>300</v>
      </c>
      <c r="AU531" s="209" t="s">
        <v>88</v>
      </c>
      <c r="AV531" s="13" t="s">
        <v>86</v>
      </c>
      <c r="AW531" s="13" t="s">
        <v>38</v>
      </c>
      <c r="AX531" s="13" t="s">
        <v>79</v>
      </c>
      <c r="AY531" s="209" t="s">
        <v>290</v>
      </c>
    </row>
    <row r="532" spans="2:51" s="14" customFormat="1" ht="11.25">
      <c r="B532" s="210"/>
      <c r="C532" s="211"/>
      <c r="D532" s="195" t="s">
        <v>300</v>
      </c>
      <c r="E532" s="212" t="s">
        <v>120</v>
      </c>
      <c r="F532" s="213" t="s">
        <v>811</v>
      </c>
      <c r="G532" s="211"/>
      <c r="H532" s="214">
        <v>371</v>
      </c>
      <c r="I532" s="215"/>
      <c r="J532" s="211"/>
      <c r="K532" s="211"/>
      <c r="L532" s="216"/>
      <c r="M532" s="217"/>
      <c r="N532" s="218"/>
      <c r="O532" s="218"/>
      <c r="P532" s="218"/>
      <c r="Q532" s="218"/>
      <c r="R532" s="218"/>
      <c r="S532" s="218"/>
      <c r="T532" s="219"/>
      <c r="AT532" s="220" t="s">
        <v>300</v>
      </c>
      <c r="AU532" s="220" t="s">
        <v>88</v>
      </c>
      <c r="AV532" s="14" t="s">
        <v>88</v>
      </c>
      <c r="AW532" s="14" t="s">
        <v>38</v>
      </c>
      <c r="AX532" s="14" t="s">
        <v>79</v>
      </c>
      <c r="AY532" s="220" t="s">
        <v>290</v>
      </c>
    </row>
    <row r="533" spans="2:51" s="15" customFormat="1" ht="11.25">
      <c r="B533" s="221"/>
      <c r="C533" s="222"/>
      <c r="D533" s="195" t="s">
        <v>300</v>
      </c>
      <c r="E533" s="223" t="s">
        <v>42</v>
      </c>
      <c r="F533" s="224" t="s">
        <v>302</v>
      </c>
      <c r="G533" s="222"/>
      <c r="H533" s="225">
        <v>371</v>
      </c>
      <c r="I533" s="226"/>
      <c r="J533" s="222"/>
      <c r="K533" s="222"/>
      <c r="L533" s="227"/>
      <c r="M533" s="228"/>
      <c r="N533" s="229"/>
      <c r="O533" s="229"/>
      <c r="P533" s="229"/>
      <c r="Q533" s="229"/>
      <c r="R533" s="229"/>
      <c r="S533" s="229"/>
      <c r="T533" s="230"/>
      <c r="AT533" s="231" t="s">
        <v>300</v>
      </c>
      <c r="AU533" s="231" t="s">
        <v>88</v>
      </c>
      <c r="AV533" s="15" t="s">
        <v>296</v>
      </c>
      <c r="AW533" s="15" t="s">
        <v>38</v>
      </c>
      <c r="AX533" s="15" t="s">
        <v>86</v>
      </c>
      <c r="AY533" s="231" t="s">
        <v>290</v>
      </c>
    </row>
    <row r="534" spans="1:65" s="2" customFormat="1" ht="14.45" customHeight="1">
      <c r="A534" s="36"/>
      <c r="B534" s="37"/>
      <c r="C534" s="243" t="s">
        <v>812</v>
      </c>
      <c r="D534" s="243" t="s">
        <v>377</v>
      </c>
      <c r="E534" s="244" t="s">
        <v>813</v>
      </c>
      <c r="F534" s="245" t="s">
        <v>814</v>
      </c>
      <c r="G534" s="246" t="s">
        <v>113</v>
      </c>
      <c r="H534" s="247">
        <v>382.13</v>
      </c>
      <c r="I534" s="248"/>
      <c r="J534" s="249">
        <f>ROUND(I534*H534,2)</f>
        <v>0</v>
      </c>
      <c r="K534" s="245" t="s">
        <v>295</v>
      </c>
      <c r="L534" s="250"/>
      <c r="M534" s="251" t="s">
        <v>42</v>
      </c>
      <c r="N534" s="252" t="s">
        <v>50</v>
      </c>
      <c r="O534" s="66"/>
      <c r="P534" s="191">
        <f>O534*H534</f>
        <v>0</v>
      </c>
      <c r="Q534" s="191">
        <v>0.045</v>
      </c>
      <c r="R534" s="191">
        <f>Q534*H534</f>
        <v>17.19585</v>
      </c>
      <c r="S534" s="191">
        <v>0</v>
      </c>
      <c r="T534" s="192">
        <f>S534*H534</f>
        <v>0</v>
      </c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R534" s="193" t="s">
        <v>343</v>
      </c>
      <c r="AT534" s="193" t="s">
        <v>377</v>
      </c>
      <c r="AU534" s="193" t="s">
        <v>88</v>
      </c>
      <c r="AY534" s="19" t="s">
        <v>290</v>
      </c>
      <c r="BE534" s="194">
        <f>IF(N534="základní",J534,0)</f>
        <v>0</v>
      </c>
      <c r="BF534" s="194">
        <f>IF(N534="snížená",J534,0)</f>
        <v>0</v>
      </c>
      <c r="BG534" s="194">
        <f>IF(N534="zákl. přenesená",J534,0)</f>
        <v>0</v>
      </c>
      <c r="BH534" s="194">
        <f>IF(N534="sníž. přenesená",J534,0)</f>
        <v>0</v>
      </c>
      <c r="BI534" s="194">
        <f>IF(N534="nulová",J534,0)</f>
        <v>0</v>
      </c>
      <c r="BJ534" s="19" t="s">
        <v>86</v>
      </c>
      <c r="BK534" s="194">
        <f>ROUND(I534*H534,2)</f>
        <v>0</v>
      </c>
      <c r="BL534" s="19" t="s">
        <v>296</v>
      </c>
      <c r="BM534" s="193" t="s">
        <v>815</v>
      </c>
    </row>
    <row r="535" spans="2:51" s="14" customFormat="1" ht="11.25">
      <c r="B535" s="210"/>
      <c r="C535" s="211"/>
      <c r="D535" s="195" t="s">
        <v>300</v>
      </c>
      <c r="E535" s="212" t="s">
        <v>42</v>
      </c>
      <c r="F535" s="213" t="s">
        <v>120</v>
      </c>
      <c r="G535" s="211"/>
      <c r="H535" s="214">
        <v>371</v>
      </c>
      <c r="I535" s="215"/>
      <c r="J535" s="211"/>
      <c r="K535" s="211"/>
      <c r="L535" s="216"/>
      <c r="M535" s="217"/>
      <c r="N535" s="218"/>
      <c r="O535" s="218"/>
      <c r="P535" s="218"/>
      <c r="Q535" s="218"/>
      <c r="R535" s="218"/>
      <c r="S535" s="218"/>
      <c r="T535" s="219"/>
      <c r="AT535" s="220" t="s">
        <v>300</v>
      </c>
      <c r="AU535" s="220" t="s">
        <v>88</v>
      </c>
      <c r="AV535" s="14" t="s">
        <v>88</v>
      </c>
      <c r="AW535" s="14" t="s">
        <v>38</v>
      </c>
      <c r="AX535" s="14" t="s">
        <v>79</v>
      </c>
      <c r="AY535" s="220" t="s">
        <v>290</v>
      </c>
    </row>
    <row r="536" spans="2:51" s="15" customFormat="1" ht="11.25">
      <c r="B536" s="221"/>
      <c r="C536" s="222"/>
      <c r="D536" s="195" t="s">
        <v>300</v>
      </c>
      <c r="E536" s="223" t="s">
        <v>42</v>
      </c>
      <c r="F536" s="224" t="s">
        <v>302</v>
      </c>
      <c r="G536" s="222"/>
      <c r="H536" s="225">
        <v>371</v>
      </c>
      <c r="I536" s="226"/>
      <c r="J536" s="222"/>
      <c r="K536" s="222"/>
      <c r="L536" s="227"/>
      <c r="M536" s="228"/>
      <c r="N536" s="229"/>
      <c r="O536" s="229"/>
      <c r="P536" s="229"/>
      <c r="Q536" s="229"/>
      <c r="R536" s="229"/>
      <c r="S536" s="229"/>
      <c r="T536" s="230"/>
      <c r="AT536" s="231" t="s">
        <v>300</v>
      </c>
      <c r="AU536" s="231" t="s">
        <v>88</v>
      </c>
      <c r="AV536" s="15" t="s">
        <v>296</v>
      </c>
      <c r="AW536" s="15" t="s">
        <v>38</v>
      </c>
      <c r="AX536" s="15" t="s">
        <v>86</v>
      </c>
      <c r="AY536" s="231" t="s">
        <v>290</v>
      </c>
    </row>
    <row r="537" spans="2:51" s="14" customFormat="1" ht="11.25">
      <c r="B537" s="210"/>
      <c r="C537" s="211"/>
      <c r="D537" s="195" t="s">
        <v>300</v>
      </c>
      <c r="E537" s="211"/>
      <c r="F537" s="213" t="s">
        <v>816</v>
      </c>
      <c r="G537" s="211"/>
      <c r="H537" s="214">
        <v>382.13</v>
      </c>
      <c r="I537" s="215"/>
      <c r="J537" s="211"/>
      <c r="K537" s="211"/>
      <c r="L537" s="216"/>
      <c r="M537" s="217"/>
      <c r="N537" s="218"/>
      <c r="O537" s="218"/>
      <c r="P537" s="218"/>
      <c r="Q537" s="218"/>
      <c r="R537" s="218"/>
      <c r="S537" s="218"/>
      <c r="T537" s="219"/>
      <c r="AT537" s="220" t="s">
        <v>300</v>
      </c>
      <c r="AU537" s="220" t="s">
        <v>88</v>
      </c>
      <c r="AV537" s="14" t="s">
        <v>88</v>
      </c>
      <c r="AW537" s="14" t="s">
        <v>4</v>
      </c>
      <c r="AX537" s="14" t="s">
        <v>86</v>
      </c>
      <c r="AY537" s="220" t="s">
        <v>290</v>
      </c>
    </row>
    <row r="538" spans="1:65" s="2" customFormat="1" ht="24.2" customHeight="1">
      <c r="A538" s="36"/>
      <c r="B538" s="37"/>
      <c r="C538" s="182" t="s">
        <v>817</v>
      </c>
      <c r="D538" s="182" t="s">
        <v>292</v>
      </c>
      <c r="E538" s="183" t="s">
        <v>818</v>
      </c>
      <c r="F538" s="184" t="s">
        <v>819</v>
      </c>
      <c r="G538" s="185" t="s">
        <v>113</v>
      </c>
      <c r="H538" s="186">
        <v>53.3</v>
      </c>
      <c r="I538" s="187"/>
      <c r="J538" s="188">
        <f>ROUND(I538*H538,2)</f>
        <v>0</v>
      </c>
      <c r="K538" s="184" t="s">
        <v>295</v>
      </c>
      <c r="L538" s="41"/>
      <c r="M538" s="189" t="s">
        <v>42</v>
      </c>
      <c r="N538" s="190" t="s">
        <v>50</v>
      </c>
      <c r="O538" s="66"/>
      <c r="P538" s="191">
        <f>O538*H538</f>
        <v>0</v>
      </c>
      <c r="Q538" s="191">
        <v>0.14067</v>
      </c>
      <c r="R538" s="191">
        <f>Q538*H538</f>
        <v>7.497710999999999</v>
      </c>
      <c r="S538" s="191">
        <v>0</v>
      </c>
      <c r="T538" s="192">
        <f>S538*H538</f>
        <v>0</v>
      </c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R538" s="193" t="s">
        <v>296</v>
      </c>
      <c r="AT538" s="193" t="s">
        <v>292</v>
      </c>
      <c r="AU538" s="193" t="s">
        <v>88</v>
      </c>
      <c r="AY538" s="19" t="s">
        <v>290</v>
      </c>
      <c r="BE538" s="194">
        <f>IF(N538="základní",J538,0)</f>
        <v>0</v>
      </c>
      <c r="BF538" s="194">
        <f>IF(N538="snížená",J538,0)</f>
        <v>0</v>
      </c>
      <c r="BG538" s="194">
        <f>IF(N538="zákl. přenesená",J538,0)</f>
        <v>0</v>
      </c>
      <c r="BH538" s="194">
        <f>IF(N538="sníž. přenesená",J538,0)</f>
        <v>0</v>
      </c>
      <c r="BI538" s="194">
        <f>IF(N538="nulová",J538,0)</f>
        <v>0</v>
      </c>
      <c r="BJ538" s="19" t="s">
        <v>86</v>
      </c>
      <c r="BK538" s="194">
        <f>ROUND(I538*H538,2)</f>
        <v>0</v>
      </c>
      <c r="BL538" s="19" t="s">
        <v>296</v>
      </c>
      <c r="BM538" s="193" t="s">
        <v>820</v>
      </c>
    </row>
    <row r="539" spans="2:51" s="13" customFormat="1" ht="11.25">
      <c r="B539" s="200"/>
      <c r="C539" s="201"/>
      <c r="D539" s="195" t="s">
        <v>300</v>
      </c>
      <c r="E539" s="202" t="s">
        <v>42</v>
      </c>
      <c r="F539" s="203" t="s">
        <v>468</v>
      </c>
      <c r="G539" s="201"/>
      <c r="H539" s="202" t="s">
        <v>42</v>
      </c>
      <c r="I539" s="204"/>
      <c r="J539" s="201"/>
      <c r="K539" s="201"/>
      <c r="L539" s="205"/>
      <c r="M539" s="206"/>
      <c r="N539" s="207"/>
      <c r="O539" s="207"/>
      <c r="P539" s="207"/>
      <c r="Q539" s="207"/>
      <c r="R539" s="207"/>
      <c r="S539" s="207"/>
      <c r="T539" s="208"/>
      <c r="AT539" s="209" t="s">
        <v>300</v>
      </c>
      <c r="AU539" s="209" t="s">
        <v>88</v>
      </c>
      <c r="AV539" s="13" t="s">
        <v>86</v>
      </c>
      <c r="AW539" s="13" t="s">
        <v>38</v>
      </c>
      <c r="AX539" s="13" t="s">
        <v>79</v>
      </c>
      <c r="AY539" s="209" t="s">
        <v>290</v>
      </c>
    </row>
    <row r="540" spans="2:51" s="14" customFormat="1" ht="11.25">
      <c r="B540" s="210"/>
      <c r="C540" s="211"/>
      <c r="D540" s="195" t="s">
        <v>300</v>
      </c>
      <c r="E540" s="212" t="s">
        <v>122</v>
      </c>
      <c r="F540" s="213" t="s">
        <v>821</v>
      </c>
      <c r="G540" s="211"/>
      <c r="H540" s="214">
        <v>53.3</v>
      </c>
      <c r="I540" s="215"/>
      <c r="J540" s="211"/>
      <c r="K540" s="211"/>
      <c r="L540" s="216"/>
      <c r="M540" s="217"/>
      <c r="N540" s="218"/>
      <c r="O540" s="218"/>
      <c r="P540" s="218"/>
      <c r="Q540" s="218"/>
      <c r="R540" s="218"/>
      <c r="S540" s="218"/>
      <c r="T540" s="219"/>
      <c r="AT540" s="220" t="s">
        <v>300</v>
      </c>
      <c r="AU540" s="220" t="s">
        <v>88</v>
      </c>
      <c r="AV540" s="14" t="s">
        <v>88</v>
      </c>
      <c r="AW540" s="14" t="s">
        <v>38</v>
      </c>
      <c r="AX540" s="14" t="s">
        <v>79</v>
      </c>
      <c r="AY540" s="220" t="s">
        <v>290</v>
      </c>
    </row>
    <row r="541" spans="2:51" s="15" customFormat="1" ht="11.25">
      <c r="B541" s="221"/>
      <c r="C541" s="222"/>
      <c r="D541" s="195" t="s">
        <v>300</v>
      </c>
      <c r="E541" s="223" t="s">
        <v>42</v>
      </c>
      <c r="F541" s="224" t="s">
        <v>302</v>
      </c>
      <c r="G541" s="222"/>
      <c r="H541" s="225">
        <v>53.3</v>
      </c>
      <c r="I541" s="226"/>
      <c r="J541" s="222"/>
      <c r="K541" s="222"/>
      <c r="L541" s="227"/>
      <c r="M541" s="228"/>
      <c r="N541" s="229"/>
      <c r="O541" s="229"/>
      <c r="P541" s="229"/>
      <c r="Q541" s="229"/>
      <c r="R541" s="229"/>
      <c r="S541" s="229"/>
      <c r="T541" s="230"/>
      <c r="AT541" s="231" t="s">
        <v>300</v>
      </c>
      <c r="AU541" s="231" t="s">
        <v>88</v>
      </c>
      <c r="AV541" s="15" t="s">
        <v>296</v>
      </c>
      <c r="AW541" s="15" t="s">
        <v>38</v>
      </c>
      <c r="AX541" s="15" t="s">
        <v>86</v>
      </c>
      <c r="AY541" s="231" t="s">
        <v>290</v>
      </c>
    </row>
    <row r="542" spans="1:65" s="2" customFormat="1" ht="14.45" customHeight="1">
      <c r="A542" s="36"/>
      <c r="B542" s="37"/>
      <c r="C542" s="243" t="s">
        <v>822</v>
      </c>
      <c r="D542" s="243" t="s">
        <v>377</v>
      </c>
      <c r="E542" s="244" t="s">
        <v>823</v>
      </c>
      <c r="F542" s="245" t="s">
        <v>824</v>
      </c>
      <c r="G542" s="246" t="s">
        <v>113</v>
      </c>
      <c r="H542" s="247">
        <v>55.965</v>
      </c>
      <c r="I542" s="248"/>
      <c r="J542" s="249">
        <f>ROUND(I542*H542,2)</f>
        <v>0</v>
      </c>
      <c r="K542" s="245" t="s">
        <v>295</v>
      </c>
      <c r="L542" s="250"/>
      <c r="M542" s="251" t="s">
        <v>42</v>
      </c>
      <c r="N542" s="252" t="s">
        <v>50</v>
      </c>
      <c r="O542" s="66"/>
      <c r="P542" s="191">
        <f>O542*H542</f>
        <v>0</v>
      </c>
      <c r="Q542" s="191">
        <v>0.104</v>
      </c>
      <c r="R542" s="191">
        <f>Q542*H542</f>
        <v>5.82036</v>
      </c>
      <c r="S542" s="191">
        <v>0</v>
      </c>
      <c r="T542" s="192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193" t="s">
        <v>343</v>
      </c>
      <c r="AT542" s="193" t="s">
        <v>377</v>
      </c>
      <c r="AU542" s="193" t="s">
        <v>88</v>
      </c>
      <c r="AY542" s="19" t="s">
        <v>290</v>
      </c>
      <c r="BE542" s="194">
        <f>IF(N542="základní",J542,0)</f>
        <v>0</v>
      </c>
      <c r="BF542" s="194">
        <f>IF(N542="snížená",J542,0)</f>
        <v>0</v>
      </c>
      <c r="BG542" s="194">
        <f>IF(N542="zákl. přenesená",J542,0)</f>
        <v>0</v>
      </c>
      <c r="BH542" s="194">
        <f>IF(N542="sníž. přenesená",J542,0)</f>
        <v>0</v>
      </c>
      <c r="BI542" s="194">
        <f>IF(N542="nulová",J542,0)</f>
        <v>0</v>
      </c>
      <c r="BJ542" s="19" t="s">
        <v>86</v>
      </c>
      <c r="BK542" s="194">
        <f>ROUND(I542*H542,2)</f>
        <v>0</v>
      </c>
      <c r="BL542" s="19" t="s">
        <v>296</v>
      </c>
      <c r="BM542" s="193" t="s">
        <v>825</v>
      </c>
    </row>
    <row r="543" spans="2:51" s="14" customFormat="1" ht="11.25">
      <c r="B543" s="210"/>
      <c r="C543" s="211"/>
      <c r="D543" s="195" t="s">
        <v>300</v>
      </c>
      <c r="E543" s="212" t="s">
        <v>42</v>
      </c>
      <c r="F543" s="213" t="s">
        <v>122</v>
      </c>
      <c r="G543" s="211"/>
      <c r="H543" s="214">
        <v>53.3</v>
      </c>
      <c r="I543" s="215"/>
      <c r="J543" s="211"/>
      <c r="K543" s="211"/>
      <c r="L543" s="216"/>
      <c r="M543" s="217"/>
      <c r="N543" s="218"/>
      <c r="O543" s="218"/>
      <c r="P543" s="218"/>
      <c r="Q543" s="218"/>
      <c r="R543" s="218"/>
      <c r="S543" s="218"/>
      <c r="T543" s="219"/>
      <c r="AT543" s="220" t="s">
        <v>300</v>
      </c>
      <c r="AU543" s="220" t="s">
        <v>88</v>
      </c>
      <c r="AV543" s="14" t="s">
        <v>88</v>
      </c>
      <c r="AW543" s="14" t="s">
        <v>38</v>
      </c>
      <c r="AX543" s="14" t="s">
        <v>79</v>
      </c>
      <c r="AY543" s="220" t="s">
        <v>290</v>
      </c>
    </row>
    <row r="544" spans="2:51" s="15" customFormat="1" ht="11.25">
      <c r="B544" s="221"/>
      <c r="C544" s="222"/>
      <c r="D544" s="195" t="s">
        <v>300</v>
      </c>
      <c r="E544" s="223" t="s">
        <v>42</v>
      </c>
      <c r="F544" s="224" t="s">
        <v>302</v>
      </c>
      <c r="G544" s="222"/>
      <c r="H544" s="225">
        <v>53.3</v>
      </c>
      <c r="I544" s="226"/>
      <c r="J544" s="222"/>
      <c r="K544" s="222"/>
      <c r="L544" s="227"/>
      <c r="M544" s="228"/>
      <c r="N544" s="229"/>
      <c r="O544" s="229"/>
      <c r="P544" s="229"/>
      <c r="Q544" s="229"/>
      <c r="R544" s="229"/>
      <c r="S544" s="229"/>
      <c r="T544" s="230"/>
      <c r="AT544" s="231" t="s">
        <v>300</v>
      </c>
      <c r="AU544" s="231" t="s">
        <v>88</v>
      </c>
      <c r="AV544" s="15" t="s">
        <v>296</v>
      </c>
      <c r="AW544" s="15" t="s">
        <v>38</v>
      </c>
      <c r="AX544" s="15" t="s">
        <v>86</v>
      </c>
      <c r="AY544" s="231" t="s">
        <v>290</v>
      </c>
    </row>
    <row r="545" spans="2:51" s="14" customFormat="1" ht="11.25">
      <c r="B545" s="210"/>
      <c r="C545" s="211"/>
      <c r="D545" s="195" t="s">
        <v>300</v>
      </c>
      <c r="E545" s="211"/>
      <c r="F545" s="213" t="s">
        <v>826</v>
      </c>
      <c r="G545" s="211"/>
      <c r="H545" s="214">
        <v>55.965</v>
      </c>
      <c r="I545" s="215"/>
      <c r="J545" s="211"/>
      <c r="K545" s="211"/>
      <c r="L545" s="216"/>
      <c r="M545" s="217"/>
      <c r="N545" s="218"/>
      <c r="O545" s="218"/>
      <c r="P545" s="218"/>
      <c r="Q545" s="218"/>
      <c r="R545" s="218"/>
      <c r="S545" s="218"/>
      <c r="T545" s="219"/>
      <c r="AT545" s="220" t="s">
        <v>300</v>
      </c>
      <c r="AU545" s="220" t="s">
        <v>88</v>
      </c>
      <c r="AV545" s="14" t="s">
        <v>88</v>
      </c>
      <c r="AW545" s="14" t="s">
        <v>4</v>
      </c>
      <c r="AX545" s="14" t="s">
        <v>86</v>
      </c>
      <c r="AY545" s="220" t="s">
        <v>290</v>
      </c>
    </row>
    <row r="546" spans="1:65" s="2" customFormat="1" ht="24.2" customHeight="1">
      <c r="A546" s="36"/>
      <c r="B546" s="37"/>
      <c r="C546" s="182" t="s">
        <v>827</v>
      </c>
      <c r="D546" s="182" t="s">
        <v>292</v>
      </c>
      <c r="E546" s="183" t="s">
        <v>828</v>
      </c>
      <c r="F546" s="184" t="s">
        <v>829</v>
      </c>
      <c r="G546" s="185" t="s">
        <v>113</v>
      </c>
      <c r="H546" s="186">
        <v>42</v>
      </c>
      <c r="I546" s="187"/>
      <c r="J546" s="188">
        <f>ROUND(I546*H546,2)</f>
        <v>0</v>
      </c>
      <c r="K546" s="184" t="s">
        <v>295</v>
      </c>
      <c r="L546" s="41"/>
      <c r="M546" s="189" t="s">
        <v>42</v>
      </c>
      <c r="N546" s="190" t="s">
        <v>50</v>
      </c>
      <c r="O546" s="66"/>
      <c r="P546" s="191">
        <f>O546*H546</f>
        <v>0</v>
      </c>
      <c r="Q546" s="191">
        <v>0.20647</v>
      </c>
      <c r="R546" s="191">
        <f>Q546*H546</f>
        <v>8.67174</v>
      </c>
      <c r="S546" s="191">
        <v>0</v>
      </c>
      <c r="T546" s="192">
        <f>S546*H546</f>
        <v>0</v>
      </c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R546" s="193" t="s">
        <v>296</v>
      </c>
      <c r="AT546" s="193" t="s">
        <v>292</v>
      </c>
      <c r="AU546" s="193" t="s">
        <v>88</v>
      </c>
      <c r="AY546" s="19" t="s">
        <v>290</v>
      </c>
      <c r="BE546" s="194">
        <f>IF(N546="základní",J546,0)</f>
        <v>0</v>
      </c>
      <c r="BF546" s="194">
        <f>IF(N546="snížená",J546,0)</f>
        <v>0</v>
      </c>
      <c r="BG546" s="194">
        <f>IF(N546="zákl. přenesená",J546,0)</f>
        <v>0</v>
      </c>
      <c r="BH546" s="194">
        <f>IF(N546="sníž. přenesená",J546,0)</f>
        <v>0</v>
      </c>
      <c r="BI546" s="194">
        <f>IF(N546="nulová",J546,0)</f>
        <v>0</v>
      </c>
      <c r="BJ546" s="19" t="s">
        <v>86</v>
      </c>
      <c r="BK546" s="194">
        <f>ROUND(I546*H546,2)</f>
        <v>0</v>
      </c>
      <c r="BL546" s="19" t="s">
        <v>296</v>
      </c>
      <c r="BM546" s="193" t="s">
        <v>830</v>
      </c>
    </row>
    <row r="547" spans="2:51" s="13" customFormat="1" ht="11.25">
      <c r="B547" s="200"/>
      <c r="C547" s="201"/>
      <c r="D547" s="195" t="s">
        <v>300</v>
      </c>
      <c r="E547" s="202" t="s">
        <v>42</v>
      </c>
      <c r="F547" s="203" t="s">
        <v>468</v>
      </c>
      <c r="G547" s="201"/>
      <c r="H547" s="202" t="s">
        <v>42</v>
      </c>
      <c r="I547" s="204"/>
      <c r="J547" s="201"/>
      <c r="K547" s="201"/>
      <c r="L547" s="205"/>
      <c r="M547" s="206"/>
      <c r="N547" s="207"/>
      <c r="O547" s="207"/>
      <c r="P547" s="207"/>
      <c r="Q547" s="207"/>
      <c r="R547" s="207"/>
      <c r="S547" s="207"/>
      <c r="T547" s="208"/>
      <c r="AT547" s="209" t="s">
        <v>300</v>
      </c>
      <c r="AU547" s="209" t="s">
        <v>88</v>
      </c>
      <c r="AV547" s="13" t="s">
        <v>86</v>
      </c>
      <c r="AW547" s="13" t="s">
        <v>38</v>
      </c>
      <c r="AX547" s="13" t="s">
        <v>79</v>
      </c>
      <c r="AY547" s="209" t="s">
        <v>290</v>
      </c>
    </row>
    <row r="548" spans="2:51" s="14" customFormat="1" ht="11.25">
      <c r="B548" s="210"/>
      <c r="C548" s="211"/>
      <c r="D548" s="195" t="s">
        <v>300</v>
      </c>
      <c r="E548" s="212" t="s">
        <v>116</v>
      </c>
      <c r="F548" s="213" t="s">
        <v>831</v>
      </c>
      <c r="G548" s="211"/>
      <c r="H548" s="214">
        <v>36</v>
      </c>
      <c r="I548" s="215"/>
      <c r="J548" s="211"/>
      <c r="K548" s="211"/>
      <c r="L548" s="216"/>
      <c r="M548" s="217"/>
      <c r="N548" s="218"/>
      <c r="O548" s="218"/>
      <c r="P548" s="218"/>
      <c r="Q548" s="218"/>
      <c r="R548" s="218"/>
      <c r="S548" s="218"/>
      <c r="T548" s="219"/>
      <c r="AT548" s="220" t="s">
        <v>300</v>
      </c>
      <c r="AU548" s="220" t="s">
        <v>88</v>
      </c>
      <c r="AV548" s="14" t="s">
        <v>88</v>
      </c>
      <c r="AW548" s="14" t="s">
        <v>38</v>
      </c>
      <c r="AX548" s="14" t="s">
        <v>79</v>
      </c>
      <c r="AY548" s="220" t="s">
        <v>290</v>
      </c>
    </row>
    <row r="549" spans="2:51" s="14" customFormat="1" ht="11.25">
      <c r="B549" s="210"/>
      <c r="C549" s="211"/>
      <c r="D549" s="195" t="s">
        <v>300</v>
      </c>
      <c r="E549" s="212" t="s">
        <v>118</v>
      </c>
      <c r="F549" s="213" t="s">
        <v>832</v>
      </c>
      <c r="G549" s="211"/>
      <c r="H549" s="214">
        <v>6</v>
      </c>
      <c r="I549" s="215"/>
      <c r="J549" s="211"/>
      <c r="K549" s="211"/>
      <c r="L549" s="216"/>
      <c r="M549" s="217"/>
      <c r="N549" s="218"/>
      <c r="O549" s="218"/>
      <c r="P549" s="218"/>
      <c r="Q549" s="218"/>
      <c r="R549" s="218"/>
      <c r="S549" s="218"/>
      <c r="T549" s="219"/>
      <c r="AT549" s="220" t="s">
        <v>300</v>
      </c>
      <c r="AU549" s="220" t="s">
        <v>88</v>
      </c>
      <c r="AV549" s="14" t="s">
        <v>88</v>
      </c>
      <c r="AW549" s="14" t="s">
        <v>38</v>
      </c>
      <c r="AX549" s="14" t="s">
        <v>79</v>
      </c>
      <c r="AY549" s="220" t="s">
        <v>290</v>
      </c>
    </row>
    <row r="550" spans="2:51" s="15" customFormat="1" ht="11.25">
      <c r="B550" s="221"/>
      <c r="C550" s="222"/>
      <c r="D550" s="195" t="s">
        <v>300</v>
      </c>
      <c r="E550" s="223" t="s">
        <v>42</v>
      </c>
      <c r="F550" s="224" t="s">
        <v>302</v>
      </c>
      <c r="G550" s="222"/>
      <c r="H550" s="225">
        <v>42</v>
      </c>
      <c r="I550" s="226"/>
      <c r="J550" s="222"/>
      <c r="K550" s="222"/>
      <c r="L550" s="227"/>
      <c r="M550" s="228"/>
      <c r="N550" s="229"/>
      <c r="O550" s="229"/>
      <c r="P550" s="229"/>
      <c r="Q550" s="229"/>
      <c r="R550" s="229"/>
      <c r="S550" s="229"/>
      <c r="T550" s="230"/>
      <c r="AT550" s="231" t="s">
        <v>300</v>
      </c>
      <c r="AU550" s="231" t="s">
        <v>88</v>
      </c>
      <c r="AV550" s="15" t="s">
        <v>296</v>
      </c>
      <c r="AW550" s="15" t="s">
        <v>38</v>
      </c>
      <c r="AX550" s="15" t="s">
        <v>86</v>
      </c>
      <c r="AY550" s="231" t="s">
        <v>290</v>
      </c>
    </row>
    <row r="551" spans="1:65" s="2" customFormat="1" ht="14.45" customHeight="1">
      <c r="A551" s="36"/>
      <c r="B551" s="37"/>
      <c r="C551" s="243" t="s">
        <v>833</v>
      </c>
      <c r="D551" s="243" t="s">
        <v>377</v>
      </c>
      <c r="E551" s="244" t="s">
        <v>834</v>
      </c>
      <c r="F551" s="245" t="s">
        <v>835</v>
      </c>
      <c r="G551" s="246" t="s">
        <v>113</v>
      </c>
      <c r="H551" s="247">
        <v>36</v>
      </c>
      <c r="I551" s="248"/>
      <c r="J551" s="249">
        <f>ROUND(I551*H551,2)</f>
        <v>0</v>
      </c>
      <c r="K551" s="245" t="s">
        <v>295</v>
      </c>
      <c r="L551" s="250"/>
      <c r="M551" s="251" t="s">
        <v>42</v>
      </c>
      <c r="N551" s="252" t="s">
        <v>50</v>
      </c>
      <c r="O551" s="66"/>
      <c r="P551" s="191">
        <f>O551*H551</f>
        <v>0</v>
      </c>
      <c r="Q551" s="191">
        <v>0.225</v>
      </c>
      <c r="R551" s="191">
        <f>Q551*H551</f>
        <v>8.1</v>
      </c>
      <c r="S551" s="191">
        <v>0</v>
      </c>
      <c r="T551" s="192">
        <f>S551*H551</f>
        <v>0</v>
      </c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R551" s="193" t="s">
        <v>343</v>
      </c>
      <c r="AT551" s="193" t="s">
        <v>377</v>
      </c>
      <c r="AU551" s="193" t="s">
        <v>88</v>
      </c>
      <c r="AY551" s="19" t="s">
        <v>290</v>
      </c>
      <c r="BE551" s="194">
        <f>IF(N551="základní",J551,0)</f>
        <v>0</v>
      </c>
      <c r="BF551" s="194">
        <f>IF(N551="snížená",J551,0)</f>
        <v>0</v>
      </c>
      <c r="BG551" s="194">
        <f>IF(N551="zákl. přenesená",J551,0)</f>
        <v>0</v>
      </c>
      <c r="BH551" s="194">
        <f>IF(N551="sníž. přenesená",J551,0)</f>
        <v>0</v>
      </c>
      <c r="BI551" s="194">
        <f>IF(N551="nulová",J551,0)</f>
        <v>0</v>
      </c>
      <c r="BJ551" s="19" t="s">
        <v>86</v>
      </c>
      <c r="BK551" s="194">
        <f>ROUND(I551*H551,2)</f>
        <v>0</v>
      </c>
      <c r="BL551" s="19" t="s">
        <v>296</v>
      </c>
      <c r="BM551" s="193" t="s">
        <v>836</v>
      </c>
    </row>
    <row r="552" spans="2:51" s="14" customFormat="1" ht="11.25">
      <c r="B552" s="210"/>
      <c r="C552" s="211"/>
      <c r="D552" s="195" t="s">
        <v>300</v>
      </c>
      <c r="E552" s="212" t="s">
        <v>42</v>
      </c>
      <c r="F552" s="213" t="s">
        <v>116</v>
      </c>
      <c r="G552" s="211"/>
      <c r="H552" s="214">
        <v>36</v>
      </c>
      <c r="I552" s="215"/>
      <c r="J552" s="211"/>
      <c r="K552" s="211"/>
      <c r="L552" s="216"/>
      <c r="M552" s="217"/>
      <c r="N552" s="218"/>
      <c r="O552" s="218"/>
      <c r="P552" s="218"/>
      <c r="Q552" s="218"/>
      <c r="R552" s="218"/>
      <c r="S552" s="218"/>
      <c r="T552" s="219"/>
      <c r="AT552" s="220" t="s">
        <v>300</v>
      </c>
      <c r="AU552" s="220" t="s">
        <v>88</v>
      </c>
      <c r="AV552" s="14" t="s">
        <v>88</v>
      </c>
      <c r="AW552" s="14" t="s">
        <v>38</v>
      </c>
      <c r="AX552" s="14" t="s">
        <v>79</v>
      </c>
      <c r="AY552" s="220" t="s">
        <v>290</v>
      </c>
    </row>
    <row r="553" spans="2:51" s="15" customFormat="1" ht="11.25">
      <c r="B553" s="221"/>
      <c r="C553" s="222"/>
      <c r="D553" s="195" t="s">
        <v>300</v>
      </c>
      <c r="E553" s="223" t="s">
        <v>42</v>
      </c>
      <c r="F553" s="224" t="s">
        <v>302</v>
      </c>
      <c r="G553" s="222"/>
      <c r="H553" s="225">
        <v>36</v>
      </c>
      <c r="I553" s="226"/>
      <c r="J553" s="222"/>
      <c r="K553" s="222"/>
      <c r="L553" s="227"/>
      <c r="M553" s="228"/>
      <c r="N553" s="229"/>
      <c r="O553" s="229"/>
      <c r="P553" s="229"/>
      <c r="Q553" s="229"/>
      <c r="R553" s="229"/>
      <c r="S553" s="229"/>
      <c r="T553" s="230"/>
      <c r="AT553" s="231" t="s">
        <v>300</v>
      </c>
      <c r="AU553" s="231" t="s">
        <v>88</v>
      </c>
      <c r="AV553" s="15" t="s">
        <v>296</v>
      </c>
      <c r="AW553" s="15" t="s">
        <v>38</v>
      </c>
      <c r="AX553" s="15" t="s">
        <v>86</v>
      </c>
      <c r="AY553" s="231" t="s">
        <v>290</v>
      </c>
    </row>
    <row r="554" spans="1:65" s="2" customFormat="1" ht="14.45" customHeight="1">
      <c r="A554" s="36"/>
      <c r="B554" s="37"/>
      <c r="C554" s="243" t="s">
        <v>837</v>
      </c>
      <c r="D554" s="243" t="s">
        <v>377</v>
      </c>
      <c r="E554" s="244" t="s">
        <v>838</v>
      </c>
      <c r="F554" s="245" t="s">
        <v>839</v>
      </c>
      <c r="G554" s="246" t="s">
        <v>113</v>
      </c>
      <c r="H554" s="247">
        <v>6</v>
      </c>
      <c r="I554" s="248"/>
      <c r="J554" s="249">
        <f>ROUND(I554*H554,2)</f>
        <v>0</v>
      </c>
      <c r="K554" s="245" t="s">
        <v>295</v>
      </c>
      <c r="L554" s="250"/>
      <c r="M554" s="251" t="s">
        <v>42</v>
      </c>
      <c r="N554" s="252" t="s">
        <v>50</v>
      </c>
      <c r="O554" s="66"/>
      <c r="P554" s="191">
        <f>O554*H554</f>
        <v>0</v>
      </c>
      <c r="Q554" s="191">
        <v>0.15</v>
      </c>
      <c r="R554" s="191">
        <f>Q554*H554</f>
        <v>0.8999999999999999</v>
      </c>
      <c r="S554" s="191">
        <v>0</v>
      </c>
      <c r="T554" s="192">
        <f>S554*H554</f>
        <v>0</v>
      </c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R554" s="193" t="s">
        <v>343</v>
      </c>
      <c r="AT554" s="193" t="s">
        <v>377</v>
      </c>
      <c r="AU554" s="193" t="s">
        <v>88</v>
      </c>
      <c r="AY554" s="19" t="s">
        <v>290</v>
      </c>
      <c r="BE554" s="194">
        <f>IF(N554="základní",J554,0)</f>
        <v>0</v>
      </c>
      <c r="BF554" s="194">
        <f>IF(N554="snížená",J554,0)</f>
        <v>0</v>
      </c>
      <c r="BG554" s="194">
        <f>IF(N554="zákl. přenesená",J554,0)</f>
        <v>0</v>
      </c>
      <c r="BH554" s="194">
        <f>IF(N554="sníž. přenesená",J554,0)</f>
        <v>0</v>
      </c>
      <c r="BI554" s="194">
        <f>IF(N554="nulová",J554,0)</f>
        <v>0</v>
      </c>
      <c r="BJ554" s="19" t="s">
        <v>86</v>
      </c>
      <c r="BK554" s="194">
        <f>ROUND(I554*H554,2)</f>
        <v>0</v>
      </c>
      <c r="BL554" s="19" t="s">
        <v>296</v>
      </c>
      <c r="BM554" s="193" t="s">
        <v>840</v>
      </c>
    </row>
    <row r="555" spans="2:51" s="14" customFormat="1" ht="11.25">
      <c r="B555" s="210"/>
      <c r="C555" s="211"/>
      <c r="D555" s="195" t="s">
        <v>300</v>
      </c>
      <c r="E555" s="212" t="s">
        <v>42</v>
      </c>
      <c r="F555" s="213" t="s">
        <v>118</v>
      </c>
      <c r="G555" s="211"/>
      <c r="H555" s="214">
        <v>6</v>
      </c>
      <c r="I555" s="215"/>
      <c r="J555" s="211"/>
      <c r="K555" s="211"/>
      <c r="L555" s="216"/>
      <c r="M555" s="217"/>
      <c r="N555" s="218"/>
      <c r="O555" s="218"/>
      <c r="P555" s="218"/>
      <c r="Q555" s="218"/>
      <c r="R555" s="218"/>
      <c r="S555" s="218"/>
      <c r="T555" s="219"/>
      <c r="AT555" s="220" t="s">
        <v>300</v>
      </c>
      <c r="AU555" s="220" t="s">
        <v>88</v>
      </c>
      <c r="AV555" s="14" t="s">
        <v>88</v>
      </c>
      <c r="AW555" s="14" t="s">
        <v>38</v>
      </c>
      <c r="AX555" s="14" t="s">
        <v>79</v>
      </c>
      <c r="AY555" s="220" t="s">
        <v>290</v>
      </c>
    </row>
    <row r="556" spans="2:51" s="15" customFormat="1" ht="11.25">
      <c r="B556" s="221"/>
      <c r="C556" s="222"/>
      <c r="D556" s="195" t="s">
        <v>300</v>
      </c>
      <c r="E556" s="223" t="s">
        <v>42</v>
      </c>
      <c r="F556" s="224" t="s">
        <v>302</v>
      </c>
      <c r="G556" s="222"/>
      <c r="H556" s="225">
        <v>6</v>
      </c>
      <c r="I556" s="226"/>
      <c r="J556" s="222"/>
      <c r="K556" s="222"/>
      <c r="L556" s="227"/>
      <c r="M556" s="228"/>
      <c r="N556" s="229"/>
      <c r="O556" s="229"/>
      <c r="P556" s="229"/>
      <c r="Q556" s="229"/>
      <c r="R556" s="229"/>
      <c r="S556" s="229"/>
      <c r="T556" s="230"/>
      <c r="AT556" s="231" t="s">
        <v>300</v>
      </c>
      <c r="AU556" s="231" t="s">
        <v>88</v>
      </c>
      <c r="AV556" s="15" t="s">
        <v>296</v>
      </c>
      <c r="AW556" s="15" t="s">
        <v>38</v>
      </c>
      <c r="AX556" s="15" t="s">
        <v>86</v>
      </c>
      <c r="AY556" s="231" t="s">
        <v>290</v>
      </c>
    </row>
    <row r="557" spans="1:65" s="2" customFormat="1" ht="24.2" customHeight="1">
      <c r="A557" s="36"/>
      <c r="B557" s="37"/>
      <c r="C557" s="182" t="s">
        <v>841</v>
      </c>
      <c r="D557" s="182" t="s">
        <v>292</v>
      </c>
      <c r="E557" s="183" t="s">
        <v>842</v>
      </c>
      <c r="F557" s="184" t="s">
        <v>843</v>
      </c>
      <c r="G557" s="185" t="s">
        <v>113</v>
      </c>
      <c r="H557" s="186">
        <v>589.25</v>
      </c>
      <c r="I557" s="187"/>
      <c r="J557" s="188">
        <f>ROUND(I557*H557,2)</f>
        <v>0</v>
      </c>
      <c r="K557" s="184" t="s">
        <v>295</v>
      </c>
      <c r="L557" s="41"/>
      <c r="M557" s="189" t="s">
        <v>42</v>
      </c>
      <c r="N557" s="190" t="s">
        <v>50</v>
      </c>
      <c r="O557" s="66"/>
      <c r="P557" s="191">
        <f>O557*H557</f>
        <v>0</v>
      </c>
      <c r="Q557" s="191">
        <v>0.0006</v>
      </c>
      <c r="R557" s="191">
        <f>Q557*H557</f>
        <v>0.35355</v>
      </c>
      <c r="S557" s="191">
        <v>0</v>
      </c>
      <c r="T557" s="192">
        <f>S557*H557</f>
        <v>0</v>
      </c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R557" s="193" t="s">
        <v>296</v>
      </c>
      <c r="AT557" s="193" t="s">
        <v>292</v>
      </c>
      <c r="AU557" s="193" t="s">
        <v>88</v>
      </c>
      <c r="AY557" s="19" t="s">
        <v>290</v>
      </c>
      <c r="BE557" s="194">
        <f>IF(N557="základní",J557,0)</f>
        <v>0</v>
      </c>
      <c r="BF557" s="194">
        <f>IF(N557="snížená",J557,0)</f>
        <v>0</v>
      </c>
      <c r="BG557" s="194">
        <f>IF(N557="zákl. přenesená",J557,0)</f>
        <v>0</v>
      </c>
      <c r="BH557" s="194">
        <f>IF(N557="sníž. přenesená",J557,0)</f>
        <v>0</v>
      </c>
      <c r="BI557" s="194">
        <f>IF(N557="nulová",J557,0)</f>
        <v>0</v>
      </c>
      <c r="BJ557" s="19" t="s">
        <v>86</v>
      </c>
      <c r="BK557" s="194">
        <f>ROUND(I557*H557,2)</f>
        <v>0</v>
      </c>
      <c r="BL557" s="19" t="s">
        <v>296</v>
      </c>
      <c r="BM557" s="193" t="s">
        <v>844</v>
      </c>
    </row>
    <row r="558" spans="2:51" s="14" customFormat="1" ht="11.25">
      <c r="B558" s="210"/>
      <c r="C558" s="211"/>
      <c r="D558" s="195" t="s">
        <v>300</v>
      </c>
      <c r="E558" s="212" t="s">
        <v>42</v>
      </c>
      <c r="F558" s="213" t="s">
        <v>190</v>
      </c>
      <c r="G558" s="211"/>
      <c r="H558" s="214">
        <v>589.25</v>
      </c>
      <c r="I558" s="215"/>
      <c r="J558" s="211"/>
      <c r="K558" s="211"/>
      <c r="L558" s="216"/>
      <c r="M558" s="217"/>
      <c r="N558" s="218"/>
      <c r="O558" s="218"/>
      <c r="P558" s="218"/>
      <c r="Q558" s="218"/>
      <c r="R558" s="218"/>
      <c r="S558" s="218"/>
      <c r="T558" s="219"/>
      <c r="AT558" s="220" t="s">
        <v>300</v>
      </c>
      <c r="AU558" s="220" t="s">
        <v>88</v>
      </c>
      <c r="AV558" s="14" t="s">
        <v>88</v>
      </c>
      <c r="AW558" s="14" t="s">
        <v>38</v>
      </c>
      <c r="AX558" s="14" t="s">
        <v>79</v>
      </c>
      <c r="AY558" s="220" t="s">
        <v>290</v>
      </c>
    </row>
    <row r="559" spans="2:51" s="15" customFormat="1" ht="11.25">
      <c r="B559" s="221"/>
      <c r="C559" s="222"/>
      <c r="D559" s="195" t="s">
        <v>300</v>
      </c>
      <c r="E559" s="223" t="s">
        <v>42</v>
      </c>
      <c r="F559" s="224" t="s">
        <v>302</v>
      </c>
      <c r="G559" s="222"/>
      <c r="H559" s="225">
        <v>589.25</v>
      </c>
      <c r="I559" s="226"/>
      <c r="J559" s="222"/>
      <c r="K559" s="222"/>
      <c r="L559" s="227"/>
      <c r="M559" s="228"/>
      <c r="N559" s="229"/>
      <c r="O559" s="229"/>
      <c r="P559" s="229"/>
      <c r="Q559" s="229"/>
      <c r="R559" s="229"/>
      <c r="S559" s="229"/>
      <c r="T559" s="230"/>
      <c r="AT559" s="231" t="s">
        <v>300</v>
      </c>
      <c r="AU559" s="231" t="s">
        <v>88</v>
      </c>
      <c r="AV559" s="15" t="s">
        <v>296</v>
      </c>
      <c r="AW559" s="15" t="s">
        <v>38</v>
      </c>
      <c r="AX559" s="15" t="s">
        <v>86</v>
      </c>
      <c r="AY559" s="231" t="s">
        <v>290</v>
      </c>
    </row>
    <row r="560" spans="1:65" s="2" customFormat="1" ht="24.2" customHeight="1">
      <c r="A560" s="36"/>
      <c r="B560" s="37"/>
      <c r="C560" s="182" t="s">
        <v>185</v>
      </c>
      <c r="D560" s="182" t="s">
        <v>292</v>
      </c>
      <c r="E560" s="183" t="s">
        <v>845</v>
      </c>
      <c r="F560" s="184" t="s">
        <v>846</v>
      </c>
      <c r="G560" s="185" t="s">
        <v>113</v>
      </c>
      <c r="H560" s="186">
        <v>32</v>
      </c>
      <c r="I560" s="187"/>
      <c r="J560" s="188">
        <f>ROUND(I560*H560,2)</f>
        <v>0</v>
      </c>
      <c r="K560" s="184" t="s">
        <v>42</v>
      </c>
      <c r="L560" s="41"/>
      <c r="M560" s="189" t="s">
        <v>42</v>
      </c>
      <c r="N560" s="190" t="s">
        <v>50</v>
      </c>
      <c r="O560" s="66"/>
      <c r="P560" s="191">
        <f>O560*H560</f>
        <v>0</v>
      </c>
      <c r="Q560" s="191">
        <v>0</v>
      </c>
      <c r="R560" s="191">
        <f>Q560*H560</f>
        <v>0</v>
      </c>
      <c r="S560" s="191">
        <v>0</v>
      </c>
      <c r="T560" s="192">
        <f>S560*H560</f>
        <v>0</v>
      </c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R560" s="193" t="s">
        <v>296</v>
      </c>
      <c r="AT560" s="193" t="s">
        <v>292</v>
      </c>
      <c r="AU560" s="193" t="s">
        <v>88</v>
      </c>
      <c r="AY560" s="19" t="s">
        <v>290</v>
      </c>
      <c r="BE560" s="194">
        <f>IF(N560="základní",J560,0)</f>
        <v>0</v>
      </c>
      <c r="BF560" s="194">
        <f>IF(N560="snížená",J560,0)</f>
        <v>0</v>
      </c>
      <c r="BG560" s="194">
        <f>IF(N560="zákl. přenesená",J560,0)</f>
        <v>0</v>
      </c>
      <c r="BH560" s="194">
        <f>IF(N560="sníž. přenesená",J560,0)</f>
        <v>0</v>
      </c>
      <c r="BI560" s="194">
        <f>IF(N560="nulová",J560,0)</f>
        <v>0</v>
      </c>
      <c r="BJ560" s="19" t="s">
        <v>86</v>
      </c>
      <c r="BK560" s="194">
        <f>ROUND(I560*H560,2)</f>
        <v>0</v>
      </c>
      <c r="BL560" s="19" t="s">
        <v>296</v>
      </c>
      <c r="BM560" s="193" t="s">
        <v>847</v>
      </c>
    </row>
    <row r="561" spans="2:51" s="13" customFormat="1" ht="11.25">
      <c r="B561" s="200"/>
      <c r="C561" s="201"/>
      <c r="D561" s="195" t="s">
        <v>300</v>
      </c>
      <c r="E561" s="202" t="s">
        <v>42</v>
      </c>
      <c r="F561" s="203" t="s">
        <v>468</v>
      </c>
      <c r="G561" s="201"/>
      <c r="H561" s="202" t="s">
        <v>42</v>
      </c>
      <c r="I561" s="204"/>
      <c r="J561" s="201"/>
      <c r="K561" s="201"/>
      <c r="L561" s="205"/>
      <c r="M561" s="206"/>
      <c r="N561" s="207"/>
      <c r="O561" s="207"/>
      <c r="P561" s="207"/>
      <c r="Q561" s="207"/>
      <c r="R561" s="207"/>
      <c r="S561" s="207"/>
      <c r="T561" s="208"/>
      <c r="AT561" s="209" t="s">
        <v>300</v>
      </c>
      <c r="AU561" s="209" t="s">
        <v>88</v>
      </c>
      <c r="AV561" s="13" t="s">
        <v>86</v>
      </c>
      <c r="AW561" s="13" t="s">
        <v>38</v>
      </c>
      <c r="AX561" s="13" t="s">
        <v>79</v>
      </c>
      <c r="AY561" s="209" t="s">
        <v>290</v>
      </c>
    </row>
    <row r="562" spans="2:51" s="14" customFormat="1" ht="11.25">
      <c r="B562" s="210"/>
      <c r="C562" s="211"/>
      <c r="D562" s="195" t="s">
        <v>300</v>
      </c>
      <c r="E562" s="212" t="s">
        <v>141</v>
      </c>
      <c r="F562" s="213" t="s">
        <v>143</v>
      </c>
      <c r="G562" s="211"/>
      <c r="H562" s="214">
        <v>32</v>
      </c>
      <c r="I562" s="215"/>
      <c r="J562" s="211"/>
      <c r="K562" s="211"/>
      <c r="L562" s="216"/>
      <c r="M562" s="217"/>
      <c r="N562" s="218"/>
      <c r="O562" s="218"/>
      <c r="P562" s="218"/>
      <c r="Q562" s="218"/>
      <c r="R562" s="218"/>
      <c r="S562" s="218"/>
      <c r="T562" s="219"/>
      <c r="AT562" s="220" t="s">
        <v>300</v>
      </c>
      <c r="AU562" s="220" t="s">
        <v>88</v>
      </c>
      <c r="AV562" s="14" t="s">
        <v>88</v>
      </c>
      <c r="AW562" s="14" t="s">
        <v>38</v>
      </c>
      <c r="AX562" s="14" t="s">
        <v>79</v>
      </c>
      <c r="AY562" s="220" t="s">
        <v>290</v>
      </c>
    </row>
    <row r="563" spans="2:51" s="15" customFormat="1" ht="11.25">
      <c r="B563" s="221"/>
      <c r="C563" s="222"/>
      <c r="D563" s="195" t="s">
        <v>300</v>
      </c>
      <c r="E563" s="223" t="s">
        <v>42</v>
      </c>
      <c r="F563" s="224" t="s">
        <v>302</v>
      </c>
      <c r="G563" s="222"/>
      <c r="H563" s="225">
        <v>32</v>
      </c>
      <c r="I563" s="226"/>
      <c r="J563" s="222"/>
      <c r="K563" s="222"/>
      <c r="L563" s="227"/>
      <c r="M563" s="228"/>
      <c r="N563" s="229"/>
      <c r="O563" s="229"/>
      <c r="P563" s="229"/>
      <c r="Q563" s="229"/>
      <c r="R563" s="229"/>
      <c r="S563" s="229"/>
      <c r="T563" s="230"/>
      <c r="AT563" s="231" t="s">
        <v>300</v>
      </c>
      <c r="AU563" s="231" t="s">
        <v>88</v>
      </c>
      <c r="AV563" s="15" t="s">
        <v>296</v>
      </c>
      <c r="AW563" s="15" t="s">
        <v>38</v>
      </c>
      <c r="AX563" s="15" t="s">
        <v>86</v>
      </c>
      <c r="AY563" s="231" t="s">
        <v>290</v>
      </c>
    </row>
    <row r="564" spans="2:63" s="12" customFormat="1" ht="20.85" customHeight="1">
      <c r="B564" s="166"/>
      <c r="C564" s="167"/>
      <c r="D564" s="168" t="s">
        <v>78</v>
      </c>
      <c r="E564" s="180" t="s">
        <v>753</v>
      </c>
      <c r="F564" s="180" t="s">
        <v>848</v>
      </c>
      <c r="G564" s="167"/>
      <c r="H564" s="167"/>
      <c r="I564" s="170"/>
      <c r="J564" s="181">
        <f>BK564</f>
        <v>0</v>
      </c>
      <c r="K564" s="167"/>
      <c r="L564" s="172"/>
      <c r="M564" s="173"/>
      <c r="N564" s="174"/>
      <c r="O564" s="174"/>
      <c r="P564" s="175">
        <f>SUM(P565:P596)</f>
        <v>0</v>
      </c>
      <c r="Q564" s="174"/>
      <c r="R564" s="175">
        <f>SUM(R565:R596)</f>
        <v>2.2792499999999998</v>
      </c>
      <c r="S564" s="174"/>
      <c r="T564" s="176">
        <f>SUM(T565:T596)</f>
        <v>0</v>
      </c>
      <c r="AR564" s="177" t="s">
        <v>86</v>
      </c>
      <c r="AT564" s="178" t="s">
        <v>78</v>
      </c>
      <c r="AU564" s="178" t="s">
        <v>88</v>
      </c>
      <c r="AY564" s="177" t="s">
        <v>290</v>
      </c>
      <c r="BK564" s="179">
        <f>SUM(BK565:BK596)</f>
        <v>0</v>
      </c>
    </row>
    <row r="565" spans="1:65" s="2" customFormat="1" ht="14.45" customHeight="1">
      <c r="A565" s="36"/>
      <c r="B565" s="37"/>
      <c r="C565" s="182" t="s">
        <v>849</v>
      </c>
      <c r="D565" s="182" t="s">
        <v>292</v>
      </c>
      <c r="E565" s="183" t="s">
        <v>850</v>
      </c>
      <c r="F565" s="184" t="s">
        <v>851</v>
      </c>
      <c r="G565" s="185" t="s">
        <v>113</v>
      </c>
      <c r="H565" s="186">
        <v>8</v>
      </c>
      <c r="I565" s="187"/>
      <c r="J565" s="188">
        <f>ROUND(I565*H565,2)</f>
        <v>0</v>
      </c>
      <c r="K565" s="184" t="s">
        <v>295</v>
      </c>
      <c r="L565" s="41"/>
      <c r="M565" s="189" t="s">
        <v>42</v>
      </c>
      <c r="N565" s="190" t="s">
        <v>50</v>
      </c>
      <c r="O565" s="66"/>
      <c r="P565" s="191">
        <f>O565*H565</f>
        <v>0</v>
      </c>
      <c r="Q565" s="191">
        <v>0.04008</v>
      </c>
      <c r="R565" s="191">
        <f>Q565*H565</f>
        <v>0.32064</v>
      </c>
      <c r="S565" s="191">
        <v>0</v>
      </c>
      <c r="T565" s="192">
        <f>S565*H565</f>
        <v>0</v>
      </c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R565" s="193" t="s">
        <v>296</v>
      </c>
      <c r="AT565" s="193" t="s">
        <v>292</v>
      </c>
      <c r="AU565" s="193" t="s">
        <v>157</v>
      </c>
      <c r="AY565" s="19" t="s">
        <v>290</v>
      </c>
      <c r="BE565" s="194">
        <f>IF(N565="základní",J565,0)</f>
        <v>0</v>
      </c>
      <c r="BF565" s="194">
        <f>IF(N565="snížená",J565,0)</f>
        <v>0</v>
      </c>
      <c r="BG565" s="194">
        <f>IF(N565="zákl. přenesená",J565,0)</f>
        <v>0</v>
      </c>
      <c r="BH565" s="194">
        <f>IF(N565="sníž. přenesená",J565,0)</f>
        <v>0</v>
      </c>
      <c r="BI565" s="194">
        <f>IF(N565="nulová",J565,0)</f>
        <v>0</v>
      </c>
      <c r="BJ565" s="19" t="s">
        <v>86</v>
      </c>
      <c r="BK565" s="194">
        <f>ROUND(I565*H565,2)</f>
        <v>0</v>
      </c>
      <c r="BL565" s="19" t="s">
        <v>296</v>
      </c>
      <c r="BM565" s="193" t="s">
        <v>852</v>
      </c>
    </row>
    <row r="566" spans="2:51" s="13" customFormat="1" ht="11.25">
      <c r="B566" s="200"/>
      <c r="C566" s="201"/>
      <c r="D566" s="195" t="s">
        <v>300</v>
      </c>
      <c r="E566" s="202" t="s">
        <v>42</v>
      </c>
      <c r="F566" s="203" t="s">
        <v>468</v>
      </c>
      <c r="G566" s="201"/>
      <c r="H566" s="202" t="s">
        <v>42</v>
      </c>
      <c r="I566" s="204"/>
      <c r="J566" s="201"/>
      <c r="K566" s="201"/>
      <c r="L566" s="205"/>
      <c r="M566" s="206"/>
      <c r="N566" s="207"/>
      <c r="O566" s="207"/>
      <c r="P566" s="207"/>
      <c r="Q566" s="207"/>
      <c r="R566" s="207"/>
      <c r="S566" s="207"/>
      <c r="T566" s="208"/>
      <c r="AT566" s="209" t="s">
        <v>300</v>
      </c>
      <c r="AU566" s="209" t="s">
        <v>157</v>
      </c>
      <c r="AV566" s="13" t="s">
        <v>86</v>
      </c>
      <c r="AW566" s="13" t="s">
        <v>38</v>
      </c>
      <c r="AX566" s="13" t="s">
        <v>79</v>
      </c>
      <c r="AY566" s="209" t="s">
        <v>290</v>
      </c>
    </row>
    <row r="567" spans="2:51" s="14" customFormat="1" ht="11.25">
      <c r="B567" s="210"/>
      <c r="C567" s="211"/>
      <c r="D567" s="195" t="s">
        <v>300</v>
      </c>
      <c r="E567" s="212" t="s">
        <v>42</v>
      </c>
      <c r="F567" s="213" t="s">
        <v>343</v>
      </c>
      <c r="G567" s="211"/>
      <c r="H567" s="214">
        <v>8</v>
      </c>
      <c r="I567" s="215"/>
      <c r="J567" s="211"/>
      <c r="K567" s="211"/>
      <c r="L567" s="216"/>
      <c r="M567" s="217"/>
      <c r="N567" s="218"/>
      <c r="O567" s="218"/>
      <c r="P567" s="218"/>
      <c r="Q567" s="218"/>
      <c r="R567" s="218"/>
      <c r="S567" s="218"/>
      <c r="T567" s="219"/>
      <c r="AT567" s="220" t="s">
        <v>300</v>
      </c>
      <c r="AU567" s="220" t="s">
        <v>157</v>
      </c>
      <c r="AV567" s="14" t="s">
        <v>88</v>
      </c>
      <c r="AW567" s="14" t="s">
        <v>38</v>
      </c>
      <c r="AX567" s="14" t="s">
        <v>79</v>
      </c>
      <c r="AY567" s="220" t="s">
        <v>290</v>
      </c>
    </row>
    <row r="568" spans="2:51" s="15" customFormat="1" ht="11.25">
      <c r="B568" s="221"/>
      <c r="C568" s="222"/>
      <c r="D568" s="195" t="s">
        <v>300</v>
      </c>
      <c r="E568" s="223" t="s">
        <v>42</v>
      </c>
      <c r="F568" s="224" t="s">
        <v>302</v>
      </c>
      <c r="G568" s="222"/>
      <c r="H568" s="225">
        <v>8</v>
      </c>
      <c r="I568" s="226"/>
      <c r="J568" s="222"/>
      <c r="K568" s="222"/>
      <c r="L568" s="227"/>
      <c r="M568" s="228"/>
      <c r="N568" s="229"/>
      <c r="O568" s="229"/>
      <c r="P568" s="229"/>
      <c r="Q568" s="229"/>
      <c r="R568" s="229"/>
      <c r="S568" s="229"/>
      <c r="T568" s="230"/>
      <c r="AT568" s="231" t="s">
        <v>300</v>
      </c>
      <c r="AU568" s="231" t="s">
        <v>157</v>
      </c>
      <c r="AV568" s="15" t="s">
        <v>296</v>
      </c>
      <c r="AW568" s="15" t="s">
        <v>38</v>
      </c>
      <c r="AX568" s="15" t="s">
        <v>86</v>
      </c>
      <c r="AY568" s="231" t="s">
        <v>290</v>
      </c>
    </row>
    <row r="569" spans="1:65" s="2" customFormat="1" ht="14.45" customHeight="1">
      <c r="A569" s="36"/>
      <c r="B569" s="37"/>
      <c r="C569" s="243" t="s">
        <v>853</v>
      </c>
      <c r="D569" s="243" t="s">
        <v>377</v>
      </c>
      <c r="E569" s="244" t="s">
        <v>854</v>
      </c>
      <c r="F569" s="245" t="s">
        <v>855</v>
      </c>
      <c r="G569" s="246" t="s">
        <v>131</v>
      </c>
      <c r="H569" s="247">
        <v>4</v>
      </c>
      <c r="I569" s="248"/>
      <c r="J569" s="249">
        <f>ROUND(I569*H569,2)</f>
        <v>0</v>
      </c>
      <c r="K569" s="245" t="s">
        <v>295</v>
      </c>
      <c r="L569" s="250"/>
      <c r="M569" s="251" t="s">
        <v>42</v>
      </c>
      <c r="N569" s="252" t="s">
        <v>50</v>
      </c>
      <c r="O569" s="66"/>
      <c r="P569" s="191">
        <f>O569*H569</f>
        <v>0</v>
      </c>
      <c r="Q569" s="191">
        <v>0.045</v>
      </c>
      <c r="R569" s="191">
        <f>Q569*H569</f>
        <v>0.18</v>
      </c>
      <c r="S569" s="191">
        <v>0</v>
      </c>
      <c r="T569" s="192">
        <f>S569*H569</f>
        <v>0</v>
      </c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R569" s="193" t="s">
        <v>343</v>
      </c>
      <c r="AT569" s="193" t="s">
        <v>377</v>
      </c>
      <c r="AU569" s="193" t="s">
        <v>157</v>
      </c>
      <c r="AY569" s="19" t="s">
        <v>290</v>
      </c>
      <c r="BE569" s="194">
        <f>IF(N569="základní",J569,0)</f>
        <v>0</v>
      </c>
      <c r="BF569" s="194">
        <f>IF(N569="snížená",J569,0)</f>
        <v>0</v>
      </c>
      <c r="BG569" s="194">
        <f>IF(N569="zákl. přenesená",J569,0)</f>
        <v>0</v>
      </c>
      <c r="BH569" s="194">
        <f>IF(N569="sníž. přenesená",J569,0)</f>
        <v>0</v>
      </c>
      <c r="BI569" s="194">
        <f>IF(N569="nulová",J569,0)</f>
        <v>0</v>
      </c>
      <c r="BJ569" s="19" t="s">
        <v>86</v>
      </c>
      <c r="BK569" s="194">
        <f>ROUND(I569*H569,2)</f>
        <v>0</v>
      </c>
      <c r="BL569" s="19" t="s">
        <v>296</v>
      </c>
      <c r="BM569" s="193" t="s">
        <v>856</v>
      </c>
    </row>
    <row r="570" spans="2:51" s="13" customFormat="1" ht="11.25">
      <c r="B570" s="200"/>
      <c r="C570" s="201"/>
      <c r="D570" s="195" t="s">
        <v>300</v>
      </c>
      <c r="E570" s="202" t="s">
        <v>42</v>
      </c>
      <c r="F570" s="203" t="s">
        <v>578</v>
      </c>
      <c r="G570" s="201"/>
      <c r="H570" s="202" t="s">
        <v>42</v>
      </c>
      <c r="I570" s="204"/>
      <c r="J570" s="201"/>
      <c r="K570" s="201"/>
      <c r="L570" s="205"/>
      <c r="M570" s="206"/>
      <c r="N570" s="207"/>
      <c r="O570" s="207"/>
      <c r="P570" s="207"/>
      <c r="Q570" s="207"/>
      <c r="R570" s="207"/>
      <c r="S570" s="207"/>
      <c r="T570" s="208"/>
      <c r="AT570" s="209" t="s">
        <v>300</v>
      </c>
      <c r="AU570" s="209" t="s">
        <v>157</v>
      </c>
      <c r="AV570" s="13" t="s">
        <v>86</v>
      </c>
      <c r="AW570" s="13" t="s">
        <v>38</v>
      </c>
      <c r="AX570" s="13" t="s">
        <v>79</v>
      </c>
      <c r="AY570" s="209" t="s">
        <v>290</v>
      </c>
    </row>
    <row r="571" spans="2:51" s="14" customFormat="1" ht="11.25">
      <c r="B571" s="210"/>
      <c r="C571" s="211"/>
      <c r="D571" s="195" t="s">
        <v>300</v>
      </c>
      <c r="E571" s="212" t="s">
        <v>42</v>
      </c>
      <c r="F571" s="213" t="s">
        <v>296</v>
      </c>
      <c r="G571" s="211"/>
      <c r="H571" s="214">
        <v>4</v>
      </c>
      <c r="I571" s="215"/>
      <c r="J571" s="211"/>
      <c r="K571" s="211"/>
      <c r="L571" s="216"/>
      <c r="M571" s="217"/>
      <c r="N571" s="218"/>
      <c r="O571" s="218"/>
      <c r="P571" s="218"/>
      <c r="Q571" s="218"/>
      <c r="R571" s="218"/>
      <c r="S571" s="218"/>
      <c r="T571" s="219"/>
      <c r="AT571" s="220" t="s">
        <v>300</v>
      </c>
      <c r="AU571" s="220" t="s">
        <v>157</v>
      </c>
      <c r="AV571" s="14" t="s">
        <v>88</v>
      </c>
      <c r="AW571" s="14" t="s">
        <v>38</v>
      </c>
      <c r="AX571" s="14" t="s">
        <v>79</v>
      </c>
      <c r="AY571" s="220" t="s">
        <v>290</v>
      </c>
    </row>
    <row r="572" spans="2:51" s="15" customFormat="1" ht="11.25">
      <c r="B572" s="221"/>
      <c r="C572" s="222"/>
      <c r="D572" s="195" t="s">
        <v>300</v>
      </c>
      <c r="E572" s="223" t="s">
        <v>42</v>
      </c>
      <c r="F572" s="224" t="s">
        <v>302</v>
      </c>
      <c r="G572" s="222"/>
      <c r="H572" s="225">
        <v>4</v>
      </c>
      <c r="I572" s="226"/>
      <c r="J572" s="222"/>
      <c r="K572" s="222"/>
      <c r="L572" s="227"/>
      <c r="M572" s="228"/>
      <c r="N572" s="229"/>
      <c r="O572" s="229"/>
      <c r="P572" s="229"/>
      <c r="Q572" s="229"/>
      <c r="R572" s="229"/>
      <c r="S572" s="229"/>
      <c r="T572" s="230"/>
      <c r="AT572" s="231" t="s">
        <v>300</v>
      </c>
      <c r="AU572" s="231" t="s">
        <v>157</v>
      </c>
      <c r="AV572" s="15" t="s">
        <v>296</v>
      </c>
      <c r="AW572" s="15" t="s">
        <v>38</v>
      </c>
      <c r="AX572" s="15" t="s">
        <v>86</v>
      </c>
      <c r="AY572" s="231" t="s">
        <v>290</v>
      </c>
    </row>
    <row r="573" spans="1:65" s="2" customFormat="1" ht="24.2" customHeight="1">
      <c r="A573" s="36"/>
      <c r="B573" s="37"/>
      <c r="C573" s="182" t="s">
        <v>857</v>
      </c>
      <c r="D573" s="182" t="s">
        <v>292</v>
      </c>
      <c r="E573" s="183" t="s">
        <v>858</v>
      </c>
      <c r="F573" s="184" t="s">
        <v>859</v>
      </c>
      <c r="G573" s="185" t="s">
        <v>131</v>
      </c>
      <c r="H573" s="186">
        <v>1</v>
      </c>
      <c r="I573" s="187"/>
      <c r="J573" s="188">
        <f>ROUND(I573*H573,2)</f>
        <v>0</v>
      </c>
      <c r="K573" s="184" t="s">
        <v>42</v>
      </c>
      <c r="L573" s="41"/>
      <c r="M573" s="189" t="s">
        <v>42</v>
      </c>
      <c r="N573" s="190" t="s">
        <v>50</v>
      </c>
      <c r="O573" s="66"/>
      <c r="P573" s="191">
        <f>O573*H573</f>
        <v>0</v>
      </c>
      <c r="Q573" s="191">
        <v>0</v>
      </c>
      <c r="R573" s="191">
        <f>Q573*H573</f>
        <v>0</v>
      </c>
      <c r="S573" s="191">
        <v>0</v>
      </c>
      <c r="T573" s="192">
        <f>S573*H573</f>
        <v>0</v>
      </c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R573" s="193" t="s">
        <v>296</v>
      </c>
      <c r="AT573" s="193" t="s">
        <v>292</v>
      </c>
      <c r="AU573" s="193" t="s">
        <v>157</v>
      </c>
      <c r="AY573" s="19" t="s">
        <v>290</v>
      </c>
      <c r="BE573" s="194">
        <f>IF(N573="základní",J573,0)</f>
        <v>0</v>
      </c>
      <c r="BF573" s="194">
        <f>IF(N573="snížená",J573,0)</f>
        <v>0</v>
      </c>
      <c r="BG573" s="194">
        <f>IF(N573="zákl. přenesená",J573,0)</f>
        <v>0</v>
      </c>
      <c r="BH573" s="194">
        <f>IF(N573="sníž. přenesená",J573,0)</f>
        <v>0</v>
      </c>
      <c r="BI573" s="194">
        <f>IF(N573="nulová",J573,0)</f>
        <v>0</v>
      </c>
      <c r="BJ573" s="19" t="s">
        <v>86</v>
      </c>
      <c r="BK573" s="194">
        <f>ROUND(I573*H573,2)</f>
        <v>0</v>
      </c>
      <c r="BL573" s="19" t="s">
        <v>296</v>
      </c>
      <c r="BM573" s="193" t="s">
        <v>860</v>
      </c>
    </row>
    <row r="574" spans="2:51" s="13" customFormat="1" ht="11.25">
      <c r="B574" s="200"/>
      <c r="C574" s="201"/>
      <c r="D574" s="195" t="s">
        <v>300</v>
      </c>
      <c r="E574" s="202" t="s">
        <v>42</v>
      </c>
      <c r="F574" s="203" t="s">
        <v>578</v>
      </c>
      <c r="G574" s="201"/>
      <c r="H574" s="202" t="s">
        <v>42</v>
      </c>
      <c r="I574" s="204"/>
      <c r="J574" s="201"/>
      <c r="K574" s="201"/>
      <c r="L574" s="205"/>
      <c r="M574" s="206"/>
      <c r="N574" s="207"/>
      <c r="O574" s="207"/>
      <c r="P574" s="207"/>
      <c r="Q574" s="207"/>
      <c r="R574" s="207"/>
      <c r="S574" s="207"/>
      <c r="T574" s="208"/>
      <c r="AT574" s="209" t="s">
        <v>300</v>
      </c>
      <c r="AU574" s="209" t="s">
        <v>157</v>
      </c>
      <c r="AV574" s="13" t="s">
        <v>86</v>
      </c>
      <c r="AW574" s="13" t="s">
        <v>38</v>
      </c>
      <c r="AX574" s="13" t="s">
        <v>79</v>
      </c>
      <c r="AY574" s="209" t="s">
        <v>290</v>
      </c>
    </row>
    <row r="575" spans="2:51" s="14" customFormat="1" ht="11.25">
      <c r="B575" s="210"/>
      <c r="C575" s="211"/>
      <c r="D575" s="195" t="s">
        <v>300</v>
      </c>
      <c r="E575" s="212" t="s">
        <v>129</v>
      </c>
      <c r="F575" s="213" t="s">
        <v>86</v>
      </c>
      <c r="G575" s="211"/>
      <c r="H575" s="214">
        <v>1</v>
      </c>
      <c r="I575" s="215"/>
      <c r="J575" s="211"/>
      <c r="K575" s="211"/>
      <c r="L575" s="216"/>
      <c r="M575" s="217"/>
      <c r="N575" s="218"/>
      <c r="O575" s="218"/>
      <c r="P575" s="218"/>
      <c r="Q575" s="218"/>
      <c r="R575" s="218"/>
      <c r="S575" s="218"/>
      <c r="T575" s="219"/>
      <c r="AT575" s="220" t="s">
        <v>300</v>
      </c>
      <c r="AU575" s="220" t="s">
        <v>157</v>
      </c>
      <c r="AV575" s="14" t="s">
        <v>88</v>
      </c>
      <c r="AW575" s="14" t="s">
        <v>38</v>
      </c>
      <c r="AX575" s="14" t="s">
        <v>79</v>
      </c>
      <c r="AY575" s="220" t="s">
        <v>290</v>
      </c>
    </row>
    <row r="576" spans="2:51" s="15" customFormat="1" ht="11.25">
      <c r="B576" s="221"/>
      <c r="C576" s="222"/>
      <c r="D576" s="195" t="s">
        <v>300</v>
      </c>
      <c r="E576" s="223" t="s">
        <v>42</v>
      </c>
      <c r="F576" s="224" t="s">
        <v>302</v>
      </c>
      <c r="G576" s="222"/>
      <c r="H576" s="225">
        <v>1</v>
      </c>
      <c r="I576" s="226"/>
      <c r="J576" s="222"/>
      <c r="K576" s="222"/>
      <c r="L576" s="227"/>
      <c r="M576" s="228"/>
      <c r="N576" s="229"/>
      <c r="O576" s="229"/>
      <c r="P576" s="229"/>
      <c r="Q576" s="229"/>
      <c r="R576" s="229"/>
      <c r="S576" s="229"/>
      <c r="T576" s="230"/>
      <c r="AT576" s="231" t="s">
        <v>300</v>
      </c>
      <c r="AU576" s="231" t="s">
        <v>157</v>
      </c>
      <c r="AV576" s="15" t="s">
        <v>296</v>
      </c>
      <c r="AW576" s="15" t="s">
        <v>38</v>
      </c>
      <c r="AX576" s="15" t="s">
        <v>86</v>
      </c>
      <c r="AY576" s="231" t="s">
        <v>290</v>
      </c>
    </row>
    <row r="577" spans="1:65" s="2" customFormat="1" ht="37.9" customHeight="1">
      <c r="A577" s="36"/>
      <c r="B577" s="37"/>
      <c r="C577" s="243" t="s">
        <v>861</v>
      </c>
      <c r="D577" s="243" t="s">
        <v>377</v>
      </c>
      <c r="E577" s="244" t="s">
        <v>862</v>
      </c>
      <c r="F577" s="245" t="s">
        <v>863</v>
      </c>
      <c r="G577" s="246" t="s">
        <v>131</v>
      </c>
      <c r="H577" s="247">
        <v>1</v>
      </c>
      <c r="I577" s="248"/>
      <c r="J577" s="249">
        <f>ROUND(I577*H577,2)</f>
        <v>0</v>
      </c>
      <c r="K577" s="245" t="s">
        <v>42</v>
      </c>
      <c r="L577" s="250"/>
      <c r="M577" s="251" t="s">
        <v>42</v>
      </c>
      <c r="N577" s="252" t="s">
        <v>50</v>
      </c>
      <c r="O577" s="66"/>
      <c r="P577" s="191">
        <f>O577*H577</f>
        <v>0</v>
      </c>
      <c r="Q577" s="191">
        <v>0.497</v>
      </c>
      <c r="R577" s="191">
        <f>Q577*H577</f>
        <v>0.497</v>
      </c>
      <c r="S577" s="191">
        <v>0</v>
      </c>
      <c r="T577" s="192">
        <f>S577*H577</f>
        <v>0</v>
      </c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R577" s="193" t="s">
        <v>343</v>
      </c>
      <c r="AT577" s="193" t="s">
        <v>377</v>
      </c>
      <c r="AU577" s="193" t="s">
        <v>157</v>
      </c>
      <c r="AY577" s="19" t="s">
        <v>290</v>
      </c>
      <c r="BE577" s="194">
        <f>IF(N577="základní",J577,0)</f>
        <v>0</v>
      </c>
      <c r="BF577" s="194">
        <f>IF(N577="snížená",J577,0)</f>
        <v>0</v>
      </c>
      <c r="BG577" s="194">
        <f>IF(N577="zákl. přenesená",J577,0)</f>
        <v>0</v>
      </c>
      <c r="BH577" s="194">
        <f>IF(N577="sníž. přenesená",J577,0)</f>
        <v>0</v>
      </c>
      <c r="BI577" s="194">
        <f>IF(N577="nulová",J577,0)</f>
        <v>0</v>
      </c>
      <c r="BJ577" s="19" t="s">
        <v>86</v>
      </c>
      <c r="BK577" s="194">
        <f>ROUND(I577*H577,2)</f>
        <v>0</v>
      </c>
      <c r="BL577" s="19" t="s">
        <v>296</v>
      </c>
      <c r="BM577" s="193" t="s">
        <v>864</v>
      </c>
    </row>
    <row r="578" spans="1:47" s="2" customFormat="1" ht="19.5">
      <c r="A578" s="36"/>
      <c r="B578" s="37"/>
      <c r="C578" s="38"/>
      <c r="D578" s="195" t="s">
        <v>298</v>
      </c>
      <c r="E578" s="38"/>
      <c r="F578" s="196" t="s">
        <v>865</v>
      </c>
      <c r="G578" s="38"/>
      <c r="H578" s="38"/>
      <c r="I578" s="197"/>
      <c r="J578" s="38"/>
      <c r="K578" s="38"/>
      <c r="L578" s="41"/>
      <c r="M578" s="198"/>
      <c r="N578" s="199"/>
      <c r="O578" s="66"/>
      <c r="P578" s="66"/>
      <c r="Q578" s="66"/>
      <c r="R578" s="66"/>
      <c r="S578" s="66"/>
      <c r="T578" s="67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T578" s="19" t="s">
        <v>298</v>
      </c>
      <c r="AU578" s="19" t="s">
        <v>157</v>
      </c>
    </row>
    <row r="579" spans="2:51" s="14" customFormat="1" ht="11.25">
      <c r="B579" s="210"/>
      <c r="C579" s="211"/>
      <c r="D579" s="195" t="s">
        <v>300</v>
      </c>
      <c r="E579" s="212" t="s">
        <v>42</v>
      </c>
      <c r="F579" s="213" t="s">
        <v>129</v>
      </c>
      <c r="G579" s="211"/>
      <c r="H579" s="214">
        <v>1</v>
      </c>
      <c r="I579" s="215"/>
      <c r="J579" s="211"/>
      <c r="K579" s="211"/>
      <c r="L579" s="216"/>
      <c r="M579" s="217"/>
      <c r="N579" s="218"/>
      <c r="O579" s="218"/>
      <c r="P579" s="218"/>
      <c r="Q579" s="218"/>
      <c r="R579" s="218"/>
      <c r="S579" s="218"/>
      <c r="T579" s="219"/>
      <c r="AT579" s="220" t="s">
        <v>300</v>
      </c>
      <c r="AU579" s="220" t="s">
        <v>157</v>
      </c>
      <c r="AV579" s="14" t="s">
        <v>88</v>
      </c>
      <c r="AW579" s="14" t="s">
        <v>38</v>
      </c>
      <c r="AX579" s="14" t="s">
        <v>79</v>
      </c>
      <c r="AY579" s="220" t="s">
        <v>290</v>
      </c>
    </row>
    <row r="580" spans="2:51" s="15" customFormat="1" ht="11.25">
      <c r="B580" s="221"/>
      <c r="C580" s="222"/>
      <c r="D580" s="195" t="s">
        <v>300</v>
      </c>
      <c r="E580" s="223" t="s">
        <v>42</v>
      </c>
      <c r="F580" s="224" t="s">
        <v>302</v>
      </c>
      <c r="G580" s="222"/>
      <c r="H580" s="225">
        <v>1</v>
      </c>
      <c r="I580" s="226"/>
      <c r="J580" s="222"/>
      <c r="K580" s="222"/>
      <c r="L580" s="227"/>
      <c r="M580" s="228"/>
      <c r="N580" s="229"/>
      <c r="O580" s="229"/>
      <c r="P580" s="229"/>
      <c r="Q580" s="229"/>
      <c r="R580" s="229"/>
      <c r="S580" s="229"/>
      <c r="T580" s="230"/>
      <c r="AT580" s="231" t="s">
        <v>300</v>
      </c>
      <c r="AU580" s="231" t="s">
        <v>157</v>
      </c>
      <c r="AV580" s="15" t="s">
        <v>296</v>
      </c>
      <c r="AW580" s="15" t="s">
        <v>38</v>
      </c>
      <c r="AX580" s="15" t="s">
        <v>86</v>
      </c>
      <c r="AY580" s="231" t="s">
        <v>290</v>
      </c>
    </row>
    <row r="581" spans="1:65" s="2" customFormat="1" ht="24.2" customHeight="1">
      <c r="A581" s="36"/>
      <c r="B581" s="37"/>
      <c r="C581" s="182" t="s">
        <v>866</v>
      </c>
      <c r="D581" s="182" t="s">
        <v>292</v>
      </c>
      <c r="E581" s="183" t="s">
        <v>867</v>
      </c>
      <c r="F581" s="184" t="s">
        <v>859</v>
      </c>
      <c r="G581" s="185" t="s">
        <v>131</v>
      </c>
      <c r="H581" s="186">
        <v>1</v>
      </c>
      <c r="I581" s="187"/>
      <c r="J581" s="188">
        <f>ROUND(I581*H581,2)</f>
        <v>0</v>
      </c>
      <c r="K581" s="184" t="s">
        <v>42</v>
      </c>
      <c r="L581" s="41"/>
      <c r="M581" s="189" t="s">
        <v>42</v>
      </c>
      <c r="N581" s="190" t="s">
        <v>50</v>
      </c>
      <c r="O581" s="66"/>
      <c r="P581" s="191">
        <f>O581*H581</f>
        <v>0</v>
      </c>
      <c r="Q581" s="191">
        <v>0</v>
      </c>
      <c r="R581" s="191">
        <f>Q581*H581</f>
        <v>0</v>
      </c>
      <c r="S581" s="191">
        <v>0</v>
      </c>
      <c r="T581" s="192">
        <f>S581*H581</f>
        <v>0</v>
      </c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R581" s="193" t="s">
        <v>296</v>
      </c>
      <c r="AT581" s="193" t="s">
        <v>292</v>
      </c>
      <c r="AU581" s="193" t="s">
        <v>157</v>
      </c>
      <c r="AY581" s="19" t="s">
        <v>290</v>
      </c>
      <c r="BE581" s="194">
        <f>IF(N581="základní",J581,0)</f>
        <v>0</v>
      </c>
      <c r="BF581" s="194">
        <f>IF(N581="snížená",J581,0)</f>
        <v>0</v>
      </c>
      <c r="BG581" s="194">
        <f>IF(N581="zákl. přenesená",J581,0)</f>
        <v>0</v>
      </c>
      <c r="BH581" s="194">
        <f>IF(N581="sníž. přenesená",J581,0)</f>
        <v>0</v>
      </c>
      <c r="BI581" s="194">
        <f>IF(N581="nulová",J581,0)</f>
        <v>0</v>
      </c>
      <c r="BJ581" s="19" t="s">
        <v>86</v>
      </c>
      <c r="BK581" s="194">
        <f>ROUND(I581*H581,2)</f>
        <v>0</v>
      </c>
      <c r="BL581" s="19" t="s">
        <v>296</v>
      </c>
      <c r="BM581" s="193" t="s">
        <v>868</v>
      </c>
    </row>
    <row r="582" spans="2:51" s="13" customFormat="1" ht="11.25">
      <c r="B582" s="200"/>
      <c r="C582" s="201"/>
      <c r="D582" s="195" t="s">
        <v>300</v>
      </c>
      <c r="E582" s="202" t="s">
        <v>42</v>
      </c>
      <c r="F582" s="203" t="s">
        <v>578</v>
      </c>
      <c r="G582" s="201"/>
      <c r="H582" s="202" t="s">
        <v>42</v>
      </c>
      <c r="I582" s="204"/>
      <c r="J582" s="201"/>
      <c r="K582" s="201"/>
      <c r="L582" s="205"/>
      <c r="M582" s="206"/>
      <c r="N582" s="207"/>
      <c r="O582" s="207"/>
      <c r="P582" s="207"/>
      <c r="Q582" s="207"/>
      <c r="R582" s="207"/>
      <c r="S582" s="207"/>
      <c r="T582" s="208"/>
      <c r="AT582" s="209" t="s">
        <v>300</v>
      </c>
      <c r="AU582" s="209" t="s">
        <v>157</v>
      </c>
      <c r="AV582" s="13" t="s">
        <v>86</v>
      </c>
      <c r="AW582" s="13" t="s">
        <v>38</v>
      </c>
      <c r="AX582" s="13" t="s">
        <v>79</v>
      </c>
      <c r="AY582" s="209" t="s">
        <v>290</v>
      </c>
    </row>
    <row r="583" spans="2:51" s="14" customFormat="1" ht="11.25">
      <c r="B583" s="210"/>
      <c r="C583" s="211"/>
      <c r="D583" s="195" t="s">
        <v>300</v>
      </c>
      <c r="E583" s="212" t="s">
        <v>133</v>
      </c>
      <c r="F583" s="213" t="s">
        <v>86</v>
      </c>
      <c r="G583" s="211"/>
      <c r="H583" s="214">
        <v>1</v>
      </c>
      <c r="I583" s="215"/>
      <c r="J583" s="211"/>
      <c r="K583" s="211"/>
      <c r="L583" s="216"/>
      <c r="M583" s="217"/>
      <c r="N583" s="218"/>
      <c r="O583" s="218"/>
      <c r="P583" s="218"/>
      <c r="Q583" s="218"/>
      <c r="R583" s="218"/>
      <c r="S583" s="218"/>
      <c r="T583" s="219"/>
      <c r="AT583" s="220" t="s">
        <v>300</v>
      </c>
      <c r="AU583" s="220" t="s">
        <v>157</v>
      </c>
      <c r="AV583" s="14" t="s">
        <v>88</v>
      </c>
      <c r="AW583" s="14" t="s">
        <v>38</v>
      </c>
      <c r="AX583" s="14" t="s">
        <v>79</v>
      </c>
      <c r="AY583" s="220" t="s">
        <v>290</v>
      </c>
    </row>
    <row r="584" spans="2:51" s="15" customFormat="1" ht="11.25">
      <c r="B584" s="221"/>
      <c r="C584" s="222"/>
      <c r="D584" s="195" t="s">
        <v>300</v>
      </c>
      <c r="E584" s="223" t="s">
        <v>42</v>
      </c>
      <c r="F584" s="224" t="s">
        <v>302</v>
      </c>
      <c r="G584" s="222"/>
      <c r="H584" s="225">
        <v>1</v>
      </c>
      <c r="I584" s="226"/>
      <c r="J584" s="222"/>
      <c r="K584" s="222"/>
      <c r="L584" s="227"/>
      <c r="M584" s="228"/>
      <c r="N584" s="229"/>
      <c r="O584" s="229"/>
      <c r="P584" s="229"/>
      <c r="Q584" s="229"/>
      <c r="R584" s="229"/>
      <c r="S584" s="229"/>
      <c r="T584" s="230"/>
      <c r="AT584" s="231" t="s">
        <v>300</v>
      </c>
      <c r="AU584" s="231" t="s">
        <v>157</v>
      </c>
      <c r="AV584" s="15" t="s">
        <v>296</v>
      </c>
      <c r="AW584" s="15" t="s">
        <v>38</v>
      </c>
      <c r="AX584" s="15" t="s">
        <v>86</v>
      </c>
      <c r="AY584" s="231" t="s">
        <v>290</v>
      </c>
    </row>
    <row r="585" spans="1:65" s="2" customFormat="1" ht="37.9" customHeight="1">
      <c r="A585" s="36"/>
      <c r="B585" s="37"/>
      <c r="C585" s="243" t="s">
        <v>869</v>
      </c>
      <c r="D585" s="243" t="s">
        <v>377</v>
      </c>
      <c r="E585" s="244" t="s">
        <v>870</v>
      </c>
      <c r="F585" s="245" t="s">
        <v>871</v>
      </c>
      <c r="G585" s="246" t="s">
        <v>131</v>
      </c>
      <c r="H585" s="247">
        <v>1</v>
      </c>
      <c r="I585" s="248"/>
      <c r="J585" s="249">
        <f>ROUND(I585*H585,2)</f>
        <v>0</v>
      </c>
      <c r="K585" s="245" t="s">
        <v>42</v>
      </c>
      <c r="L585" s="250"/>
      <c r="M585" s="251" t="s">
        <v>42</v>
      </c>
      <c r="N585" s="252" t="s">
        <v>50</v>
      </c>
      <c r="O585" s="66"/>
      <c r="P585" s="191">
        <f>O585*H585</f>
        <v>0</v>
      </c>
      <c r="Q585" s="191">
        <v>1.063</v>
      </c>
      <c r="R585" s="191">
        <f>Q585*H585</f>
        <v>1.063</v>
      </c>
      <c r="S585" s="191">
        <v>0</v>
      </c>
      <c r="T585" s="192">
        <f>S585*H585</f>
        <v>0</v>
      </c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R585" s="193" t="s">
        <v>343</v>
      </c>
      <c r="AT585" s="193" t="s">
        <v>377</v>
      </c>
      <c r="AU585" s="193" t="s">
        <v>157</v>
      </c>
      <c r="AY585" s="19" t="s">
        <v>290</v>
      </c>
      <c r="BE585" s="194">
        <f>IF(N585="základní",J585,0)</f>
        <v>0</v>
      </c>
      <c r="BF585" s="194">
        <f>IF(N585="snížená",J585,0)</f>
        <v>0</v>
      </c>
      <c r="BG585" s="194">
        <f>IF(N585="zákl. přenesená",J585,0)</f>
        <v>0</v>
      </c>
      <c r="BH585" s="194">
        <f>IF(N585="sníž. přenesená",J585,0)</f>
        <v>0</v>
      </c>
      <c r="BI585" s="194">
        <f>IF(N585="nulová",J585,0)</f>
        <v>0</v>
      </c>
      <c r="BJ585" s="19" t="s">
        <v>86</v>
      </c>
      <c r="BK585" s="194">
        <f>ROUND(I585*H585,2)</f>
        <v>0</v>
      </c>
      <c r="BL585" s="19" t="s">
        <v>296</v>
      </c>
      <c r="BM585" s="193" t="s">
        <v>872</v>
      </c>
    </row>
    <row r="586" spans="1:47" s="2" customFormat="1" ht="19.5">
      <c r="A586" s="36"/>
      <c r="B586" s="37"/>
      <c r="C586" s="38"/>
      <c r="D586" s="195" t="s">
        <v>298</v>
      </c>
      <c r="E586" s="38"/>
      <c r="F586" s="196" t="s">
        <v>873</v>
      </c>
      <c r="G586" s="38"/>
      <c r="H586" s="38"/>
      <c r="I586" s="197"/>
      <c r="J586" s="38"/>
      <c r="K586" s="38"/>
      <c r="L586" s="41"/>
      <c r="M586" s="198"/>
      <c r="N586" s="199"/>
      <c r="O586" s="66"/>
      <c r="P586" s="66"/>
      <c r="Q586" s="66"/>
      <c r="R586" s="66"/>
      <c r="S586" s="66"/>
      <c r="T586" s="67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T586" s="19" t="s">
        <v>298</v>
      </c>
      <c r="AU586" s="19" t="s">
        <v>157</v>
      </c>
    </row>
    <row r="587" spans="2:51" s="14" customFormat="1" ht="11.25">
      <c r="B587" s="210"/>
      <c r="C587" s="211"/>
      <c r="D587" s="195" t="s">
        <v>300</v>
      </c>
      <c r="E587" s="212" t="s">
        <v>42</v>
      </c>
      <c r="F587" s="213" t="s">
        <v>133</v>
      </c>
      <c r="G587" s="211"/>
      <c r="H587" s="214">
        <v>1</v>
      </c>
      <c r="I587" s="215"/>
      <c r="J587" s="211"/>
      <c r="K587" s="211"/>
      <c r="L587" s="216"/>
      <c r="M587" s="217"/>
      <c r="N587" s="218"/>
      <c r="O587" s="218"/>
      <c r="P587" s="218"/>
      <c r="Q587" s="218"/>
      <c r="R587" s="218"/>
      <c r="S587" s="218"/>
      <c r="T587" s="219"/>
      <c r="AT587" s="220" t="s">
        <v>300</v>
      </c>
      <c r="AU587" s="220" t="s">
        <v>157</v>
      </c>
      <c r="AV587" s="14" t="s">
        <v>88</v>
      </c>
      <c r="AW587" s="14" t="s">
        <v>38</v>
      </c>
      <c r="AX587" s="14" t="s">
        <v>79</v>
      </c>
      <c r="AY587" s="220" t="s">
        <v>290</v>
      </c>
    </row>
    <row r="588" spans="2:51" s="15" customFormat="1" ht="11.25">
      <c r="B588" s="221"/>
      <c r="C588" s="222"/>
      <c r="D588" s="195" t="s">
        <v>300</v>
      </c>
      <c r="E588" s="223" t="s">
        <v>42</v>
      </c>
      <c r="F588" s="224" t="s">
        <v>302</v>
      </c>
      <c r="G588" s="222"/>
      <c r="H588" s="225">
        <v>1</v>
      </c>
      <c r="I588" s="226"/>
      <c r="J588" s="222"/>
      <c r="K588" s="222"/>
      <c r="L588" s="227"/>
      <c r="M588" s="228"/>
      <c r="N588" s="229"/>
      <c r="O588" s="229"/>
      <c r="P588" s="229"/>
      <c r="Q588" s="229"/>
      <c r="R588" s="229"/>
      <c r="S588" s="229"/>
      <c r="T588" s="230"/>
      <c r="AT588" s="231" t="s">
        <v>300</v>
      </c>
      <c r="AU588" s="231" t="s">
        <v>157</v>
      </c>
      <c r="AV588" s="15" t="s">
        <v>296</v>
      </c>
      <c r="AW588" s="15" t="s">
        <v>38</v>
      </c>
      <c r="AX588" s="15" t="s">
        <v>86</v>
      </c>
      <c r="AY588" s="231" t="s">
        <v>290</v>
      </c>
    </row>
    <row r="589" spans="1:65" s="2" customFormat="1" ht="14.45" customHeight="1">
      <c r="A589" s="36"/>
      <c r="B589" s="37"/>
      <c r="C589" s="182" t="s">
        <v>874</v>
      </c>
      <c r="D589" s="182" t="s">
        <v>292</v>
      </c>
      <c r="E589" s="183" t="s">
        <v>875</v>
      </c>
      <c r="F589" s="184" t="s">
        <v>876</v>
      </c>
      <c r="G589" s="185" t="s">
        <v>131</v>
      </c>
      <c r="H589" s="186">
        <v>3</v>
      </c>
      <c r="I589" s="187"/>
      <c r="J589" s="188">
        <f>ROUND(I589*H589,2)</f>
        <v>0</v>
      </c>
      <c r="K589" s="184" t="s">
        <v>295</v>
      </c>
      <c r="L589" s="41"/>
      <c r="M589" s="189" t="s">
        <v>42</v>
      </c>
      <c r="N589" s="190" t="s">
        <v>50</v>
      </c>
      <c r="O589" s="66"/>
      <c r="P589" s="191">
        <f>O589*H589</f>
        <v>0</v>
      </c>
      <c r="Q589" s="191">
        <v>0.07287</v>
      </c>
      <c r="R589" s="191">
        <f>Q589*H589</f>
        <v>0.21861000000000003</v>
      </c>
      <c r="S589" s="191">
        <v>0</v>
      </c>
      <c r="T589" s="192">
        <f>S589*H589</f>
        <v>0</v>
      </c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R589" s="193" t="s">
        <v>296</v>
      </c>
      <c r="AT589" s="193" t="s">
        <v>292</v>
      </c>
      <c r="AU589" s="193" t="s">
        <v>157</v>
      </c>
      <c r="AY589" s="19" t="s">
        <v>290</v>
      </c>
      <c r="BE589" s="194">
        <f>IF(N589="základní",J589,0)</f>
        <v>0</v>
      </c>
      <c r="BF589" s="194">
        <f>IF(N589="snížená",J589,0)</f>
        <v>0</v>
      </c>
      <c r="BG589" s="194">
        <f>IF(N589="zákl. přenesená",J589,0)</f>
        <v>0</v>
      </c>
      <c r="BH589" s="194">
        <f>IF(N589="sníž. přenesená",J589,0)</f>
        <v>0</v>
      </c>
      <c r="BI589" s="194">
        <f>IF(N589="nulová",J589,0)</f>
        <v>0</v>
      </c>
      <c r="BJ589" s="19" t="s">
        <v>86</v>
      </c>
      <c r="BK589" s="194">
        <f>ROUND(I589*H589,2)</f>
        <v>0</v>
      </c>
      <c r="BL589" s="19" t="s">
        <v>296</v>
      </c>
      <c r="BM589" s="193" t="s">
        <v>877</v>
      </c>
    </row>
    <row r="590" spans="2:51" s="13" customFormat="1" ht="11.25">
      <c r="B590" s="200"/>
      <c r="C590" s="201"/>
      <c r="D590" s="195" t="s">
        <v>300</v>
      </c>
      <c r="E590" s="202" t="s">
        <v>42</v>
      </c>
      <c r="F590" s="203" t="s">
        <v>578</v>
      </c>
      <c r="G590" s="201"/>
      <c r="H590" s="202" t="s">
        <v>42</v>
      </c>
      <c r="I590" s="204"/>
      <c r="J590" s="201"/>
      <c r="K590" s="201"/>
      <c r="L590" s="205"/>
      <c r="M590" s="206"/>
      <c r="N590" s="207"/>
      <c r="O590" s="207"/>
      <c r="P590" s="207"/>
      <c r="Q590" s="207"/>
      <c r="R590" s="207"/>
      <c r="S590" s="207"/>
      <c r="T590" s="208"/>
      <c r="AT590" s="209" t="s">
        <v>300</v>
      </c>
      <c r="AU590" s="209" t="s">
        <v>157</v>
      </c>
      <c r="AV590" s="13" t="s">
        <v>86</v>
      </c>
      <c r="AW590" s="13" t="s">
        <v>38</v>
      </c>
      <c r="AX590" s="13" t="s">
        <v>79</v>
      </c>
      <c r="AY590" s="209" t="s">
        <v>290</v>
      </c>
    </row>
    <row r="591" spans="2:51" s="14" customFormat="1" ht="11.25">
      <c r="B591" s="210"/>
      <c r="C591" s="211"/>
      <c r="D591" s="195" t="s">
        <v>300</v>
      </c>
      <c r="E591" s="212" t="s">
        <v>158</v>
      </c>
      <c r="F591" s="213" t="s">
        <v>157</v>
      </c>
      <c r="G591" s="211"/>
      <c r="H591" s="214">
        <v>3</v>
      </c>
      <c r="I591" s="215"/>
      <c r="J591" s="211"/>
      <c r="K591" s="211"/>
      <c r="L591" s="216"/>
      <c r="M591" s="217"/>
      <c r="N591" s="218"/>
      <c r="O591" s="218"/>
      <c r="P591" s="218"/>
      <c r="Q591" s="218"/>
      <c r="R591" s="218"/>
      <c r="S591" s="218"/>
      <c r="T591" s="219"/>
      <c r="AT591" s="220" t="s">
        <v>300</v>
      </c>
      <c r="AU591" s="220" t="s">
        <v>157</v>
      </c>
      <c r="AV591" s="14" t="s">
        <v>88</v>
      </c>
      <c r="AW591" s="14" t="s">
        <v>38</v>
      </c>
      <c r="AX591" s="14" t="s">
        <v>79</v>
      </c>
      <c r="AY591" s="220" t="s">
        <v>290</v>
      </c>
    </row>
    <row r="592" spans="2:51" s="15" customFormat="1" ht="11.25">
      <c r="B592" s="221"/>
      <c r="C592" s="222"/>
      <c r="D592" s="195" t="s">
        <v>300</v>
      </c>
      <c r="E592" s="223" t="s">
        <v>42</v>
      </c>
      <c r="F592" s="224" t="s">
        <v>302</v>
      </c>
      <c r="G592" s="222"/>
      <c r="H592" s="225">
        <v>3</v>
      </c>
      <c r="I592" s="226"/>
      <c r="J592" s="222"/>
      <c r="K592" s="222"/>
      <c r="L592" s="227"/>
      <c r="M592" s="228"/>
      <c r="N592" s="229"/>
      <c r="O592" s="229"/>
      <c r="P592" s="229"/>
      <c r="Q592" s="229"/>
      <c r="R592" s="229"/>
      <c r="S592" s="229"/>
      <c r="T592" s="230"/>
      <c r="AT592" s="231" t="s">
        <v>300</v>
      </c>
      <c r="AU592" s="231" t="s">
        <v>157</v>
      </c>
      <c r="AV592" s="15" t="s">
        <v>296</v>
      </c>
      <c r="AW592" s="15" t="s">
        <v>38</v>
      </c>
      <c r="AX592" s="15" t="s">
        <v>86</v>
      </c>
      <c r="AY592" s="231" t="s">
        <v>290</v>
      </c>
    </row>
    <row r="593" spans="1:65" s="2" customFormat="1" ht="52.15" customHeight="1">
      <c r="A593" s="36"/>
      <c r="B593" s="37"/>
      <c r="C593" s="243" t="s">
        <v>878</v>
      </c>
      <c r="D593" s="243" t="s">
        <v>377</v>
      </c>
      <c r="E593" s="244" t="s">
        <v>879</v>
      </c>
      <c r="F593" s="245" t="s">
        <v>880</v>
      </c>
      <c r="G593" s="246" t="s">
        <v>881</v>
      </c>
      <c r="H593" s="247">
        <v>3</v>
      </c>
      <c r="I593" s="248"/>
      <c r="J593" s="249">
        <f>ROUND(I593*H593,2)</f>
        <v>0</v>
      </c>
      <c r="K593" s="245" t="s">
        <v>42</v>
      </c>
      <c r="L593" s="250"/>
      <c r="M593" s="251" t="s">
        <v>42</v>
      </c>
      <c r="N593" s="252" t="s">
        <v>50</v>
      </c>
      <c r="O593" s="66"/>
      <c r="P593" s="191">
        <f>O593*H593</f>
        <v>0</v>
      </c>
      <c r="Q593" s="191">
        <v>0</v>
      </c>
      <c r="R593" s="191">
        <f>Q593*H593</f>
        <v>0</v>
      </c>
      <c r="S593" s="191">
        <v>0</v>
      </c>
      <c r="T593" s="192">
        <f>S593*H593</f>
        <v>0</v>
      </c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R593" s="193" t="s">
        <v>343</v>
      </c>
      <c r="AT593" s="193" t="s">
        <v>377</v>
      </c>
      <c r="AU593" s="193" t="s">
        <v>157</v>
      </c>
      <c r="AY593" s="19" t="s">
        <v>290</v>
      </c>
      <c r="BE593" s="194">
        <f>IF(N593="základní",J593,0)</f>
        <v>0</v>
      </c>
      <c r="BF593" s="194">
        <f>IF(N593="snížená",J593,0)</f>
        <v>0</v>
      </c>
      <c r="BG593" s="194">
        <f>IF(N593="zákl. přenesená",J593,0)</f>
        <v>0</v>
      </c>
      <c r="BH593" s="194">
        <f>IF(N593="sníž. přenesená",J593,0)</f>
        <v>0</v>
      </c>
      <c r="BI593" s="194">
        <f>IF(N593="nulová",J593,0)</f>
        <v>0</v>
      </c>
      <c r="BJ593" s="19" t="s">
        <v>86</v>
      </c>
      <c r="BK593" s="194">
        <f>ROUND(I593*H593,2)</f>
        <v>0</v>
      </c>
      <c r="BL593" s="19" t="s">
        <v>296</v>
      </c>
      <c r="BM593" s="193" t="s">
        <v>882</v>
      </c>
    </row>
    <row r="594" spans="1:47" s="2" customFormat="1" ht="19.5">
      <c r="A594" s="36"/>
      <c r="B594" s="37"/>
      <c r="C594" s="38"/>
      <c r="D594" s="195" t="s">
        <v>298</v>
      </c>
      <c r="E594" s="38"/>
      <c r="F594" s="196" t="s">
        <v>883</v>
      </c>
      <c r="G594" s="38"/>
      <c r="H594" s="38"/>
      <c r="I594" s="197"/>
      <c r="J594" s="38"/>
      <c r="K594" s="38"/>
      <c r="L594" s="41"/>
      <c r="M594" s="198"/>
      <c r="N594" s="199"/>
      <c r="O594" s="66"/>
      <c r="P594" s="66"/>
      <c r="Q594" s="66"/>
      <c r="R594" s="66"/>
      <c r="S594" s="66"/>
      <c r="T594" s="67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T594" s="19" t="s">
        <v>298</v>
      </c>
      <c r="AU594" s="19" t="s">
        <v>157</v>
      </c>
    </row>
    <row r="595" spans="2:51" s="14" customFormat="1" ht="11.25">
      <c r="B595" s="210"/>
      <c r="C595" s="211"/>
      <c r="D595" s="195" t="s">
        <v>300</v>
      </c>
      <c r="E595" s="212" t="s">
        <v>42</v>
      </c>
      <c r="F595" s="213" t="s">
        <v>158</v>
      </c>
      <c r="G595" s="211"/>
      <c r="H595" s="214">
        <v>3</v>
      </c>
      <c r="I595" s="215"/>
      <c r="J595" s="211"/>
      <c r="K595" s="211"/>
      <c r="L595" s="216"/>
      <c r="M595" s="217"/>
      <c r="N595" s="218"/>
      <c r="O595" s="218"/>
      <c r="P595" s="218"/>
      <c r="Q595" s="218"/>
      <c r="R595" s="218"/>
      <c r="S595" s="218"/>
      <c r="T595" s="219"/>
      <c r="AT595" s="220" t="s">
        <v>300</v>
      </c>
      <c r="AU595" s="220" t="s">
        <v>157</v>
      </c>
      <c r="AV595" s="14" t="s">
        <v>88</v>
      </c>
      <c r="AW595" s="14" t="s">
        <v>38</v>
      </c>
      <c r="AX595" s="14" t="s">
        <v>79</v>
      </c>
      <c r="AY595" s="220" t="s">
        <v>290</v>
      </c>
    </row>
    <row r="596" spans="2:51" s="15" customFormat="1" ht="11.25">
      <c r="B596" s="221"/>
      <c r="C596" s="222"/>
      <c r="D596" s="195" t="s">
        <v>300</v>
      </c>
      <c r="E596" s="223" t="s">
        <v>42</v>
      </c>
      <c r="F596" s="224" t="s">
        <v>302</v>
      </c>
      <c r="G596" s="222"/>
      <c r="H596" s="225">
        <v>3</v>
      </c>
      <c r="I596" s="226"/>
      <c r="J596" s="222"/>
      <c r="K596" s="222"/>
      <c r="L596" s="227"/>
      <c r="M596" s="228"/>
      <c r="N596" s="229"/>
      <c r="O596" s="229"/>
      <c r="P596" s="229"/>
      <c r="Q596" s="229"/>
      <c r="R596" s="229"/>
      <c r="S596" s="229"/>
      <c r="T596" s="230"/>
      <c r="AT596" s="231" t="s">
        <v>300</v>
      </c>
      <c r="AU596" s="231" t="s">
        <v>157</v>
      </c>
      <c r="AV596" s="15" t="s">
        <v>296</v>
      </c>
      <c r="AW596" s="15" t="s">
        <v>38</v>
      </c>
      <c r="AX596" s="15" t="s">
        <v>86</v>
      </c>
      <c r="AY596" s="231" t="s">
        <v>290</v>
      </c>
    </row>
    <row r="597" spans="2:63" s="12" customFormat="1" ht="20.85" customHeight="1">
      <c r="B597" s="166"/>
      <c r="C597" s="167"/>
      <c r="D597" s="168" t="s">
        <v>78</v>
      </c>
      <c r="E597" s="180" t="s">
        <v>776</v>
      </c>
      <c r="F597" s="180" t="s">
        <v>884</v>
      </c>
      <c r="G597" s="167"/>
      <c r="H597" s="167"/>
      <c r="I597" s="170"/>
      <c r="J597" s="181">
        <f>BK597</f>
        <v>0</v>
      </c>
      <c r="K597" s="167"/>
      <c r="L597" s="172"/>
      <c r="M597" s="173"/>
      <c r="N597" s="174"/>
      <c r="O597" s="174"/>
      <c r="P597" s="175">
        <f>SUM(P598:P652)</f>
        <v>0</v>
      </c>
      <c r="Q597" s="174"/>
      <c r="R597" s="175">
        <f>SUM(R598:R652)</f>
        <v>0</v>
      </c>
      <c r="S597" s="174"/>
      <c r="T597" s="176">
        <f>SUM(T598:T652)</f>
        <v>853.1860000000001</v>
      </c>
      <c r="AR597" s="177" t="s">
        <v>86</v>
      </c>
      <c r="AT597" s="178" t="s">
        <v>78</v>
      </c>
      <c r="AU597" s="178" t="s">
        <v>88</v>
      </c>
      <c r="AY597" s="177" t="s">
        <v>290</v>
      </c>
      <c r="BK597" s="179">
        <f>SUM(BK598:BK652)</f>
        <v>0</v>
      </c>
    </row>
    <row r="598" spans="1:65" s="2" customFormat="1" ht="37.9" customHeight="1">
      <c r="A598" s="36"/>
      <c r="B598" s="37"/>
      <c r="C598" s="182" t="s">
        <v>885</v>
      </c>
      <c r="D598" s="182" t="s">
        <v>292</v>
      </c>
      <c r="E598" s="183" t="s">
        <v>886</v>
      </c>
      <c r="F598" s="184" t="s">
        <v>887</v>
      </c>
      <c r="G598" s="185" t="s">
        <v>109</v>
      </c>
      <c r="H598" s="186">
        <v>225.5</v>
      </c>
      <c r="I598" s="187"/>
      <c r="J598" s="188">
        <f>ROUND(I598*H598,2)</f>
        <v>0</v>
      </c>
      <c r="K598" s="184" t="s">
        <v>295</v>
      </c>
      <c r="L598" s="41"/>
      <c r="M598" s="189" t="s">
        <v>42</v>
      </c>
      <c r="N598" s="190" t="s">
        <v>50</v>
      </c>
      <c r="O598" s="66"/>
      <c r="P598" s="191">
        <f>O598*H598</f>
        <v>0</v>
      </c>
      <c r="Q598" s="191">
        <v>0</v>
      </c>
      <c r="R598" s="191">
        <f>Q598*H598</f>
        <v>0</v>
      </c>
      <c r="S598" s="191">
        <v>0</v>
      </c>
      <c r="T598" s="192">
        <f>S598*H598</f>
        <v>0</v>
      </c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R598" s="193" t="s">
        <v>296</v>
      </c>
      <c r="AT598" s="193" t="s">
        <v>292</v>
      </c>
      <c r="AU598" s="193" t="s">
        <v>157</v>
      </c>
      <c r="AY598" s="19" t="s">
        <v>290</v>
      </c>
      <c r="BE598" s="194">
        <f>IF(N598="základní",J598,0)</f>
        <v>0</v>
      </c>
      <c r="BF598" s="194">
        <f>IF(N598="snížená",J598,0)</f>
        <v>0</v>
      </c>
      <c r="BG598" s="194">
        <f>IF(N598="zákl. přenesená",J598,0)</f>
        <v>0</v>
      </c>
      <c r="BH598" s="194">
        <f>IF(N598="sníž. přenesená",J598,0)</f>
        <v>0</v>
      </c>
      <c r="BI598" s="194">
        <f>IF(N598="nulová",J598,0)</f>
        <v>0</v>
      </c>
      <c r="BJ598" s="19" t="s">
        <v>86</v>
      </c>
      <c r="BK598" s="194">
        <f>ROUND(I598*H598,2)</f>
        <v>0</v>
      </c>
      <c r="BL598" s="19" t="s">
        <v>296</v>
      </c>
      <c r="BM598" s="193" t="s">
        <v>888</v>
      </c>
    </row>
    <row r="599" spans="1:47" s="2" customFormat="1" ht="19.5">
      <c r="A599" s="36"/>
      <c r="B599" s="37"/>
      <c r="C599" s="38"/>
      <c r="D599" s="195" t="s">
        <v>298</v>
      </c>
      <c r="E599" s="38"/>
      <c r="F599" s="196" t="s">
        <v>889</v>
      </c>
      <c r="G599" s="38"/>
      <c r="H599" s="38"/>
      <c r="I599" s="197"/>
      <c r="J599" s="38"/>
      <c r="K599" s="38"/>
      <c r="L599" s="41"/>
      <c r="M599" s="198"/>
      <c r="N599" s="199"/>
      <c r="O599" s="66"/>
      <c r="P599" s="66"/>
      <c r="Q599" s="66"/>
      <c r="R599" s="66"/>
      <c r="S599" s="66"/>
      <c r="T599" s="67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T599" s="19" t="s">
        <v>298</v>
      </c>
      <c r="AU599" s="19" t="s">
        <v>157</v>
      </c>
    </row>
    <row r="600" spans="2:51" s="13" customFormat="1" ht="11.25">
      <c r="B600" s="200"/>
      <c r="C600" s="201"/>
      <c r="D600" s="195" t="s">
        <v>300</v>
      </c>
      <c r="E600" s="202" t="s">
        <v>42</v>
      </c>
      <c r="F600" s="203" t="s">
        <v>301</v>
      </c>
      <c r="G600" s="201"/>
      <c r="H600" s="202" t="s">
        <v>42</v>
      </c>
      <c r="I600" s="204"/>
      <c r="J600" s="201"/>
      <c r="K600" s="201"/>
      <c r="L600" s="205"/>
      <c r="M600" s="206"/>
      <c r="N600" s="207"/>
      <c r="O600" s="207"/>
      <c r="P600" s="207"/>
      <c r="Q600" s="207"/>
      <c r="R600" s="207"/>
      <c r="S600" s="207"/>
      <c r="T600" s="208"/>
      <c r="AT600" s="209" t="s">
        <v>300</v>
      </c>
      <c r="AU600" s="209" t="s">
        <v>157</v>
      </c>
      <c r="AV600" s="13" t="s">
        <v>86</v>
      </c>
      <c r="AW600" s="13" t="s">
        <v>38</v>
      </c>
      <c r="AX600" s="13" t="s">
        <v>79</v>
      </c>
      <c r="AY600" s="209" t="s">
        <v>290</v>
      </c>
    </row>
    <row r="601" spans="2:51" s="14" customFormat="1" ht="11.25">
      <c r="B601" s="210"/>
      <c r="C601" s="211"/>
      <c r="D601" s="195" t="s">
        <v>300</v>
      </c>
      <c r="E601" s="212" t="s">
        <v>240</v>
      </c>
      <c r="F601" s="213" t="s">
        <v>242</v>
      </c>
      <c r="G601" s="211"/>
      <c r="H601" s="214">
        <v>225.5</v>
      </c>
      <c r="I601" s="215"/>
      <c r="J601" s="211"/>
      <c r="K601" s="211"/>
      <c r="L601" s="216"/>
      <c r="M601" s="217"/>
      <c r="N601" s="218"/>
      <c r="O601" s="218"/>
      <c r="P601" s="218"/>
      <c r="Q601" s="218"/>
      <c r="R601" s="218"/>
      <c r="S601" s="218"/>
      <c r="T601" s="219"/>
      <c r="AT601" s="220" t="s">
        <v>300</v>
      </c>
      <c r="AU601" s="220" t="s">
        <v>157</v>
      </c>
      <c r="AV601" s="14" t="s">
        <v>88</v>
      </c>
      <c r="AW601" s="14" t="s">
        <v>38</v>
      </c>
      <c r="AX601" s="14" t="s">
        <v>79</v>
      </c>
      <c r="AY601" s="220" t="s">
        <v>290</v>
      </c>
    </row>
    <row r="602" spans="2:51" s="15" customFormat="1" ht="11.25">
      <c r="B602" s="221"/>
      <c r="C602" s="222"/>
      <c r="D602" s="195" t="s">
        <v>300</v>
      </c>
      <c r="E602" s="223" t="s">
        <v>42</v>
      </c>
      <c r="F602" s="224" t="s">
        <v>302</v>
      </c>
      <c r="G602" s="222"/>
      <c r="H602" s="225">
        <v>225.5</v>
      </c>
      <c r="I602" s="226"/>
      <c r="J602" s="222"/>
      <c r="K602" s="222"/>
      <c r="L602" s="227"/>
      <c r="M602" s="228"/>
      <c r="N602" s="229"/>
      <c r="O602" s="229"/>
      <c r="P602" s="229"/>
      <c r="Q602" s="229"/>
      <c r="R602" s="229"/>
      <c r="S602" s="229"/>
      <c r="T602" s="230"/>
      <c r="AT602" s="231" t="s">
        <v>300</v>
      </c>
      <c r="AU602" s="231" t="s">
        <v>157</v>
      </c>
      <c r="AV602" s="15" t="s">
        <v>296</v>
      </c>
      <c r="AW602" s="15" t="s">
        <v>38</v>
      </c>
      <c r="AX602" s="15" t="s">
        <v>86</v>
      </c>
      <c r="AY602" s="231" t="s">
        <v>290</v>
      </c>
    </row>
    <row r="603" spans="1:65" s="2" customFormat="1" ht="37.9" customHeight="1">
      <c r="A603" s="36"/>
      <c r="B603" s="37"/>
      <c r="C603" s="182" t="s">
        <v>890</v>
      </c>
      <c r="D603" s="182" t="s">
        <v>292</v>
      </c>
      <c r="E603" s="183" t="s">
        <v>891</v>
      </c>
      <c r="F603" s="184" t="s">
        <v>892</v>
      </c>
      <c r="G603" s="185" t="s">
        <v>109</v>
      </c>
      <c r="H603" s="186">
        <v>225.5</v>
      </c>
      <c r="I603" s="187"/>
      <c r="J603" s="188">
        <f>ROUND(I603*H603,2)</f>
        <v>0</v>
      </c>
      <c r="K603" s="184" t="s">
        <v>295</v>
      </c>
      <c r="L603" s="41"/>
      <c r="M603" s="189" t="s">
        <v>42</v>
      </c>
      <c r="N603" s="190" t="s">
        <v>50</v>
      </c>
      <c r="O603" s="66"/>
      <c r="P603" s="191">
        <f>O603*H603</f>
        <v>0</v>
      </c>
      <c r="Q603" s="191">
        <v>0</v>
      </c>
      <c r="R603" s="191">
        <f>Q603*H603</f>
        <v>0</v>
      </c>
      <c r="S603" s="191">
        <v>0.29</v>
      </c>
      <c r="T603" s="192">
        <f>S603*H603</f>
        <v>65.395</v>
      </c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R603" s="193" t="s">
        <v>296</v>
      </c>
      <c r="AT603" s="193" t="s">
        <v>292</v>
      </c>
      <c r="AU603" s="193" t="s">
        <v>157</v>
      </c>
      <c r="AY603" s="19" t="s">
        <v>290</v>
      </c>
      <c r="BE603" s="194">
        <f>IF(N603="základní",J603,0)</f>
        <v>0</v>
      </c>
      <c r="BF603" s="194">
        <f>IF(N603="snížená",J603,0)</f>
        <v>0</v>
      </c>
      <c r="BG603" s="194">
        <f>IF(N603="zákl. přenesená",J603,0)</f>
        <v>0</v>
      </c>
      <c r="BH603" s="194">
        <f>IF(N603="sníž. přenesená",J603,0)</f>
        <v>0</v>
      </c>
      <c r="BI603" s="194">
        <f>IF(N603="nulová",J603,0)</f>
        <v>0</v>
      </c>
      <c r="BJ603" s="19" t="s">
        <v>86</v>
      </c>
      <c r="BK603" s="194">
        <f>ROUND(I603*H603,2)</f>
        <v>0</v>
      </c>
      <c r="BL603" s="19" t="s">
        <v>296</v>
      </c>
      <c r="BM603" s="193" t="s">
        <v>893</v>
      </c>
    </row>
    <row r="604" spans="1:47" s="2" customFormat="1" ht="19.5">
      <c r="A604" s="36"/>
      <c r="B604" s="37"/>
      <c r="C604" s="38"/>
      <c r="D604" s="195" t="s">
        <v>298</v>
      </c>
      <c r="E604" s="38"/>
      <c r="F604" s="196" t="s">
        <v>894</v>
      </c>
      <c r="G604" s="38"/>
      <c r="H604" s="38"/>
      <c r="I604" s="197"/>
      <c r="J604" s="38"/>
      <c r="K604" s="38"/>
      <c r="L604" s="41"/>
      <c r="M604" s="198"/>
      <c r="N604" s="199"/>
      <c r="O604" s="66"/>
      <c r="P604" s="66"/>
      <c r="Q604" s="66"/>
      <c r="R604" s="66"/>
      <c r="S604" s="66"/>
      <c r="T604" s="67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T604" s="19" t="s">
        <v>298</v>
      </c>
      <c r="AU604" s="19" t="s">
        <v>157</v>
      </c>
    </row>
    <row r="605" spans="2:51" s="14" customFormat="1" ht="11.25">
      <c r="B605" s="210"/>
      <c r="C605" s="211"/>
      <c r="D605" s="195" t="s">
        <v>300</v>
      </c>
      <c r="E605" s="212" t="s">
        <v>42</v>
      </c>
      <c r="F605" s="213" t="s">
        <v>240</v>
      </c>
      <c r="G605" s="211"/>
      <c r="H605" s="214">
        <v>225.5</v>
      </c>
      <c r="I605" s="215"/>
      <c r="J605" s="211"/>
      <c r="K605" s="211"/>
      <c r="L605" s="216"/>
      <c r="M605" s="217"/>
      <c r="N605" s="218"/>
      <c r="O605" s="218"/>
      <c r="P605" s="218"/>
      <c r="Q605" s="218"/>
      <c r="R605" s="218"/>
      <c r="S605" s="218"/>
      <c r="T605" s="219"/>
      <c r="AT605" s="220" t="s">
        <v>300</v>
      </c>
      <c r="AU605" s="220" t="s">
        <v>157</v>
      </c>
      <c r="AV605" s="14" t="s">
        <v>88</v>
      </c>
      <c r="AW605" s="14" t="s">
        <v>38</v>
      </c>
      <c r="AX605" s="14" t="s">
        <v>79</v>
      </c>
      <c r="AY605" s="220" t="s">
        <v>290</v>
      </c>
    </row>
    <row r="606" spans="2:51" s="15" customFormat="1" ht="11.25">
      <c r="B606" s="221"/>
      <c r="C606" s="222"/>
      <c r="D606" s="195" t="s">
        <v>300</v>
      </c>
      <c r="E606" s="223" t="s">
        <v>42</v>
      </c>
      <c r="F606" s="224" t="s">
        <v>302</v>
      </c>
      <c r="G606" s="222"/>
      <c r="H606" s="225">
        <v>225.5</v>
      </c>
      <c r="I606" s="226"/>
      <c r="J606" s="222"/>
      <c r="K606" s="222"/>
      <c r="L606" s="227"/>
      <c r="M606" s="228"/>
      <c r="N606" s="229"/>
      <c r="O606" s="229"/>
      <c r="P606" s="229"/>
      <c r="Q606" s="229"/>
      <c r="R606" s="229"/>
      <c r="S606" s="229"/>
      <c r="T606" s="230"/>
      <c r="AT606" s="231" t="s">
        <v>300</v>
      </c>
      <c r="AU606" s="231" t="s">
        <v>157</v>
      </c>
      <c r="AV606" s="15" t="s">
        <v>296</v>
      </c>
      <c r="AW606" s="15" t="s">
        <v>38</v>
      </c>
      <c r="AX606" s="15" t="s">
        <v>86</v>
      </c>
      <c r="AY606" s="231" t="s">
        <v>290</v>
      </c>
    </row>
    <row r="607" spans="1:65" s="2" customFormat="1" ht="37.9" customHeight="1">
      <c r="A607" s="36"/>
      <c r="B607" s="37"/>
      <c r="C607" s="182" t="s">
        <v>895</v>
      </c>
      <c r="D607" s="182" t="s">
        <v>292</v>
      </c>
      <c r="E607" s="183" t="s">
        <v>896</v>
      </c>
      <c r="F607" s="184" t="s">
        <v>897</v>
      </c>
      <c r="G607" s="185" t="s">
        <v>109</v>
      </c>
      <c r="H607" s="186">
        <v>973.5</v>
      </c>
      <c r="I607" s="187"/>
      <c r="J607" s="188">
        <f>ROUND(I607*H607,2)</f>
        <v>0</v>
      </c>
      <c r="K607" s="184" t="s">
        <v>295</v>
      </c>
      <c r="L607" s="41"/>
      <c r="M607" s="189" t="s">
        <v>42</v>
      </c>
      <c r="N607" s="190" t="s">
        <v>50</v>
      </c>
      <c r="O607" s="66"/>
      <c r="P607" s="191">
        <f>O607*H607</f>
        <v>0</v>
      </c>
      <c r="Q607" s="191">
        <v>0</v>
      </c>
      <c r="R607" s="191">
        <f>Q607*H607</f>
        <v>0</v>
      </c>
      <c r="S607" s="191">
        <v>0.44</v>
      </c>
      <c r="T607" s="192">
        <f>S607*H607</f>
        <v>428.34</v>
      </c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R607" s="193" t="s">
        <v>296</v>
      </c>
      <c r="AT607" s="193" t="s">
        <v>292</v>
      </c>
      <c r="AU607" s="193" t="s">
        <v>157</v>
      </c>
      <c r="AY607" s="19" t="s">
        <v>290</v>
      </c>
      <c r="BE607" s="194">
        <f>IF(N607="základní",J607,0)</f>
        <v>0</v>
      </c>
      <c r="BF607" s="194">
        <f>IF(N607="snížená",J607,0)</f>
        <v>0</v>
      </c>
      <c r="BG607" s="194">
        <f>IF(N607="zákl. přenesená",J607,0)</f>
        <v>0</v>
      </c>
      <c r="BH607" s="194">
        <f>IF(N607="sníž. přenesená",J607,0)</f>
        <v>0</v>
      </c>
      <c r="BI607" s="194">
        <f>IF(N607="nulová",J607,0)</f>
        <v>0</v>
      </c>
      <c r="BJ607" s="19" t="s">
        <v>86</v>
      </c>
      <c r="BK607" s="194">
        <f>ROUND(I607*H607,2)</f>
        <v>0</v>
      </c>
      <c r="BL607" s="19" t="s">
        <v>296</v>
      </c>
      <c r="BM607" s="193" t="s">
        <v>898</v>
      </c>
    </row>
    <row r="608" spans="1:47" s="2" customFormat="1" ht="19.5">
      <c r="A608" s="36"/>
      <c r="B608" s="37"/>
      <c r="C608" s="38"/>
      <c r="D608" s="195" t="s">
        <v>298</v>
      </c>
      <c r="E608" s="38"/>
      <c r="F608" s="196" t="s">
        <v>894</v>
      </c>
      <c r="G608" s="38"/>
      <c r="H608" s="38"/>
      <c r="I608" s="197"/>
      <c r="J608" s="38"/>
      <c r="K608" s="38"/>
      <c r="L608" s="41"/>
      <c r="M608" s="198"/>
      <c r="N608" s="199"/>
      <c r="O608" s="66"/>
      <c r="P608" s="66"/>
      <c r="Q608" s="66"/>
      <c r="R608" s="66"/>
      <c r="S608" s="66"/>
      <c r="T608" s="67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T608" s="19" t="s">
        <v>298</v>
      </c>
      <c r="AU608" s="19" t="s">
        <v>157</v>
      </c>
    </row>
    <row r="609" spans="2:51" s="14" customFormat="1" ht="11.25">
      <c r="B609" s="210"/>
      <c r="C609" s="211"/>
      <c r="D609" s="195" t="s">
        <v>300</v>
      </c>
      <c r="E609" s="212" t="s">
        <v>42</v>
      </c>
      <c r="F609" s="213" t="s">
        <v>237</v>
      </c>
      <c r="G609" s="211"/>
      <c r="H609" s="214">
        <v>973.5</v>
      </c>
      <c r="I609" s="215"/>
      <c r="J609" s="211"/>
      <c r="K609" s="211"/>
      <c r="L609" s="216"/>
      <c r="M609" s="217"/>
      <c r="N609" s="218"/>
      <c r="O609" s="218"/>
      <c r="P609" s="218"/>
      <c r="Q609" s="218"/>
      <c r="R609" s="218"/>
      <c r="S609" s="218"/>
      <c r="T609" s="219"/>
      <c r="AT609" s="220" t="s">
        <v>300</v>
      </c>
      <c r="AU609" s="220" t="s">
        <v>157</v>
      </c>
      <c r="AV609" s="14" t="s">
        <v>88</v>
      </c>
      <c r="AW609" s="14" t="s">
        <v>38</v>
      </c>
      <c r="AX609" s="14" t="s">
        <v>79</v>
      </c>
      <c r="AY609" s="220" t="s">
        <v>290</v>
      </c>
    </row>
    <row r="610" spans="2:51" s="15" customFormat="1" ht="11.25">
      <c r="B610" s="221"/>
      <c r="C610" s="222"/>
      <c r="D610" s="195" t="s">
        <v>300</v>
      </c>
      <c r="E610" s="223" t="s">
        <v>42</v>
      </c>
      <c r="F610" s="224" t="s">
        <v>302</v>
      </c>
      <c r="G610" s="222"/>
      <c r="H610" s="225">
        <v>973.5</v>
      </c>
      <c r="I610" s="226"/>
      <c r="J610" s="222"/>
      <c r="K610" s="222"/>
      <c r="L610" s="227"/>
      <c r="M610" s="228"/>
      <c r="N610" s="229"/>
      <c r="O610" s="229"/>
      <c r="P610" s="229"/>
      <c r="Q610" s="229"/>
      <c r="R610" s="229"/>
      <c r="S610" s="229"/>
      <c r="T610" s="230"/>
      <c r="AT610" s="231" t="s">
        <v>300</v>
      </c>
      <c r="AU610" s="231" t="s">
        <v>157</v>
      </c>
      <c r="AV610" s="15" t="s">
        <v>296</v>
      </c>
      <c r="AW610" s="15" t="s">
        <v>38</v>
      </c>
      <c r="AX610" s="15" t="s">
        <v>86</v>
      </c>
      <c r="AY610" s="231" t="s">
        <v>290</v>
      </c>
    </row>
    <row r="611" spans="1:65" s="2" customFormat="1" ht="24.2" customHeight="1">
      <c r="A611" s="36"/>
      <c r="B611" s="37"/>
      <c r="C611" s="182" t="s">
        <v>899</v>
      </c>
      <c r="D611" s="182" t="s">
        <v>292</v>
      </c>
      <c r="E611" s="183" t="s">
        <v>900</v>
      </c>
      <c r="F611" s="184" t="s">
        <v>901</v>
      </c>
      <c r="G611" s="185" t="s">
        <v>109</v>
      </c>
      <c r="H611" s="186">
        <v>973.5</v>
      </c>
      <c r="I611" s="187"/>
      <c r="J611" s="188">
        <f>ROUND(I611*H611,2)</f>
        <v>0</v>
      </c>
      <c r="K611" s="184" t="s">
        <v>295</v>
      </c>
      <c r="L611" s="41"/>
      <c r="M611" s="189" t="s">
        <v>42</v>
      </c>
      <c r="N611" s="190" t="s">
        <v>50</v>
      </c>
      <c r="O611" s="66"/>
      <c r="P611" s="191">
        <f>O611*H611</f>
        <v>0</v>
      </c>
      <c r="Q611" s="191">
        <v>0</v>
      </c>
      <c r="R611" s="191">
        <f>Q611*H611</f>
        <v>0</v>
      </c>
      <c r="S611" s="191">
        <v>0.22</v>
      </c>
      <c r="T611" s="192">
        <f>S611*H611</f>
        <v>214.17</v>
      </c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R611" s="193" t="s">
        <v>296</v>
      </c>
      <c r="AT611" s="193" t="s">
        <v>292</v>
      </c>
      <c r="AU611" s="193" t="s">
        <v>157</v>
      </c>
      <c r="AY611" s="19" t="s">
        <v>290</v>
      </c>
      <c r="BE611" s="194">
        <f>IF(N611="základní",J611,0)</f>
        <v>0</v>
      </c>
      <c r="BF611" s="194">
        <f>IF(N611="snížená",J611,0)</f>
        <v>0</v>
      </c>
      <c r="BG611" s="194">
        <f>IF(N611="zákl. přenesená",J611,0)</f>
        <v>0</v>
      </c>
      <c r="BH611" s="194">
        <f>IF(N611="sníž. přenesená",J611,0)</f>
        <v>0</v>
      </c>
      <c r="BI611" s="194">
        <f>IF(N611="nulová",J611,0)</f>
        <v>0</v>
      </c>
      <c r="BJ611" s="19" t="s">
        <v>86</v>
      </c>
      <c r="BK611" s="194">
        <f>ROUND(I611*H611,2)</f>
        <v>0</v>
      </c>
      <c r="BL611" s="19" t="s">
        <v>296</v>
      </c>
      <c r="BM611" s="193" t="s">
        <v>902</v>
      </c>
    </row>
    <row r="612" spans="2:51" s="13" customFormat="1" ht="11.25">
      <c r="B612" s="200"/>
      <c r="C612" s="201"/>
      <c r="D612" s="195" t="s">
        <v>300</v>
      </c>
      <c r="E612" s="202" t="s">
        <v>42</v>
      </c>
      <c r="F612" s="203" t="s">
        <v>301</v>
      </c>
      <c r="G612" s="201"/>
      <c r="H612" s="202" t="s">
        <v>42</v>
      </c>
      <c r="I612" s="204"/>
      <c r="J612" s="201"/>
      <c r="K612" s="201"/>
      <c r="L612" s="205"/>
      <c r="M612" s="206"/>
      <c r="N612" s="207"/>
      <c r="O612" s="207"/>
      <c r="P612" s="207"/>
      <c r="Q612" s="207"/>
      <c r="R612" s="207"/>
      <c r="S612" s="207"/>
      <c r="T612" s="208"/>
      <c r="AT612" s="209" t="s">
        <v>300</v>
      </c>
      <c r="AU612" s="209" t="s">
        <v>157</v>
      </c>
      <c r="AV612" s="13" t="s">
        <v>86</v>
      </c>
      <c r="AW612" s="13" t="s">
        <v>38</v>
      </c>
      <c r="AX612" s="13" t="s">
        <v>79</v>
      </c>
      <c r="AY612" s="209" t="s">
        <v>290</v>
      </c>
    </row>
    <row r="613" spans="2:51" s="14" customFormat="1" ht="11.25">
      <c r="B613" s="210"/>
      <c r="C613" s="211"/>
      <c r="D613" s="195" t="s">
        <v>300</v>
      </c>
      <c r="E613" s="212" t="s">
        <v>237</v>
      </c>
      <c r="F613" s="213" t="s">
        <v>903</v>
      </c>
      <c r="G613" s="211"/>
      <c r="H613" s="214">
        <v>973.5</v>
      </c>
      <c r="I613" s="215"/>
      <c r="J613" s="211"/>
      <c r="K613" s="211"/>
      <c r="L613" s="216"/>
      <c r="M613" s="217"/>
      <c r="N613" s="218"/>
      <c r="O613" s="218"/>
      <c r="P613" s="218"/>
      <c r="Q613" s="218"/>
      <c r="R613" s="218"/>
      <c r="S613" s="218"/>
      <c r="T613" s="219"/>
      <c r="AT613" s="220" t="s">
        <v>300</v>
      </c>
      <c r="AU613" s="220" t="s">
        <v>157</v>
      </c>
      <c r="AV613" s="14" t="s">
        <v>88</v>
      </c>
      <c r="AW613" s="14" t="s">
        <v>38</v>
      </c>
      <c r="AX613" s="14" t="s">
        <v>79</v>
      </c>
      <c r="AY613" s="220" t="s">
        <v>290</v>
      </c>
    </row>
    <row r="614" spans="2:51" s="15" customFormat="1" ht="11.25">
      <c r="B614" s="221"/>
      <c r="C614" s="222"/>
      <c r="D614" s="195" t="s">
        <v>300</v>
      </c>
      <c r="E614" s="223" t="s">
        <v>42</v>
      </c>
      <c r="F614" s="224" t="s">
        <v>302</v>
      </c>
      <c r="G614" s="222"/>
      <c r="H614" s="225">
        <v>973.5</v>
      </c>
      <c r="I614" s="226"/>
      <c r="J614" s="222"/>
      <c r="K614" s="222"/>
      <c r="L614" s="227"/>
      <c r="M614" s="228"/>
      <c r="N614" s="229"/>
      <c r="O614" s="229"/>
      <c r="P614" s="229"/>
      <c r="Q614" s="229"/>
      <c r="R614" s="229"/>
      <c r="S614" s="229"/>
      <c r="T614" s="230"/>
      <c r="AT614" s="231" t="s">
        <v>300</v>
      </c>
      <c r="AU614" s="231" t="s">
        <v>157</v>
      </c>
      <c r="AV614" s="15" t="s">
        <v>296</v>
      </c>
      <c r="AW614" s="15" t="s">
        <v>38</v>
      </c>
      <c r="AX614" s="15" t="s">
        <v>86</v>
      </c>
      <c r="AY614" s="231" t="s">
        <v>290</v>
      </c>
    </row>
    <row r="615" spans="1:65" s="2" customFormat="1" ht="24.2" customHeight="1">
      <c r="A615" s="36"/>
      <c r="B615" s="37"/>
      <c r="C615" s="182" t="s">
        <v>904</v>
      </c>
      <c r="D615" s="182" t="s">
        <v>292</v>
      </c>
      <c r="E615" s="183" t="s">
        <v>905</v>
      </c>
      <c r="F615" s="184" t="s">
        <v>906</v>
      </c>
      <c r="G615" s="185" t="s">
        <v>113</v>
      </c>
      <c r="H615" s="186">
        <v>475</v>
      </c>
      <c r="I615" s="187"/>
      <c r="J615" s="188">
        <f>ROUND(I615*H615,2)</f>
        <v>0</v>
      </c>
      <c r="K615" s="184" t="s">
        <v>295</v>
      </c>
      <c r="L615" s="41"/>
      <c r="M615" s="189" t="s">
        <v>42</v>
      </c>
      <c r="N615" s="190" t="s">
        <v>50</v>
      </c>
      <c r="O615" s="66"/>
      <c r="P615" s="191">
        <f>O615*H615</f>
        <v>0</v>
      </c>
      <c r="Q615" s="191">
        <v>0</v>
      </c>
      <c r="R615" s="191">
        <f>Q615*H615</f>
        <v>0</v>
      </c>
      <c r="S615" s="191">
        <v>0.205</v>
      </c>
      <c r="T615" s="192">
        <f>S615*H615</f>
        <v>97.375</v>
      </c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R615" s="193" t="s">
        <v>296</v>
      </c>
      <c r="AT615" s="193" t="s">
        <v>292</v>
      </c>
      <c r="AU615" s="193" t="s">
        <v>157</v>
      </c>
      <c r="AY615" s="19" t="s">
        <v>290</v>
      </c>
      <c r="BE615" s="194">
        <f>IF(N615="základní",J615,0)</f>
        <v>0</v>
      </c>
      <c r="BF615" s="194">
        <f>IF(N615="snížená",J615,0)</f>
        <v>0</v>
      </c>
      <c r="BG615" s="194">
        <f>IF(N615="zákl. přenesená",J615,0)</f>
        <v>0</v>
      </c>
      <c r="BH615" s="194">
        <f>IF(N615="sníž. přenesená",J615,0)</f>
        <v>0</v>
      </c>
      <c r="BI615" s="194">
        <f>IF(N615="nulová",J615,0)</f>
        <v>0</v>
      </c>
      <c r="BJ615" s="19" t="s">
        <v>86</v>
      </c>
      <c r="BK615" s="194">
        <f>ROUND(I615*H615,2)</f>
        <v>0</v>
      </c>
      <c r="BL615" s="19" t="s">
        <v>296</v>
      </c>
      <c r="BM615" s="193" t="s">
        <v>907</v>
      </c>
    </row>
    <row r="616" spans="2:51" s="13" customFormat="1" ht="11.25">
      <c r="B616" s="200"/>
      <c r="C616" s="201"/>
      <c r="D616" s="195" t="s">
        <v>300</v>
      </c>
      <c r="E616" s="202" t="s">
        <v>42</v>
      </c>
      <c r="F616" s="203" t="s">
        <v>468</v>
      </c>
      <c r="G616" s="201"/>
      <c r="H616" s="202" t="s">
        <v>42</v>
      </c>
      <c r="I616" s="204"/>
      <c r="J616" s="201"/>
      <c r="K616" s="201"/>
      <c r="L616" s="205"/>
      <c r="M616" s="206"/>
      <c r="N616" s="207"/>
      <c r="O616" s="207"/>
      <c r="P616" s="207"/>
      <c r="Q616" s="207"/>
      <c r="R616" s="207"/>
      <c r="S616" s="207"/>
      <c r="T616" s="208"/>
      <c r="AT616" s="209" t="s">
        <v>300</v>
      </c>
      <c r="AU616" s="209" t="s">
        <v>157</v>
      </c>
      <c r="AV616" s="13" t="s">
        <v>86</v>
      </c>
      <c r="AW616" s="13" t="s">
        <v>38</v>
      </c>
      <c r="AX616" s="13" t="s">
        <v>79</v>
      </c>
      <c r="AY616" s="209" t="s">
        <v>290</v>
      </c>
    </row>
    <row r="617" spans="2:51" s="14" customFormat="1" ht="11.25">
      <c r="B617" s="210"/>
      <c r="C617" s="211"/>
      <c r="D617" s="195" t="s">
        <v>300</v>
      </c>
      <c r="E617" s="212" t="s">
        <v>42</v>
      </c>
      <c r="F617" s="213" t="s">
        <v>908</v>
      </c>
      <c r="G617" s="211"/>
      <c r="H617" s="214">
        <v>475</v>
      </c>
      <c r="I617" s="215"/>
      <c r="J617" s="211"/>
      <c r="K617" s="211"/>
      <c r="L617" s="216"/>
      <c r="M617" s="217"/>
      <c r="N617" s="218"/>
      <c r="O617" s="218"/>
      <c r="P617" s="218"/>
      <c r="Q617" s="218"/>
      <c r="R617" s="218"/>
      <c r="S617" s="218"/>
      <c r="T617" s="219"/>
      <c r="AT617" s="220" t="s">
        <v>300</v>
      </c>
      <c r="AU617" s="220" t="s">
        <v>157</v>
      </c>
      <c r="AV617" s="14" t="s">
        <v>88</v>
      </c>
      <c r="AW617" s="14" t="s">
        <v>38</v>
      </c>
      <c r="AX617" s="14" t="s">
        <v>79</v>
      </c>
      <c r="AY617" s="220" t="s">
        <v>290</v>
      </c>
    </row>
    <row r="618" spans="2:51" s="15" customFormat="1" ht="11.25">
      <c r="B618" s="221"/>
      <c r="C618" s="222"/>
      <c r="D618" s="195" t="s">
        <v>300</v>
      </c>
      <c r="E618" s="223" t="s">
        <v>42</v>
      </c>
      <c r="F618" s="224" t="s">
        <v>302</v>
      </c>
      <c r="G618" s="222"/>
      <c r="H618" s="225">
        <v>475</v>
      </c>
      <c r="I618" s="226"/>
      <c r="J618" s="222"/>
      <c r="K618" s="222"/>
      <c r="L618" s="227"/>
      <c r="M618" s="228"/>
      <c r="N618" s="229"/>
      <c r="O618" s="229"/>
      <c r="P618" s="229"/>
      <c r="Q618" s="229"/>
      <c r="R618" s="229"/>
      <c r="S618" s="229"/>
      <c r="T618" s="230"/>
      <c r="AT618" s="231" t="s">
        <v>300</v>
      </c>
      <c r="AU618" s="231" t="s">
        <v>157</v>
      </c>
      <c r="AV618" s="15" t="s">
        <v>296</v>
      </c>
      <c r="AW618" s="15" t="s">
        <v>38</v>
      </c>
      <c r="AX618" s="15" t="s">
        <v>86</v>
      </c>
      <c r="AY618" s="231" t="s">
        <v>290</v>
      </c>
    </row>
    <row r="619" spans="1:65" s="2" customFormat="1" ht="14.45" customHeight="1">
      <c r="A619" s="36"/>
      <c r="B619" s="37"/>
      <c r="C619" s="182" t="s">
        <v>909</v>
      </c>
      <c r="D619" s="182" t="s">
        <v>292</v>
      </c>
      <c r="E619" s="183" t="s">
        <v>910</v>
      </c>
      <c r="F619" s="184" t="s">
        <v>911</v>
      </c>
      <c r="G619" s="185" t="s">
        <v>113</v>
      </c>
      <c r="H619" s="186">
        <v>8</v>
      </c>
      <c r="I619" s="187"/>
      <c r="J619" s="188">
        <f>ROUND(I619*H619,2)</f>
        <v>0</v>
      </c>
      <c r="K619" s="184" t="s">
        <v>295</v>
      </c>
      <c r="L619" s="41"/>
      <c r="M619" s="189" t="s">
        <v>42</v>
      </c>
      <c r="N619" s="190" t="s">
        <v>50</v>
      </c>
      <c r="O619" s="66"/>
      <c r="P619" s="191">
        <f>O619*H619</f>
        <v>0</v>
      </c>
      <c r="Q619" s="191">
        <v>0</v>
      </c>
      <c r="R619" s="191">
        <f>Q619*H619</f>
        <v>0</v>
      </c>
      <c r="S619" s="191">
        <v>0.016</v>
      </c>
      <c r="T619" s="192">
        <f>S619*H619</f>
        <v>0.128</v>
      </c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R619" s="193" t="s">
        <v>389</v>
      </c>
      <c r="AT619" s="193" t="s">
        <v>292</v>
      </c>
      <c r="AU619" s="193" t="s">
        <v>157</v>
      </c>
      <c r="AY619" s="19" t="s">
        <v>290</v>
      </c>
      <c r="BE619" s="194">
        <f>IF(N619="základní",J619,0)</f>
        <v>0</v>
      </c>
      <c r="BF619" s="194">
        <f>IF(N619="snížená",J619,0)</f>
        <v>0</v>
      </c>
      <c r="BG619" s="194">
        <f>IF(N619="zákl. přenesená",J619,0)</f>
        <v>0</v>
      </c>
      <c r="BH619" s="194">
        <f>IF(N619="sníž. přenesená",J619,0)</f>
        <v>0</v>
      </c>
      <c r="BI619" s="194">
        <f>IF(N619="nulová",J619,0)</f>
        <v>0</v>
      </c>
      <c r="BJ619" s="19" t="s">
        <v>86</v>
      </c>
      <c r="BK619" s="194">
        <f>ROUND(I619*H619,2)</f>
        <v>0</v>
      </c>
      <c r="BL619" s="19" t="s">
        <v>389</v>
      </c>
      <c r="BM619" s="193" t="s">
        <v>912</v>
      </c>
    </row>
    <row r="620" spans="2:51" s="13" customFormat="1" ht="11.25">
      <c r="B620" s="200"/>
      <c r="C620" s="201"/>
      <c r="D620" s="195" t="s">
        <v>300</v>
      </c>
      <c r="E620" s="202" t="s">
        <v>42</v>
      </c>
      <c r="F620" s="203" t="s">
        <v>563</v>
      </c>
      <c r="G620" s="201"/>
      <c r="H620" s="202" t="s">
        <v>42</v>
      </c>
      <c r="I620" s="204"/>
      <c r="J620" s="201"/>
      <c r="K620" s="201"/>
      <c r="L620" s="205"/>
      <c r="M620" s="206"/>
      <c r="N620" s="207"/>
      <c r="O620" s="207"/>
      <c r="P620" s="207"/>
      <c r="Q620" s="207"/>
      <c r="R620" s="207"/>
      <c r="S620" s="207"/>
      <c r="T620" s="208"/>
      <c r="AT620" s="209" t="s">
        <v>300</v>
      </c>
      <c r="AU620" s="209" t="s">
        <v>157</v>
      </c>
      <c r="AV620" s="13" t="s">
        <v>86</v>
      </c>
      <c r="AW620" s="13" t="s">
        <v>38</v>
      </c>
      <c r="AX620" s="13" t="s">
        <v>79</v>
      </c>
      <c r="AY620" s="209" t="s">
        <v>290</v>
      </c>
    </row>
    <row r="621" spans="2:51" s="14" customFormat="1" ht="11.25">
      <c r="B621" s="210"/>
      <c r="C621" s="211"/>
      <c r="D621" s="195" t="s">
        <v>300</v>
      </c>
      <c r="E621" s="212" t="s">
        <v>42</v>
      </c>
      <c r="F621" s="213" t="s">
        <v>343</v>
      </c>
      <c r="G621" s="211"/>
      <c r="H621" s="214">
        <v>8</v>
      </c>
      <c r="I621" s="215"/>
      <c r="J621" s="211"/>
      <c r="K621" s="211"/>
      <c r="L621" s="216"/>
      <c r="M621" s="217"/>
      <c r="N621" s="218"/>
      <c r="O621" s="218"/>
      <c r="P621" s="218"/>
      <c r="Q621" s="218"/>
      <c r="R621" s="218"/>
      <c r="S621" s="218"/>
      <c r="T621" s="219"/>
      <c r="AT621" s="220" t="s">
        <v>300</v>
      </c>
      <c r="AU621" s="220" t="s">
        <v>157</v>
      </c>
      <c r="AV621" s="14" t="s">
        <v>88</v>
      </c>
      <c r="AW621" s="14" t="s">
        <v>38</v>
      </c>
      <c r="AX621" s="14" t="s">
        <v>79</v>
      </c>
      <c r="AY621" s="220" t="s">
        <v>290</v>
      </c>
    </row>
    <row r="622" spans="2:51" s="15" customFormat="1" ht="11.25">
      <c r="B622" s="221"/>
      <c r="C622" s="222"/>
      <c r="D622" s="195" t="s">
        <v>300</v>
      </c>
      <c r="E622" s="223" t="s">
        <v>42</v>
      </c>
      <c r="F622" s="224" t="s">
        <v>302</v>
      </c>
      <c r="G622" s="222"/>
      <c r="H622" s="225">
        <v>8</v>
      </c>
      <c r="I622" s="226"/>
      <c r="J622" s="222"/>
      <c r="K622" s="222"/>
      <c r="L622" s="227"/>
      <c r="M622" s="228"/>
      <c r="N622" s="229"/>
      <c r="O622" s="229"/>
      <c r="P622" s="229"/>
      <c r="Q622" s="229"/>
      <c r="R622" s="229"/>
      <c r="S622" s="229"/>
      <c r="T622" s="230"/>
      <c r="AT622" s="231" t="s">
        <v>300</v>
      </c>
      <c r="AU622" s="231" t="s">
        <v>157</v>
      </c>
      <c r="AV622" s="15" t="s">
        <v>296</v>
      </c>
      <c r="AW622" s="15" t="s">
        <v>38</v>
      </c>
      <c r="AX622" s="15" t="s">
        <v>86</v>
      </c>
      <c r="AY622" s="231" t="s">
        <v>290</v>
      </c>
    </row>
    <row r="623" spans="1:65" s="2" customFormat="1" ht="24.2" customHeight="1">
      <c r="A623" s="36"/>
      <c r="B623" s="37"/>
      <c r="C623" s="182" t="s">
        <v>913</v>
      </c>
      <c r="D623" s="182" t="s">
        <v>292</v>
      </c>
      <c r="E623" s="183" t="s">
        <v>914</v>
      </c>
      <c r="F623" s="184" t="s">
        <v>915</v>
      </c>
      <c r="G623" s="185" t="s">
        <v>113</v>
      </c>
      <c r="H623" s="186">
        <v>589.25</v>
      </c>
      <c r="I623" s="187"/>
      <c r="J623" s="188">
        <f>ROUND(I623*H623,2)</f>
        <v>0</v>
      </c>
      <c r="K623" s="184" t="s">
        <v>295</v>
      </c>
      <c r="L623" s="41"/>
      <c r="M623" s="189" t="s">
        <v>42</v>
      </c>
      <c r="N623" s="190" t="s">
        <v>50</v>
      </c>
      <c r="O623" s="66"/>
      <c r="P623" s="191">
        <f>O623*H623</f>
        <v>0</v>
      </c>
      <c r="Q623" s="191">
        <v>0</v>
      </c>
      <c r="R623" s="191">
        <f>Q623*H623</f>
        <v>0</v>
      </c>
      <c r="S623" s="191">
        <v>0</v>
      </c>
      <c r="T623" s="192">
        <f>S623*H623</f>
        <v>0</v>
      </c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R623" s="193" t="s">
        <v>296</v>
      </c>
      <c r="AT623" s="193" t="s">
        <v>292</v>
      </c>
      <c r="AU623" s="193" t="s">
        <v>157</v>
      </c>
      <c r="AY623" s="19" t="s">
        <v>290</v>
      </c>
      <c r="BE623" s="194">
        <f>IF(N623="základní",J623,0)</f>
        <v>0</v>
      </c>
      <c r="BF623" s="194">
        <f>IF(N623="snížená",J623,0)</f>
        <v>0</v>
      </c>
      <c r="BG623" s="194">
        <f>IF(N623="zákl. přenesená",J623,0)</f>
        <v>0</v>
      </c>
      <c r="BH623" s="194">
        <f>IF(N623="sníž. přenesená",J623,0)</f>
        <v>0</v>
      </c>
      <c r="BI623" s="194">
        <f>IF(N623="nulová",J623,0)</f>
        <v>0</v>
      </c>
      <c r="BJ623" s="19" t="s">
        <v>86</v>
      </c>
      <c r="BK623" s="194">
        <f>ROUND(I623*H623,2)</f>
        <v>0</v>
      </c>
      <c r="BL623" s="19" t="s">
        <v>296</v>
      </c>
      <c r="BM623" s="193" t="s">
        <v>916</v>
      </c>
    </row>
    <row r="624" spans="2:51" s="14" customFormat="1" ht="11.25">
      <c r="B624" s="210"/>
      <c r="C624" s="211"/>
      <c r="D624" s="195" t="s">
        <v>300</v>
      </c>
      <c r="E624" s="212" t="s">
        <v>42</v>
      </c>
      <c r="F624" s="213" t="s">
        <v>190</v>
      </c>
      <c r="G624" s="211"/>
      <c r="H624" s="214">
        <v>589.25</v>
      </c>
      <c r="I624" s="215"/>
      <c r="J624" s="211"/>
      <c r="K624" s="211"/>
      <c r="L624" s="216"/>
      <c r="M624" s="217"/>
      <c r="N624" s="218"/>
      <c r="O624" s="218"/>
      <c r="P624" s="218"/>
      <c r="Q624" s="218"/>
      <c r="R624" s="218"/>
      <c r="S624" s="218"/>
      <c r="T624" s="219"/>
      <c r="AT624" s="220" t="s">
        <v>300</v>
      </c>
      <c r="AU624" s="220" t="s">
        <v>157</v>
      </c>
      <c r="AV624" s="14" t="s">
        <v>88</v>
      </c>
      <c r="AW624" s="14" t="s">
        <v>38</v>
      </c>
      <c r="AX624" s="14" t="s">
        <v>79</v>
      </c>
      <c r="AY624" s="220" t="s">
        <v>290</v>
      </c>
    </row>
    <row r="625" spans="2:51" s="15" customFormat="1" ht="11.25">
      <c r="B625" s="221"/>
      <c r="C625" s="222"/>
      <c r="D625" s="195" t="s">
        <v>300</v>
      </c>
      <c r="E625" s="223" t="s">
        <v>42</v>
      </c>
      <c r="F625" s="224" t="s">
        <v>302</v>
      </c>
      <c r="G625" s="222"/>
      <c r="H625" s="225">
        <v>589.25</v>
      </c>
      <c r="I625" s="226"/>
      <c r="J625" s="222"/>
      <c r="K625" s="222"/>
      <c r="L625" s="227"/>
      <c r="M625" s="228"/>
      <c r="N625" s="229"/>
      <c r="O625" s="229"/>
      <c r="P625" s="229"/>
      <c r="Q625" s="229"/>
      <c r="R625" s="229"/>
      <c r="S625" s="229"/>
      <c r="T625" s="230"/>
      <c r="AT625" s="231" t="s">
        <v>300</v>
      </c>
      <c r="AU625" s="231" t="s">
        <v>157</v>
      </c>
      <c r="AV625" s="15" t="s">
        <v>296</v>
      </c>
      <c r="AW625" s="15" t="s">
        <v>38</v>
      </c>
      <c r="AX625" s="15" t="s">
        <v>86</v>
      </c>
      <c r="AY625" s="231" t="s">
        <v>290</v>
      </c>
    </row>
    <row r="626" spans="1:65" s="2" customFormat="1" ht="14.45" customHeight="1">
      <c r="A626" s="36"/>
      <c r="B626" s="37"/>
      <c r="C626" s="182" t="s">
        <v>917</v>
      </c>
      <c r="D626" s="182" t="s">
        <v>292</v>
      </c>
      <c r="E626" s="183" t="s">
        <v>918</v>
      </c>
      <c r="F626" s="184" t="s">
        <v>919</v>
      </c>
      <c r="G626" s="185" t="s">
        <v>113</v>
      </c>
      <c r="H626" s="186">
        <v>589.25</v>
      </c>
      <c r="I626" s="187"/>
      <c r="J626" s="188">
        <f>ROUND(I626*H626,2)</f>
        <v>0</v>
      </c>
      <c r="K626" s="184" t="s">
        <v>295</v>
      </c>
      <c r="L626" s="41"/>
      <c r="M626" s="189" t="s">
        <v>42</v>
      </c>
      <c r="N626" s="190" t="s">
        <v>50</v>
      </c>
      <c r="O626" s="66"/>
      <c r="P626" s="191">
        <f>O626*H626</f>
        <v>0</v>
      </c>
      <c r="Q626" s="191">
        <v>0</v>
      </c>
      <c r="R626" s="191">
        <f>Q626*H626</f>
        <v>0</v>
      </c>
      <c r="S626" s="191">
        <v>0</v>
      </c>
      <c r="T626" s="192">
        <f>S626*H626</f>
        <v>0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193" t="s">
        <v>296</v>
      </c>
      <c r="AT626" s="193" t="s">
        <v>292</v>
      </c>
      <c r="AU626" s="193" t="s">
        <v>157</v>
      </c>
      <c r="AY626" s="19" t="s">
        <v>290</v>
      </c>
      <c r="BE626" s="194">
        <f>IF(N626="základní",J626,0)</f>
        <v>0</v>
      </c>
      <c r="BF626" s="194">
        <f>IF(N626="snížená",J626,0)</f>
        <v>0</v>
      </c>
      <c r="BG626" s="194">
        <f>IF(N626="zákl. přenesená",J626,0)</f>
        <v>0</v>
      </c>
      <c r="BH626" s="194">
        <f>IF(N626="sníž. přenesená",J626,0)</f>
        <v>0</v>
      </c>
      <c r="BI626" s="194">
        <f>IF(N626="nulová",J626,0)</f>
        <v>0</v>
      </c>
      <c r="BJ626" s="19" t="s">
        <v>86</v>
      </c>
      <c r="BK626" s="194">
        <f>ROUND(I626*H626,2)</f>
        <v>0</v>
      </c>
      <c r="BL626" s="19" t="s">
        <v>296</v>
      </c>
      <c r="BM626" s="193" t="s">
        <v>920</v>
      </c>
    </row>
    <row r="627" spans="2:51" s="13" customFormat="1" ht="11.25">
      <c r="B627" s="200"/>
      <c r="C627" s="201"/>
      <c r="D627" s="195" t="s">
        <v>300</v>
      </c>
      <c r="E627" s="202" t="s">
        <v>42</v>
      </c>
      <c r="F627" s="203" t="s">
        <v>468</v>
      </c>
      <c r="G627" s="201"/>
      <c r="H627" s="202" t="s">
        <v>42</v>
      </c>
      <c r="I627" s="204"/>
      <c r="J627" s="201"/>
      <c r="K627" s="201"/>
      <c r="L627" s="205"/>
      <c r="M627" s="206"/>
      <c r="N627" s="207"/>
      <c r="O627" s="207"/>
      <c r="P627" s="207"/>
      <c r="Q627" s="207"/>
      <c r="R627" s="207"/>
      <c r="S627" s="207"/>
      <c r="T627" s="208"/>
      <c r="AT627" s="209" t="s">
        <v>300</v>
      </c>
      <c r="AU627" s="209" t="s">
        <v>157</v>
      </c>
      <c r="AV627" s="13" t="s">
        <v>86</v>
      </c>
      <c r="AW627" s="13" t="s">
        <v>38</v>
      </c>
      <c r="AX627" s="13" t="s">
        <v>79</v>
      </c>
      <c r="AY627" s="209" t="s">
        <v>290</v>
      </c>
    </row>
    <row r="628" spans="2:51" s="14" customFormat="1" ht="11.25">
      <c r="B628" s="210"/>
      <c r="C628" s="211"/>
      <c r="D628" s="195" t="s">
        <v>300</v>
      </c>
      <c r="E628" s="212" t="s">
        <v>190</v>
      </c>
      <c r="F628" s="213" t="s">
        <v>921</v>
      </c>
      <c r="G628" s="211"/>
      <c r="H628" s="214">
        <v>589.25</v>
      </c>
      <c r="I628" s="215"/>
      <c r="J628" s="211"/>
      <c r="K628" s="211"/>
      <c r="L628" s="216"/>
      <c r="M628" s="217"/>
      <c r="N628" s="218"/>
      <c r="O628" s="218"/>
      <c r="P628" s="218"/>
      <c r="Q628" s="218"/>
      <c r="R628" s="218"/>
      <c r="S628" s="218"/>
      <c r="T628" s="219"/>
      <c r="AT628" s="220" t="s">
        <v>300</v>
      </c>
      <c r="AU628" s="220" t="s">
        <v>157</v>
      </c>
      <c r="AV628" s="14" t="s">
        <v>88</v>
      </c>
      <c r="AW628" s="14" t="s">
        <v>38</v>
      </c>
      <c r="AX628" s="14" t="s">
        <v>79</v>
      </c>
      <c r="AY628" s="220" t="s">
        <v>290</v>
      </c>
    </row>
    <row r="629" spans="2:51" s="15" customFormat="1" ht="11.25">
      <c r="B629" s="221"/>
      <c r="C629" s="222"/>
      <c r="D629" s="195" t="s">
        <v>300</v>
      </c>
      <c r="E629" s="223" t="s">
        <v>42</v>
      </c>
      <c r="F629" s="224" t="s">
        <v>302</v>
      </c>
      <c r="G629" s="222"/>
      <c r="H629" s="225">
        <v>589.25</v>
      </c>
      <c r="I629" s="226"/>
      <c r="J629" s="222"/>
      <c r="K629" s="222"/>
      <c r="L629" s="227"/>
      <c r="M629" s="228"/>
      <c r="N629" s="229"/>
      <c r="O629" s="229"/>
      <c r="P629" s="229"/>
      <c r="Q629" s="229"/>
      <c r="R629" s="229"/>
      <c r="S629" s="229"/>
      <c r="T629" s="230"/>
      <c r="AT629" s="231" t="s">
        <v>300</v>
      </c>
      <c r="AU629" s="231" t="s">
        <v>157</v>
      </c>
      <c r="AV629" s="15" t="s">
        <v>296</v>
      </c>
      <c r="AW629" s="15" t="s">
        <v>38</v>
      </c>
      <c r="AX629" s="15" t="s">
        <v>86</v>
      </c>
      <c r="AY629" s="231" t="s">
        <v>290</v>
      </c>
    </row>
    <row r="630" spans="1:65" s="2" customFormat="1" ht="14.45" customHeight="1">
      <c r="A630" s="36"/>
      <c r="B630" s="37"/>
      <c r="C630" s="182" t="s">
        <v>922</v>
      </c>
      <c r="D630" s="182" t="s">
        <v>292</v>
      </c>
      <c r="E630" s="183" t="s">
        <v>923</v>
      </c>
      <c r="F630" s="184" t="s">
        <v>924</v>
      </c>
      <c r="G630" s="185" t="s">
        <v>131</v>
      </c>
      <c r="H630" s="186">
        <v>2</v>
      </c>
      <c r="I630" s="187"/>
      <c r="J630" s="188">
        <f>ROUND(I630*H630,2)</f>
        <v>0</v>
      </c>
      <c r="K630" s="184" t="s">
        <v>42</v>
      </c>
      <c r="L630" s="41"/>
      <c r="M630" s="189" t="s">
        <v>42</v>
      </c>
      <c r="N630" s="190" t="s">
        <v>50</v>
      </c>
      <c r="O630" s="66"/>
      <c r="P630" s="191">
        <f>O630*H630</f>
        <v>0</v>
      </c>
      <c r="Q630" s="191">
        <v>0</v>
      </c>
      <c r="R630" s="191">
        <f>Q630*H630</f>
        <v>0</v>
      </c>
      <c r="S630" s="191">
        <v>0</v>
      </c>
      <c r="T630" s="192">
        <f>S630*H630</f>
        <v>0</v>
      </c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R630" s="193" t="s">
        <v>296</v>
      </c>
      <c r="AT630" s="193" t="s">
        <v>292</v>
      </c>
      <c r="AU630" s="193" t="s">
        <v>157</v>
      </c>
      <c r="AY630" s="19" t="s">
        <v>290</v>
      </c>
      <c r="BE630" s="194">
        <f>IF(N630="základní",J630,0)</f>
        <v>0</v>
      </c>
      <c r="BF630" s="194">
        <f>IF(N630="snížená",J630,0)</f>
        <v>0</v>
      </c>
      <c r="BG630" s="194">
        <f>IF(N630="zákl. přenesená",J630,0)</f>
        <v>0</v>
      </c>
      <c r="BH630" s="194">
        <f>IF(N630="sníž. přenesená",J630,0)</f>
        <v>0</v>
      </c>
      <c r="BI630" s="194">
        <f>IF(N630="nulová",J630,0)</f>
        <v>0</v>
      </c>
      <c r="BJ630" s="19" t="s">
        <v>86</v>
      </c>
      <c r="BK630" s="194">
        <f>ROUND(I630*H630,2)</f>
        <v>0</v>
      </c>
      <c r="BL630" s="19" t="s">
        <v>296</v>
      </c>
      <c r="BM630" s="193" t="s">
        <v>925</v>
      </c>
    </row>
    <row r="631" spans="2:51" s="13" customFormat="1" ht="11.25">
      <c r="B631" s="200"/>
      <c r="C631" s="201"/>
      <c r="D631" s="195" t="s">
        <v>300</v>
      </c>
      <c r="E631" s="202" t="s">
        <v>42</v>
      </c>
      <c r="F631" s="203" t="s">
        <v>578</v>
      </c>
      <c r="G631" s="201"/>
      <c r="H631" s="202" t="s">
        <v>42</v>
      </c>
      <c r="I631" s="204"/>
      <c r="J631" s="201"/>
      <c r="K631" s="201"/>
      <c r="L631" s="205"/>
      <c r="M631" s="206"/>
      <c r="N631" s="207"/>
      <c r="O631" s="207"/>
      <c r="P631" s="207"/>
      <c r="Q631" s="207"/>
      <c r="R631" s="207"/>
      <c r="S631" s="207"/>
      <c r="T631" s="208"/>
      <c r="AT631" s="209" t="s">
        <v>300</v>
      </c>
      <c r="AU631" s="209" t="s">
        <v>157</v>
      </c>
      <c r="AV631" s="13" t="s">
        <v>86</v>
      </c>
      <c r="AW631" s="13" t="s">
        <v>38</v>
      </c>
      <c r="AX631" s="13" t="s">
        <v>79</v>
      </c>
      <c r="AY631" s="209" t="s">
        <v>290</v>
      </c>
    </row>
    <row r="632" spans="2:51" s="14" customFormat="1" ht="11.25">
      <c r="B632" s="210"/>
      <c r="C632" s="211"/>
      <c r="D632" s="195" t="s">
        <v>300</v>
      </c>
      <c r="E632" s="212" t="s">
        <v>42</v>
      </c>
      <c r="F632" s="213" t="s">
        <v>88</v>
      </c>
      <c r="G632" s="211"/>
      <c r="H632" s="214">
        <v>2</v>
      </c>
      <c r="I632" s="215"/>
      <c r="J632" s="211"/>
      <c r="K632" s="211"/>
      <c r="L632" s="216"/>
      <c r="M632" s="217"/>
      <c r="N632" s="218"/>
      <c r="O632" s="218"/>
      <c r="P632" s="218"/>
      <c r="Q632" s="218"/>
      <c r="R632" s="218"/>
      <c r="S632" s="218"/>
      <c r="T632" s="219"/>
      <c r="AT632" s="220" t="s">
        <v>300</v>
      </c>
      <c r="AU632" s="220" t="s">
        <v>157</v>
      </c>
      <c r="AV632" s="14" t="s">
        <v>88</v>
      </c>
      <c r="AW632" s="14" t="s">
        <v>38</v>
      </c>
      <c r="AX632" s="14" t="s">
        <v>79</v>
      </c>
      <c r="AY632" s="220" t="s">
        <v>290</v>
      </c>
    </row>
    <row r="633" spans="2:51" s="15" customFormat="1" ht="11.25">
      <c r="B633" s="221"/>
      <c r="C633" s="222"/>
      <c r="D633" s="195" t="s">
        <v>300</v>
      </c>
      <c r="E633" s="223" t="s">
        <v>42</v>
      </c>
      <c r="F633" s="224" t="s">
        <v>302</v>
      </c>
      <c r="G633" s="222"/>
      <c r="H633" s="225">
        <v>2</v>
      </c>
      <c r="I633" s="226"/>
      <c r="J633" s="222"/>
      <c r="K633" s="222"/>
      <c r="L633" s="227"/>
      <c r="M633" s="228"/>
      <c r="N633" s="229"/>
      <c r="O633" s="229"/>
      <c r="P633" s="229"/>
      <c r="Q633" s="229"/>
      <c r="R633" s="229"/>
      <c r="S633" s="229"/>
      <c r="T633" s="230"/>
      <c r="AT633" s="231" t="s">
        <v>300</v>
      </c>
      <c r="AU633" s="231" t="s">
        <v>157</v>
      </c>
      <c r="AV633" s="15" t="s">
        <v>296</v>
      </c>
      <c r="AW633" s="15" t="s">
        <v>38</v>
      </c>
      <c r="AX633" s="15" t="s">
        <v>86</v>
      </c>
      <c r="AY633" s="231" t="s">
        <v>290</v>
      </c>
    </row>
    <row r="634" spans="1:65" s="2" customFormat="1" ht="24.2" customHeight="1">
      <c r="A634" s="36"/>
      <c r="B634" s="37"/>
      <c r="C634" s="182" t="s">
        <v>602</v>
      </c>
      <c r="D634" s="182" t="s">
        <v>292</v>
      </c>
      <c r="E634" s="183" t="s">
        <v>926</v>
      </c>
      <c r="F634" s="184" t="s">
        <v>927</v>
      </c>
      <c r="G634" s="185" t="s">
        <v>673</v>
      </c>
      <c r="H634" s="186">
        <v>1</v>
      </c>
      <c r="I634" s="187"/>
      <c r="J634" s="188">
        <f>ROUND(I634*H634,2)</f>
        <v>0</v>
      </c>
      <c r="K634" s="184" t="s">
        <v>42</v>
      </c>
      <c r="L634" s="41"/>
      <c r="M634" s="189" t="s">
        <v>42</v>
      </c>
      <c r="N634" s="190" t="s">
        <v>50</v>
      </c>
      <c r="O634" s="66"/>
      <c r="P634" s="191">
        <f>O634*H634</f>
        <v>0</v>
      </c>
      <c r="Q634" s="191">
        <v>0</v>
      </c>
      <c r="R634" s="191">
        <f>Q634*H634</f>
        <v>0</v>
      </c>
      <c r="S634" s="191">
        <v>0</v>
      </c>
      <c r="T634" s="192">
        <f>S634*H634</f>
        <v>0</v>
      </c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R634" s="193" t="s">
        <v>296</v>
      </c>
      <c r="AT634" s="193" t="s">
        <v>292</v>
      </c>
      <c r="AU634" s="193" t="s">
        <v>157</v>
      </c>
      <c r="AY634" s="19" t="s">
        <v>290</v>
      </c>
      <c r="BE634" s="194">
        <f>IF(N634="základní",J634,0)</f>
        <v>0</v>
      </c>
      <c r="BF634" s="194">
        <f>IF(N634="snížená",J634,0)</f>
        <v>0</v>
      </c>
      <c r="BG634" s="194">
        <f>IF(N634="zákl. přenesená",J634,0)</f>
        <v>0</v>
      </c>
      <c r="BH634" s="194">
        <f>IF(N634="sníž. přenesená",J634,0)</f>
        <v>0</v>
      </c>
      <c r="BI634" s="194">
        <f>IF(N634="nulová",J634,0)</f>
        <v>0</v>
      </c>
      <c r="BJ634" s="19" t="s">
        <v>86</v>
      </c>
      <c r="BK634" s="194">
        <f>ROUND(I634*H634,2)</f>
        <v>0</v>
      </c>
      <c r="BL634" s="19" t="s">
        <v>296</v>
      </c>
      <c r="BM634" s="193" t="s">
        <v>928</v>
      </c>
    </row>
    <row r="635" spans="1:65" s="2" customFormat="1" ht="14.45" customHeight="1">
      <c r="A635" s="36"/>
      <c r="B635" s="37"/>
      <c r="C635" s="182" t="s">
        <v>929</v>
      </c>
      <c r="D635" s="182" t="s">
        <v>292</v>
      </c>
      <c r="E635" s="183" t="s">
        <v>930</v>
      </c>
      <c r="F635" s="184" t="s">
        <v>931</v>
      </c>
      <c r="G635" s="185" t="s">
        <v>113</v>
      </c>
      <c r="H635" s="186">
        <v>101</v>
      </c>
      <c r="I635" s="187"/>
      <c r="J635" s="188">
        <f>ROUND(I635*H635,2)</f>
        <v>0</v>
      </c>
      <c r="K635" s="184" t="s">
        <v>42</v>
      </c>
      <c r="L635" s="41"/>
      <c r="M635" s="189" t="s">
        <v>42</v>
      </c>
      <c r="N635" s="190" t="s">
        <v>50</v>
      </c>
      <c r="O635" s="66"/>
      <c r="P635" s="191">
        <f>O635*H635</f>
        <v>0</v>
      </c>
      <c r="Q635" s="191">
        <v>0</v>
      </c>
      <c r="R635" s="191">
        <f>Q635*H635</f>
        <v>0</v>
      </c>
      <c r="S635" s="191">
        <v>0</v>
      </c>
      <c r="T635" s="192">
        <f>S635*H635</f>
        <v>0</v>
      </c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R635" s="193" t="s">
        <v>296</v>
      </c>
      <c r="AT635" s="193" t="s">
        <v>292</v>
      </c>
      <c r="AU635" s="193" t="s">
        <v>157</v>
      </c>
      <c r="AY635" s="19" t="s">
        <v>290</v>
      </c>
      <c r="BE635" s="194">
        <f>IF(N635="základní",J635,0)</f>
        <v>0</v>
      </c>
      <c r="BF635" s="194">
        <f>IF(N635="snížená",J635,0)</f>
        <v>0</v>
      </c>
      <c r="BG635" s="194">
        <f>IF(N635="zákl. přenesená",J635,0)</f>
        <v>0</v>
      </c>
      <c r="BH635" s="194">
        <f>IF(N635="sníž. přenesená",J635,0)</f>
        <v>0</v>
      </c>
      <c r="BI635" s="194">
        <f>IF(N635="nulová",J635,0)</f>
        <v>0</v>
      </c>
      <c r="BJ635" s="19" t="s">
        <v>86</v>
      </c>
      <c r="BK635" s="194">
        <f>ROUND(I635*H635,2)</f>
        <v>0</v>
      </c>
      <c r="BL635" s="19" t="s">
        <v>296</v>
      </c>
      <c r="BM635" s="193" t="s">
        <v>932</v>
      </c>
    </row>
    <row r="636" spans="2:51" s="13" customFormat="1" ht="11.25">
      <c r="B636" s="200"/>
      <c r="C636" s="201"/>
      <c r="D636" s="195" t="s">
        <v>300</v>
      </c>
      <c r="E636" s="202" t="s">
        <v>42</v>
      </c>
      <c r="F636" s="203" t="s">
        <v>563</v>
      </c>
      <c r="G636" s="201"/>
      <c r="H636" s="202" t="s">
        <v>42</v>
      </c>
      <c r="I636" s="204"/>
      <c r="J636" s="201"/>
      <c r="K636" s="201"/>
      <c r="L636" s="205"/>
      <c r="M636" s="206"/>
      <c r="N636" s="207"/>
      <c r="O636" s="207"/>
      <c r="P636" s="207"/>
      <c r="Q636" s="207"/>
      <c r="R636" s="207"/>
      <c r="S636" s="207"/>
      <c r="T636" s="208"/>
      <c r="AT636" s="209" t="s">
        <v>300</v>
      </c>
      <c r="AU636" s="209" t="s">
        <v>157</v>
      </c>
      <c r="AV636" s="13" t="s">
        <v>86</v>
      </c>
      <c r="AW636" s="13" t="s">
        <v>38</v>
      </c>
      <c r="AX636" s="13" t="s">
        <v>79</v>
      </c>
      <c r="AY636" s="209" t="s">
        <v>290</v>
      </c>
    </row>
    <row r="637" spans="2:51" s="14" customFormat="1" ht="11.25">
      <c r="B637" s="210"/>
      <c r="C637" s="211"/>
      <c r="D637" s="195" t="s">
        <v>300</v>
      </c>
      <c r="E637" s="212" t="s">
        <v>42</v>
      </c>
      <c r="F637" s="213" t="s">
        <v>933</v>
      </c>
      <c r="G637" s="211"/>
      <c r="H637" s="214">
        <v>101</v>
      </c>
      <c r="I637" s="215"/>
      <c r="J637" s="211"/>
      <c r="K637" s="211"/>
      <c r="L637" s="216"/>
      <c r="M637" s="217"/>
      <c r="N637" s="218"/>
      <c r="O637" s="218"/>
      <c r="P637" s="218"/>
      <c r="Q637" s="218"/>
      <c r="R637" s="218"/>
      <c r="S637" s="218"/>
      <c r="T637" s="219"/>
      <c r="AT637" s="220" t="s">
        <v>300</v>
      </c>
      <c r="AU637" s="220" t="s">
        <v>157</v>
      </c>
      <c r="AV637" s="14" t="s">
        <v>88</v>
      </c>
      <c r="AW637" s="14" t="s">
        <v>38</v>
      </c>
      <c r="AX637" s="14" t="s">
        <v>79</v>
      </c>
      <c r="AY637" s="220" t="s">
        <v>290</v>
      </c>
    </row>
    <row r="638" spans="2:51" s="15" customFormat="1" ht="11.25">
      <c r="B638" s="221"/>
      <c r="C638" s="222"/>
      <c r="D638" s="195" t="s">
        <v>300</v>
      </c>
      <c r="E638" s="223" t="s">
        <v>42</v>
      </c>
      <c r="F638" s="224" t="s">
        <v>302</v>
      </c>
      <c r="G638" s="222"/>
      <c r="H638" s="225">
        <v>101</v>
      </c>
      <c r="I638" s="226"/>
      <c r="J638" s="222"/>
      <c r="K638" s="222"/>
      <c r="L638" s="227"/>
      <c r="M638" s="228"/>
      <c r="N638" s="229"/>
      <c r="O638" s="229"/>
      <c r="P638" s="229"/>
      <c r="Q638" s="229"/>
      <c r="R638" s="229"/>
      <c r="S638" s="229"/>
      <c r="T638" s="230"/>
      <c r="AT638" s="231" t="s">
        <v>300</v>
      </c>
      <c r="AU638" s="231" t="s">
        <v>157</v>
      </c>
      <c r="AV638" s="15" t="s">
        <v>296</v>
      </c>
      <c r="AW638" s="15" t="s">
        <v>38</v>
      </c>
      <c r="AX638" s="15" t="s">
        <v>86</v>
      </c>
      <c r="AY638" s="231" t="s">
        <v>290</v>
      </c>
    </row>
    <row r="639" spans="1:65" s="2" customFormat="1" ht="24.2" customHeight="1">
      <c r="A639" s="36"/>
      <c r="B639" s="37"/>
      <c r="C639" s="182" t="s">
        <v>934</v>
      </c>
      <c r="D639" s="182" t="s">
        <v>292</v>
      </c>
      <c r="E639" s="183" t="s">
        <v>935</v>
      </c>
      <c r="F639" s="184" t="s">
        <v>936</v>
      </c>
      <c r="G639" s="185" t="s">
        <v>131</v>
      </c>
      <c r="H639" s="186">
        <v>9</v>
      </c>
      <c r="I639" s="187"/>
      <c r="J639" s="188">
        <f>ROUND(I639*H639,2)</f>
        <v>0</v>
      </c>
      <c r="K639" s="184" t="s">
        <v>295</v>
      </c>
      <c r="L639" s="41"/>
      <c r="M639" s="189" t="s">
        <v>42</v>
      </c>
      <c r="N639" s="190" t="s">
        <v>50</v>
      </c>
      <c r="O639" s="66"/>
      <c r="P639" s="191">
        <f>O639*H639</f>
        <v>0</v>
      </c>
      <c r="Q639" s="191">
        <v>0</v>
      </c>
      <c r="R639" s="191">
        <f>Q639*H639</f>
        <v>0</v>
      </c>
      <c r="S639" s="191">
        <v>0.082</v>
      </c>
      <c r="T639" s="192">
        <f>S639*H639</f>
        <v>0.738</v>
      </c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R639" s="193" t="s">
        <v>296</v>
      </c>
      <c r="AT639" s="193" t="s">
        <v>292</v>
      </c>
      <c r="AU639" s="193" t="s">
        <v>157</v>
      </c>
      <c r="AY639" s="19" t="s">
        <v>290</v>
      </c>
      <c r="BE639" s="194">
        <f>IF(N639="základní",J639,0)</f>
        <v>0</v>
      </c>
      <c r="BF639" s="194">
        <f>IF(N639="snížená",J639,0)</f>
        <v>0</v>
      </c>
      <c r="BG639" s="194">
        <f>IF(N639="zákl. přenesená",J639,0)</f>
        <v>0</v>
      </c>
      <c r="BH639" s="194">
        <f>IF(N639="sníž. přenesená",J639,0)</f>
        <v>0</v>
      </c>
      <c r="BI639" s="194">
        <f>IF(N639="nulová",J639,0)</f>
        <v>0</v>
      </c>
      <c r="BJ639" s="19" t="s">
        <v>86</v>
      </c>
      <c r="BK639" s="194">
        <f>ROUND(I639*H639,2)</f>
        <v>0</v>
      </c>
      <c r="BL639" s="19" t="s">
        <v>296</v>
      </c>
      <c r="BM639" s="193" t="s">
        <v>937</v>
      </c>
    </row>
    <row r="640" spans="1:47" s="2" customFormat="1" ht="19.5">
      <c r="A640" s="36"/>
      <c r="B640" s="37"/>
      <c r="C640" s="38"/>
      <c r="D640" s="195" t="s">
        <v>298</v>
      </c>
      <c r="E640" s="38"/>
      <c r="F640" s="196" t="s">
        <v>938</v>
      </c>
      <c r="G640" s="38"/>
      <c r="H640" s="38"/>
      <c r="I640" s="197"/>
      <c r="J640" s="38"/>
      <c r="K640" s="38"/>
      <c r="L640" s="41"/>
      <c r="M640" s="198"/>
      <c r="N640" s="199"/>
      <c r="O640" s="66"/>
      <c r="P640" s="66"/>
      <c r="Q640" s="66"/>
      <c r="R640" s="66"/>
      <c r="S640" s="66"/>
      <c r="T640" s="67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T640" s="19" t="s">
        <v>298</v>
      </c>
      <c r="AU640" s="19" t="s">
        <v>157</v>
      </c>
    </row>
    <row r="641" spans="2:51" s="13" customFormat="1" ht="11.25">
      <c r="B641" s="200"/>
      <c r="C641" s="201"/>
      <c r="D641" s="195" t="s">
        <v>300</v>
      </c>
      <c r="E641" s="202" t="s">
        <v>42</v>
      </c>
      <c r="F641" s="203" t="s">
        <v>578</v>
      </c>
      <c r="G641" s="201"/>
      <c r="H641" s="202" t="s">
        <v>42</v>
      </c>
      <c r="I641" s="204"/>
      <c r="J641" s="201"/>
      <c r="K641" s="201"/>
      <c r="L641" s="205"/>
      <c r="M641" s="206"/>
      <c r="N641" s="207"/>
      <c r="O641" s="207"/>
      <c r="P641" s="207"/>
      <c r="Q641" s="207"/>
      <c r="R641" s="207"/>
      <c r="S641" s="207"/>
      <c r="T641" s="208"/>
      <c r="AT641" s="209" t="s">
        <v>300</v>
      </c>
      <c r="AU641" s="209" t="s">
        <v>157</v>
      </c>
      <c r="AV641" s="13" t="s">
        <v>86</v>
      </c>
      <c r="AW641" s="13" t="s">
        <v>38</v>
      </c>
      <c r="AX641" s="13" t="s">
        <v>79</v>
      </c>
      <c r="AY641" s="209" t="s">
        <v>290</v>
      </c>
    </row>
    <row r="642" spans="2:51" s="14" customFormat="1" ht="11.25">
      <c r="B642" s="210"/>
      <c r="C642" s="211"/>
      <c r="D642" s="195" t="s">
        <v>300</v>
      </c>
      <c r="E642" s="212" t="s">
        <v>42</v>
      </c>
      <c r="F642" s="213" t="s">
        <v>347</v>
      </c>
      <c r="G642" s="211"/>
      <c r="H642" s="214">
        <v>9</v>
      </c>
      <c r="I642" s="215"/>
      <c r="J642" s="211"/>
      <c r="K642" s="211"/>
      <c r="L642" s="216"/>
      <c r="M642" s="217"/>
      <c r="N642" s="218"/>
      <c r="O642" s="218"/>
      <c r="P642" s="218"/>
      <c r="Q642" s="218"/>
      <c r="R642" s="218"/>
      <c r="S642" s="218"/>
      <c r="T642" s="219"/>
      <c r="AT642" s="220" t="s">
        <v>300</v>
      </c>
      <c r="AU642" s="220" t="s">
        <v>157</v>
      </c>
      <c r="AV642" s="14" t="s">
        <v>88</v>
      </c>
      <c r="AW642" s="14" t="s">
        <v>38</v>
      </c>
      <c r="AX642" s="14" t="s">
        <v>79</v>
      </c>
      <c r="AY642" s="220" t="s">
        <v>290</v>
      </c>
    </row>
    <row r="643" spans="2:51" s="15" customFormat="1" ht="11.25">
      <c r="B643" s="221"/>
      <c r="C643" s="222"/>
      <c r="D643" s="195" t="s">
        <v>300</v>
      </c>
      <c r="E643" s="223" t="s">
        <v>42</v>
      </c>
      <c r="F643" s="224" t="s">
        <v>302</v>
      </c>
      <c r="G643" s="222"/>
      <c r="H643" s="225">
        <v>9</v>
      </c>
      <c r="I643" s="226"/>
      <c r="J643" s="222"/>
      <c r="K643" s="222"/>
      <c r="L643" s="227"/>
      <c r="M643" s="228"/>
      <c r="N643" s="229"/>
      <c r="O643" s="229"/>
      <c r="P643" s="229"/>
      <c r="Q643" s="229"/>
      <c r="R643" s="229"/>
      <c r="S643" s="229"/>
      <c r="T643" s="230"/>
      <c r="AT643" s="231" t="s">
        <v>300</v>
      </c>
      <c r="AU643" s="231" t="s">
        <v>157</v>
      </c>
      <c r="AV643" s="15" t="s">
        <v>296</v>
      </c>
      <c r="AW643" s="15" t="s">
        <v>38</v>
      </c>
      <c r="AX643" s="15" t="s">
        <v>86</v>
      </c>
      <c r="AY643" s="231" t="s">
        <v>290</v>
      </c>
    </row>
    <row r="644" spans="1:65" s="2" customFormat="1" ht="24.2" customHeight="1">
      <c r="A644" s="36"/>
      <c r="B644" s="37"/>
      <c r="C644" s="182" t="s">
        <v>939</v>
      </c>
      <c r="D644" s="182" t="s">
        <v>292</v>
      </c>
      <c r="E644" s="183" t="s">
        <v>940</v>
      </c>
      <c r="F644" s="184" t="s">
        <v>941</v>
      </c>
      <c r="G644" s="185" t="s">
        <v>113</v>
      </c>
      <c r="H644" s="186">
        <v>44.8</v>
      </c>
      <c r="I644" s="187"/>
      <c r="J644" s="188">
        <f>ROUND(I644*H644,2)</f>
        <v>0</v>
      </c>
      <c r="K644" s="184" t="s">
        <v>295</v>
      </c>
      <c r="L644" s="41"/>
      <c r="M644" s="189" t="s">
        <v>42</v>
      </c>
      <c r="N644" s="190" t="s">
        <v>50</v>
      </c>
      <c r="O644" s="66"/>
      <c r="P644" s="191">
        <f>O644*H644</f>
        <v>0</v>
      </c>
      <c r="Q644" s="191">
        <v>0</v>
      </c>
      <c r="R644" s="191">
        <f>Q644*H644</f>
        <v>0</v>
      </c>
      <c r="S644" s="191">
        <v>0.753</v>
      </c>
      <c r="T644" s="192">
        <f>S644*H644</f>
        <v>33.7344</v>
      </c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R644" s="193" t="s">
        <v>296</v>
      </c>
      <c r="AT644" s="193" t="s">
        <v>292</v>
      </c>
      <c r="AU644" s="193" t="s">
        <v>157</v>
      </c>
      <c r="AY644" s="19" t="s">
        <v>290</v>
      </c>
      <c r="BE644" s="194">
        <f>IF(N644="základní",J644,0)</f>
        <v>0</v>
      </c>
      <c r="BF644" s="194">
        <f>IF(N644="snížená",J644,0)</f>
        <v>0</v>
      </c>
      <c r="BG644" s="194">
        <f>IF(N644="zákl. přenesená",J644,0)</f>
        <v>0</v>
      </c>
      <c r="BH644" s="194">
        <f>IF(N644="sníž. přenesená",J644,0)</f>
        <v>0</v>
      </c>
      <c r="BI644" s="194">
        <f>IF(N644="nulová",J644,0)</f>
        <v>0</v>
      </c>
      <c r="BJ644" s="19" t="s">
        <v>86</v>
      </c>
      <c r="BK644" s="194">
        <f>ROUND(I644*H644,2)</f>
        <v>0</v>
      </c>
      <c r="BL644" s="19" t="s">
        <v>296</v>
      </c>
      <c r="BM644" s="193" t="s">
        <v>942</v>
      </c>
    </row>
    <row r="645" spans="2:51" s="13" customFormat="1" ht="11.25">
      <c r="B645" s="200"/>
      <c r="C645" s="201"/>
      <c r="D645" s="195" t="s">
        <v>300</v>
      </c>
      <c r="E645" s="202" t="s">
        <v>42</v>
      </c>
      <c r="F645" s="203" t="s">
        <v>563</v>
      </c>
      <c r="G645" s="201"/>
      <c r="H645" s="202" t="s">
        <v>42</v>
      </c>
      <c r="I645" s="204"/>
      <c r="J645" s="201"/>
      <c r="K645" s="201"/>
      <c r="L645" s="205"/>
      <c r="M645" s="206"/>
      <c r="N645" s="207"/>
      <c r="O645" s="207"/>
      <c r="P645" s="207"/>
      <c r="Q645" s="207"/>
      <c r="R645" s="207"/>
      <c r="S645" s="207"/>
      <c r="T645" s="208"/>
      <c r="AT645" s="209" t="s">
        <v>300</v>
      </c>
      <c r="AU645" s="209" t="s">
        <v>157</v>
      </c>
      <c r="AV645" s="13" t="s">
        <v>86</v>
      </c>
      <c r="AW645" s="13" t="s">
        <v>38</v>
      </c>
      <c r="AX645" s="13" t="s">
        <v>79</v>
      </c>
      <c r="AY645" s="209" t="s">
        <v>290</v>
      </c>
    </row>
    <row r="646" spans="2:51" s="14" customFormat="1" ht="11.25">
      <c r="B646" s="210"/>
      <c r="C646" s="211"/>
      <c r="D646" s="195" t="s">
        <v>300</v>
      </c>
      <c r="E646" s="212" t="s">
        <v>226</v>
      </c>
      <c r="F646" s="213" t="s">
        <v>943</v>
      </c>
      <c r="G646" s="211"/>
      <c r="H646" s="214">
        <v>44.8</v>
      </c>
      <c r="I646" s="215"/>
      <c r="J646" s="211"/>
      <c r="K646" s="211"/>
      <c r="L646" s="216"/>
      <c r="M646" s="217"/>
      <c r="N646" s="218"/>
      <c r="O646" s="218"/>
      <c r="P646" s="218"/>
      <c r="Q646" s="218"/>
      <c r="R646" s="218"/>
      <c r="S646" s="218"/>
      <c r="T646" s="219"/>
      <c r="AT646" s="220" t="s">
        <v>300</v>
      </c>
      <c r="AU646" s="220" t="s">
        <v>157</v>
      </c>
      <c r="AV646" s="14" t="s">
        <v>88</v>
      </c>
      <c r="AW646" s="14" t="s">
        <v>38</v>
      </c>
      <c r="AX646" s="14" t="s">
        <v>79</v>
      </c>
      <c r="AY646" s="220" t="s">
        <v>290</v>
      </c>
    </row>
    <row r="647" spans="2:51" s="15" customFormat="1" ht="11.25">
      <c r="B647" s="221"/>
      <c r="C647" s="222"/>
      <c r="D647" s="195" t="s">
        <v>300</v>
      </c>
      <c r="E647" s="223" t="s">
        <v>42</v>
      </c>
      <c r="F647" s="224" t="s">
        <v>302</v>
      </c>
      <c r="G647" s="222"/>
      <c r="H647" s="225">
        <v>44.8</v>
      </c>
      <c r="I647" s="226"/>
      <c r="J647" s="222"/>
      <c r="K647" s="222"/>
      <c r="L647" s="227"/>
      <c r="M647" s="228"/>
      <c r="N647" s="229"/>
      <c r="O647" s="229"/>
      <c r="P647" s="229"/>
      <c r="Q647" s="229"/>
      <c r="R647" s="229"/>
      <c r="S647" s="229"/>
      <c r="T647" s="230"/>
      <c r="AT647" s="231" t="s">
        <v>300</v>
      </c>
      <c r="AU647" s="231" t="s">
        <v>157</v>
      </c>
      <c r="AV647" s="15" t="s">
        <v>296</v>
      </c>
      <c r="AW647" s="15" t="s">
        <v>38</v>
      </c>
      <c r="AX647" s="15" t="s">
        <v>86</v>
      </c>
      <c r="AY647" s="231" t="s">
        <v>290</v>
      </c>
    </row>
    <row r="648" spans="1:65" s="2" customFormat="1" ht="14.45" customHeight="1">
      <c r="A648" s="36"/>
      <c r="B648" s="37"/>
      <c r="C648" s="182" t="s">
        <v>944</v>
      </c>
      <c r="D648" s="182" t="s">
        <v>292</v>
      </c>
      <c r="E648" s="183" t="s">
        <v>945</v>
      </c>
      <c r="F648" s="184" t="s">
        <v>946</v>
      </c>
      <c r="G648" s="185" t="s">
        <v>146</v>
      </c>
      <c r="H648" s="186">
        <v>6.048</v>
      </c>
      <c r="I648" s="187"/>
      <c r="J648" s="188">
        <f>ROUND(I648*H648,2)</f>
        <v>0</v>
      </c>
      <c r="K648" s="184" t="s">
        <v>295</v>
      </c>
      <c r="L648" s="41"/>
      <c r="M648" s="189" t="s">
        <v>42</v>
      </c>
      <c r="N648" s="190" t="s">
        <v>50</v>
      </c>
      <c r="O648" s="66"/>
      <c r="P648" s="191">
        <f>O648*H648</f>
        <v>0</v>
      </c>
      <c r="Q648" s="191">
        <v>0</v>
      </c>
      <c r="R648" s="191">
        <f>Q648*H648</f>
        <v>0</v>
      </c>
      <c r="S648" s="191">
        <v>2.2</v>
      </c>
      <c r="T648" s="192">
        <f>S648*H648</f>
        <v>13.305600000000002</v>
      </c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R648" s="193" t="s">
        <v>296</v>
      </c>
      <c r="AT648" s="193" t="s">
        <v>292</v>
      </c>
      <c r="AU648" s="193" t="s">
        <v>157</v>
      </c>
      <c r="AY648" s="19" t="s">
        <v>290</v>
      </c>
      <c r="BE648" s="194">
        <f>IF(N648="základní",J648,0)</f>
        <v>0</v>
      </c>
      <c r="BF648" s="194">
        <f>IF(N648="snížená",J648,0)</f>
        <v>0</v>
      </c>
      <c r="BG648" s="194">
        <f>IF(N648="zákl. přenesená",J648,0)</f>
        <v>0</v>
      </c>
      <c r="BH648" s="194">
        <f>IF(N648="sníž. přenesená",J648,0)</f>
        <v>0</v>
      </c>
      <c r="BI648" s="194">
        <f>IF(N648="nulová",J648,0)</f>
        <v>0</v>
      </c>
      <c r="BJ648" s="19" t="s">
        <v>86</v>
      </c>
      <c r="BK648" s="194">
        <f>ROUND(I648*H648,2)</f>
        <v>0</v>
      </c>
      <c r="BL648" s="19" t="s">
        <v>296</v>
      </c>
      <c r="BM648" s="193" t="s">
        <v>947</v>
      </c>
    </row>
    <row r="649" spans="2:51" s="13" customFormat="1" ht="11.25">
      <c r="B649" s="200"/>
      <c r="C649" s="201"/>
      <c r="D649" s="195" t="s">
        <v>300</v>
      </c>
      <c r="E649" s="202" t="s">
        <v>42</v>
      </c>
      <c r="F649" s="203" t="s">
        <v>948</v>
      </c>
      <c r="G649" s="201"/>
      <c r="H649" s="202" t="s">
        <v>42</v>
      </c>
      <c r="I649" s="204"/>
      <c r="J649" s="201"/>
      <c r="K649" s="201"/>
      <c r="L649" s="205"/>
      <c r="M649" s="206"/>
      <c r="N649" s="207"/>
      <c r="O649" s="207"/>
      <c r="P649" s="207"/>
      <c r="Q649" s="207"/>
      <c r="R649" s="207"/>
      <c r="S649" s="207"/>
      <c r="T649" s="208"/>
      <c r="AT649" s="209" t="s">
        <v>300</v>
      </c>
      <c r="AU649" s="209" t="s">
        <v>157</v>
      </c>
      <c r="AV649" s="13" t="s">
        <v>86</v>
      </c>
      <c r="AW649" s="13" t="s">
        <v>38</v>
      </c>
      <c r="AX649" s="13" t="s">
        <v>79</v>
      </c>
      <c r="AY649" s="209" t="s">
        <v>290</v>
      </c>
    </row>
    <row r="650" spans="2:51" s="14" customFormat="1" ht="11.25">
      <c r="B650" s="210"/>
      <c r="C650" s="211"/>
      <c r="D650" s="195" t="s">
        <v>300</v>
      </c>
      <c r="E650" s="212" t="s">
        <v>42</v>
      </c>
      <c r="F650" s="213" t="s">
        <v>949</v>
      </c>
      <c r="G650" s="211"/>
      <c r="H650" s="214">
        <v>4.2</v>
      </c>
      <c r="I650" s="215"/>
      <c r="J650" s="211"/>
      <c r="K650" s="211"/>
      <c r="L650" s="216"/>
      <c r="M650" s="217"/>
      <c r="N650" s="218"/>
      <c r="O650" s="218"/>
      <c r="P650" s="218"/>
      <c r="Q650" s="218"/>
      <c r="R650" s="218"/>
      <c r="S650" s="218"/>
      <c r="T650" s="219"/>
      <c r="AT650" s="220" t="s">
        <v>300</v>
      </c>
      <c r="AU650" s="220" t="s">
        <v>157</v>
      </c>
      <c r="AV650" s="14" t="s">
        <v>88</v>
      </c>
      <c r="AW650" s="14" t="s">
        <v>38</v>
      </c>
      <c r="AX650" s="14" t="s">
        <v>79</v>
      </c>
      <c r="AY650" s="220" t="s">
        <v>290</v>
      </c>
    </row>
    <row r="651" spans="2:51" s="14" customFormat="1" ht="11.25">
      <c r="B651" s="210"/>
      <c r="C651" s="211"/>
      <c r="D651" s="195" t="s">
        <v>300</v>
      </c>
      <c r="E651" s="212" t="s">
        <v>42</v>
      </c>
      <c r="F651" s="213" t="s">
        <v>950</v>
      </c>
      <c r="G651" s="211"/>
      <c r="H651" s="214">
        <v>1.848</v>
      </c>
      <c r="I651" s="215"/>
      <c r="J651" s="211"/>
      <c r="K651" s="211"/>
      <c r="L651" s="216"/>
      <c r="M651" s="217"/>
      <c r="N651" s="218"/>
      <c r="O651" s="218"/>
      <c r="P651" s="218"/>
      <c r="Q651" s="218"/>
      <c r="R651" s="218"/>
      <c r="S651" s="218"/>
      <c r="T651" s="219"/>
      <c r="AT651" s="220" t="s">
        <v>300</v>
      </c>
      <c r="AU651" s="220" t="s">
        <v>157</v>
      </c>
      <c r="AV651" s="14" t="s">
        <v>88</v>
      </c>
      <c r="AW651" s="14" t="s">
        <v>38</v>
      </c>
      <c r="AX651" s="14" t="s">
        <v>79</v>
      </c>
      <c r="AY651" s="220" t="s">
        <v>290</v>
      </c>
    </row>
    <row r="652" spans="2:51" s="15" customFormat="1" ht="11.25">
      <c r="B652" s="221"/>
      <c r="C652" s="222"/>
      <c r="D652" s="195" t="s">
        <v>300</v>
      </c>
      <c r="E652" s="223" t="s">
        <v>42</v>
      </c>
      <c r="F652" s="224" t="s">
        <v>302</v>
      </c>
      <c r="G652" s="222"/>
      <c r="H652" s="225">
        <v>6.048</v>
      </c>
      <c r="I652" s="226"/>
      <c r="J652" s="222"/>
      <c r="K652" s="222"/>
      <c r="L652" s="227"/>
      <c r="M652" s="228"/>
      <c r="N652" s="229"/>
      <c r="O652" s="229"/>
      <c r="P652" s="229"/>
      <c r="Q652" s="229"/>
      <c r="R652" s="229"/>
      <c r="S652" s="229"/>
      <c r="T652" s="230"/>
      <c r="AT652" s="231" t="s">
        <v>300</v>
      </c>
      <c r="AU652" s="231" t="s">
        <v>157</v>
      </c>
      <c r="AV652" s="15" t="s">
        <v>296</v>
      </c>
      <c r="AW652" s="15" t="s">
        <v>38</v>
      </c>
      <c r="AX652" s="15" t="s">
        <v>86</v>
      </c>
      <c r="AY652" s="231" t="s">
        <v>290</v>
      </c>
    </row>
    <row r="653" spans="2:63" s="12" customFormat="1" ht="22.9" customHeight="1">
      <c r="B653" s="166"/>
      <c r="C653" s="167"/>
      <c r="D653" s="168" t="s">
        <v>78</v>
      </c>
      <c r="E653" s="180" t="s">
        <v>951</v>
      </c>
      <c r="F653" s="180" t="s">
        <v>952</v>
      </c>
      <c r="G653" s="167"/>
      <c r="H653" s="167"/>
      <c r="I653" s="170"/>
      <c r="J653" s="181">
        <f>BK653</f>
        <v>0</v>
      </c>
      <c r="K653" s="167"/>
      <c r="L653" s="172"/>
      <c r="M653" s="173"/>
      <c r="N653" s="174"/>
      <c r="O653" s="174"/>
      <c r="P653" s="175">
        <f>SUM(P654:P673)</f>
        <v>0</v>
      </c>
      <c r="Q653" s="174"/>
      <c r="R653" s="175">
        <f>SUM(R654:R673)</f>
        <v>0</v>
      </c>
      <c r="S653" s="174"/>
      <c r="T653" s="176">
        <f>SUM(T654:T673)</f>
        <v>0</v>
      </c>
      <c r="AR653" s="177" t="s">
        <v>86</v>
      </c>
      <c r="AT653" s="178" t="s">
        <v>78</v>
      </c>
      <c r="AU653" s="178" t="s">
        <v>86</v>
      </c>
      <c r="AY653" s="177" t="s">
        <v>290</v>
      </c>
      <c r="BK653" s="179">
        <f>SUM(BK654:BK673)</f>
        <v>0</v>
      </c>
    </row>
    <row r="654" spans="1:65" s="2" customFormat="1" ht="24.2" customHeight="1">
      <c r="A654" s="36"/>
      <c r="B654" s="37"/>
      <c r="C654" s="182" t="s">
        <v>953</v>
      </c>
      <c r="D654" s="182" t="s">
        <v>292</v>
      </c>
      <c r="E654" s="183" t="s">
        <v>954</v>
      </c>
      <c r="F654" s="184" t="s">
        <v>955</v>
      </c>
      <c r="G654" s="185" t="s">
        <v>245</v>
      </c>
      <c r="H654" s="186">
        <v>913.254</v>
      </c>
      <c r="I654" s="187"/>
      <c r="J654" s="188">
        <f>ROUND(I654*H654,2)</f>
        <v>0</v>
      </c>
      <c r="K654" s="184" t="s">
        <v>295</v>
      </c>
      <c r="L654" s="41"/>
      <c r="M654" s="189" t="s">
        <v>42</v>
      </c>
      <c r="N654" s="190" t="s">
        <v>50</v>
      </c>
      <c r="O654" s="66"/>
      <c r="P654" s="191">
        <f>O654*H654</f>
        <v>0</v>
      </c>
      <c r="Q654" s="191">
        <v>0</v>
      </c>
      <c r="R654" s="191">
        <f>Q654*H654</f>
        <v>0</v>
      </c>
      <c r="S654" s="191">
        <v>0</v>
      </c>
      <c r="T654" s="192">
        <f>S654*H654</f>
        <v>0</v>
      </c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R654" s="193" t="s">
        <v>296</v>
      </c>
      <c r="AT654" s="193" t="s">
        <v>292</v>
      </c>
      <c r="AU654" s="193" t="s">
        <v>88</v>
      </c>
      <c r="AY654" s="19" t="s">
        <v>290</v>
      </c>
      <c r="BE654" s="194">
        <f>IF(N654="základní",J654,0)</f>
        <v>0</v>
      </c>
      <c r="BF654" s="194">
        <f>IF(N654="snížená",J654,0)</f>
        <v>0</v>
      </c>
      <c r="BG654" s="194">
        <f>IF(N654="zákl. přenesená",J654,0)</f>
        <v>0</v>
      </c>
      <c r="BH654" s="194">
        <f>IF(N654="sníž. přenesená",J654,0)</f>
        <v>0</v>
      </c>
      <c r="BI654" s="194">
        <f>IF(N654="nulová",J654,0)</f>
        <v>0</v>
      </c>
      <c r="BJ654" s="19" t="s">
        <v>86</v>
      </c>
      <c r="BK654" s="194">
        <f>ROUND(I654*H654,2)</f>
        <v>0</v>
      </c>
      <c r="BL654" s="19" t="s">
        <v>296</v>
      </c>
      <c r="BM654" s="193" t="s">
        <v>956</v>
      </c>
    </row>
    <row r="655" spans="1:47" s="2" customFormat="1" ht="19.5">
      <c r="A655" s="36"/>
      <c r="B655" s="37"/>
      <c r="C655" s="38"/>
      <c r="D655" s="195" t="s">
        <v>298</v>
      </c>
      <c r="E655" s="38"/>
      <c r="F655" s="196" t="s">
        <v>957</v>
      </c>
      <c r="G655" s="38"/>
      <c r="H655" s="38"/>
      <c r="I655" s="197"/>
      <c r="J655" s="38"/>
      <c r="K655" s="38"/>
      <c r="L655" s="41"/>
      <c r="M655" s="198"/>
      <c r="N655" s="199"/>
      <c r="O655" s="66"/>
      <c r="P655" s="66"/>
      <c r="Q655" s="66"/>
      <c r="R655" s="66"/>
      <c r="S655" s="66"/>
      <c r="T655" s="67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T655" s="19" t="s">
        <v>298</v>
      </c>
      <c r="AU655" s="19" t="s">
        <v>88</v>
      </c>
    </row>
    <row r="656" spans="2:51" s="13" customFormat="1" ht="11.25">
      <c r="B656" s="200"/>
      <c r="C656" s="201"/>
      <c r="D656" s="195" t="s">
        <v>300</v>
      </c>
      <c r="E656" s="202" t="s">
        <v>42</v>
      </c>
      <c r="F656" s="203" t="s">
        <v>958</v>
      </c>
      <c r="G656" s="201"/>
      <c r="H656" s="202" t="s">
        <v>42</v>
      </c>
      <c r="I656" s="204"/>
      <c r="J656" s="201"/>
      <c r="K656" s="201"/>
      <c r="L656" s="205"/>
      <c r="M656" s="206"/>
      <c r="N656" s="207"/>
      <c r="O656" s="207"/>
      <c r="P656" s="207"/>
      <c r="Q656" s="207"/>
      <c r="R656" s="207"/>
      <c r="S656" s="207"/>
      <c r="T656" s="208"/>
      <c r="AT656" s="209" t="s">
        <v>300</v>
      </c>
      <c r="AU656" s="209" t="s">
        <v>88</v>
      </c>
      <c r="AV656" s="13" t="s">
        <v>86</v>
      </c>
      <c r="AW656" s="13" t="s">
        <v>38</v>
      </c>
      <c r="AX656" s="13" t="s">
        <v>79</v>
      </c>
      <c r="AY656" s="209" t="s">
        <v>290</v>
      </c>
    </row>
    <row r="657" spans="2:51" s="14" customFormat="1" ht="11.25">
      <c r="B657" s="210"/>
      <c r="C657" s="211"/>
      <c r="D657" s="195" t="s">
        <v>300</v>
      </c>
      <c r="E657" s="212" t="s">
        <v>243</v>
      </c>
      <c r="F657" s="213" t="s">
        <v>959</v>
      </c>
      <c r="G657" s="211"/>
      <c r="H657" s="214">
        <v>214.17</v>
      </c>
      <c r="I657" s="215"/>
      <c r="J657" s="211"/>
      <c r="K657" s="211"/>
      <c r="L657" s="216"/>
      <c r="M657" s="217"/>
      <c r="N657" s="218"/>
      <c r="O657" s="218"/>
      <c r="P657" s="218"/>
      <c r="Q657" s="218"/>
      <c r="R657" s="218"/>
      <c r="S657" s="218"/>
      <c r="T657" s="219"/>
      <c r="AT657" s="220" t="s">
        <v>300</v>
      </c>
      <c r="AU657" s="220" t="s">
        <v>88</v>
      </c>
      <c r="AV657" s="14" t="s">
        <v>88</v>
      </c>
      <c r="AW657" s="14" t="s">
        <v>38</v>
      </c>
      <c r="AX657" s="14" t="s">
        <v>79</v>
      </c>
      <c r="AY657" s="220" t="s">
        <v>290</v>
      </c>
    </row>
    <row r="658" spans="2:51" s="14" customFormat="1" ht="11.25">
      <c r="B658" s="210"/>
      <c r="C658" s="211"/>
      <c r="D658" s="195" t="s">
        <v>300</v>
      </c>
      <c r="E658" s="212" t="s">
        <v>253</v>
      </c>
      <c r="F658" s="213" t="s">
        <v>960</v>
      </c>
      <c r="G658" s="211"/>
      <c r="H658" s="214">
        <v>493.735</v>
      </c>
      <c r="I658" s="215"/>
      <c r="J658" s="211"/>
      <c r="K658" s="211"/>
      <c r="L658" s="216"/>
      <c r="M658" s="217"/>
      <c r="N658" s="218"/>
      <c r="O658" s="218"/>
      <c r="P658" s="218"/>
      <c r="Q658" s="218"/>
      <c r="R658" s="218"/>
      <c r="S658" s="218"/>
      <c r="T658" s="219"/>
      <c r="AT658" s="220" t="s">
        <v>300</v>
      </c>
      <c r="AU658" s="220" t="s">
        <v>88</v>
      </c>
      <c r="AV658" s="14" t="s">
        <v>88</v>
      </c>
      <c r="AW658" s="14" t="s">
        <v>38</v>
      </c>
      <c r="AX658" s="14" t="s">
        <v>79</v>
      </c>
      <c r="AY658" s="220" t="s">
        <v>290</v>
      </c>
    </row>
    <row r="659" spans="2:51" s="14" customFormat="1" ht="11.25">
      <c r="B659" s="210"/>
      <c r="C659" s="211"/>
      <c r="D659" s="195" t="s">
        <v>300</v>
      </c>
      <c r="E659" s="212" t="s">
        <v>250</v>
      </c>
      <c r="F659" s="213" t="s">
        <v>961</v>
      </c>
      <c r="G659" s="211"/>
      <c r="H659" s="214">
        <v>145.281</v>
      </c>
      <c r="I659" s="215"/>
      <c r="J659" s="211"/>
      <c r="K659" s="211"/>
      <c r="L659" s="216"/>
      <c r="M659" s="217"/>
      <c r="N659" s="218"/>
      <c r="O659" s="218"/>
      <c r="P659" s="218"/>
      <c r="Q659" s="218"/>
      <c r="R659" s="218"/>
      <c r="S659" s="218"/>
      <c r="T659" s="219"/>
      <c r="AT659" s="220" t="s">
        <v>300</v>
      </c>
      <c r="AU659" s="220" t="s">
        <v>88</v>
      </c>
      <c r="AV659" s="14" t="s">
        <v>88</v>
      </c>
      <c r="AW659" s="14" t="s">
        <v>38</v>
      </c>
      <c r="AX659" s="14" t="s">
        <v>79</v>
      </c>
      <c r="AY659" s="220" t="s">
        <v>290</v>
      </c>
    </row>
    <row r="660" spans="2:51" s="14" customFormat="1" ht="11.25">
      <c r="B660" s="210"/>
      <c r="C660" s="211"/>
      <c r="D660" s="195" t="s">
        <v>300</v>
      </c>
      <c r="E660" s="212" t="s">
        <v>42</v>
      </c>
      <c r="F660" s="213" t="s">
        <v>962</v>
      </c>
      <c r="G660" s="211"/>
      <c r="H660" s="214">
        <v>60.068</v>
      </c>
      <c r="I660" s="215"/>
      <c r="J660" s="211"/>
      <c r="K660" s="211"/>
      <c r="L660" s="216"/>
      <c r="M660" s="217"/>
      <c r="N660" s="218"/>
      <c r="O660" s="218"/>
      <c r="P660" s="218"/>
      <c r="Q660" s="218"/>
      <c r="R660" s="218"/>
      <c r="S660" s="218"/>
      <c r="T660" s="219"/>
      <c r="AT660" s="220" t="s">
        <v>300</v>
      </c>
      <c r="AU660" s="220" t="s">
        <v>88</v>
      </c>
      <c r="AV660" s="14" t="s">
        <v>88</v>
      </c>
      <c r="AW660" s="14" t="s">
        <v>38</v>
      </c>
      <c r="AX660" s="14" t="s">
        <v>79</v>
      </c>
      <c r="AY660" s="220" t="s">
        <v>290</v>
      </c>
    </row>
    <row r="661" spans="2:51" s="15" customFormat="1" ht="11.25">
      <c r="B661" s="221"/>
      <c r="C661" s="222"/>
      <c r="D661" s="195" t="s">
        <v>300</v>
      </c>
      <c r="E661" s="223" t="s">
        <v>42</v>
      </c>
      <c r="F661" s="224" t="s">
        <v>302</v>
      </c>
      <c r="G661" s="222"/>
      <c r="H661" s="225">
        <v>913.254</v>
      </c>
      <c r="I661" s="226"/>
      <c r="J661" s="222"/>
      <c r="K661" s="222"/>
      <c r="L661" s="227"/>
      <c r="M661" s="228"/>
      <c r="N661" s="229"/>
      <c r="O661" s="229"/>
      <c r="P661" s="229"/>
      <c r="Q661" s="229"/>
      <c r="R661" s="229"/>
      <c r="S661" s="229"/>
      <c r="T661" s="230"/>
      <c r="AT661" s="231" t="s">
        <v>300</v>
      </c>
      <c r="AU661" s="231" t="s">
        <v>88</v>
      </c>
      <c r="AV661" s="15" t="s">
        <v>296</v>
      </c>
      <c r="AW661" s="15" t="s">
        <v>38</v>
      </c>
      <c r="AX661" s="15" t="s">
        <v>86</v>
      </c>
      <c r="AY661" s="231" t="s">
        <v>290</v>
      </c>
    </row>
    <row r="662" spans="1:65" s="2" customFormat="1" ht="24.2" customHeight="1">
      <c r="A662" s="36"/>
      <c r="B662" s="37"/>
      <c r="C662" s="182" t="s">
        <v>963</v>
      </c>
      <c r="D662" s="182" t="s">
        <v>292</v>
      </c>
      <c r="E662" s="183" t="s">
        <v>964</v>
      </c>
      <c r="F662" s="184" t="s">
        <v>965</v>
      </c>
      <c r="G662" s="185" t="s">
        <v>245</v>
      </c>
      <c r="H662" s="186">
        <v>3775.669</v>
      </c>
      <c r="I662" s="187"/>
      <c r="J662" s="188">
        <f>ROUND(I662*H662,2)</f>
        <v>0</v>
      </c>
      <c r="K662" s="184" t="s">
        <v>295</v>
      </c>
      <c r="L662" s="41"/>
      <c r="M662" s="189" t="s">
        <v>42</v>
      </c>
      <c r="N662" s="190" t="s">
        <v>50</v>
      </c>
      <c r="O662" s="66"/>
      <c r="P662" s="191">
        <f>O662*H662</f>
        <v>0</v>
      </c>
      <c r="Q662" s="191">
        <v>0</v>
      </c>
      <c r="R662" s="191">
        <f>Q662*H662</f>
        <v>0</v>
      </c>
      <c r="S662" s="191">
        <v>0</v>
      </c>
      <c r="T662" s="192">
        <f>S662*H662</f>
        <v>0</v>
      </c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R662" s="193" t="s">
        <v>296</v>
      </c>
      <c r="AT662" s="193" t="s">
        <v>292</v>
      </c>
      <c r="AU662" s="193" t="s">
        <v>88</v>
      </c>
      <c r="AY662" s="19" t="s">
        <v>290</v>
      </c>
      <c r="BE662" s="194">
        <f>IF(N662="základní",J662,0)</f>
        <v>0</v>
      </c>
      <c r="BF662" s="194">
        <f>IF(N662="snížená",J662,0)</f>
        <v>0</v>
      </c>
      <c r="BG662" s="194">
        <f>IF(N662="zákl. přenesená",J662,0)</f>
        <v>0</v>
      </c>
      <c r="BH662" s="194">
        <f>IF(N662="sníž. přenesená",J662,0)</f>
        <v>0</v>
      </c>
      <c r="BI662" s="194">
        <f>IF(N662="nulová",J662,0)</f>
        <v>0</v>
      </c>
      <c r="BJ662" s="19" t="s">
        <v>86</v>
      </c>
      <c r="BK662" s="194">
        <f>ROUND(I662*H662,2)</f>
        <v>0</v>
      </c>
      <c r="BL662" s="19" t="s">
        <v>296</v>
      </c>
      <c r="BM662" s="193" t="s">
        <v>966</v>
      </c>
    </row>
    <row r="663" spans="2:51" s="14" customFormat="1" ht="11.25">
      <c r="B663" s="210"/>
      <c r="C663" s="211"/>
      <c r="D663" s="195" t="s">
        <v>300</v>
      </c>
      <c r="E663" s="212" t="s">
        <v>42</v>
      </c>
      <c r="F663" s="213" t="s">
        <v>967</v>
      </c>
      <c r="G663" s="211"/>
      <c r="H663" s="214">
        <v>3775.669</v>
      </c>
      <c r="I663" s="215"/>
      <c r="J663" s="211"/>
      <c r="K663" s="211"/>
      <c r="L663" s="216"/>
      <c r="M663" s="217"/>
      <c r="N663" s="218"/>
      <c r="O663" s="218"/>
      <c r="P663" s="218"/>
      <c r="Q663" s="218"/>
      <c r="R663" s="218"/>
      <c r="S663" s="218"/>
      <c r="T663" s="219"/>
      <c r="AT663" s="220" t="s">
        <v>300</v>
      </c>
      <c r="AU663" s="220" t="s">
        <v>88</v>
      </c>
      <c r="AV663" s="14" t="s">
        <v>88</v>
      </c>
      <c r="AW663" s="14" t="s">
        <v>38</v>
      </c>
      <c r="AX663" s="14" t="s">
        <v>79</v>
      </c>
      <c r="AY663" s="220" t="s">
        <v>290</v>
      </c>
    </row>
    <row r="664" spans="2:51" s="15" customFormat="1" ht="11.25">
      <c r="B664" s="221"/>
      <c r="C664" s="222"/>
      <c r="D664" s="195" t="s">
        <v>300</v>
      </c>
      <c r="E664" s="223" t="s">
        <v>42</v>
      </c>
      <c r="F664" s="224" t="s">
        <v>302</v>
      </c>
      <c r="G664" s="222"/>
      <c r="H664" s="225">
        <v>3775.669</v>
      </c>
      <c r="I664" s="226"/>
      <c r="J664" s="222"/>
      <c r="K664" s="222"/>
      <c r="L664" s="227"/>
      <c r="M664" s="228"/>
      <c r="N664" s="229"/>
      <c r="O664" s="229"/>
      <c r="P664" s="229"/>
      <c r="Q664" s="229"/>
      <c r="R664" s="229"/>
      <c r="S664" s="229"/>
      <c r="T664" s="230"/>
      <c r="AT664" s="231" t="s">
        <v>300</v>
      </c>
      <c r="AU664" s="231" t="s">
        <v>88</v>
      </c>
      <c r="AV664" s="15" t="s">
        <v>296</v>
      </c>
      <c r="AW664" s="15" t="s">
        <v>38</v>
      </c>
      <c r="AX664" s="15" t="s">
        <v>86</v>
      </c>
      <c r="AY664" s="231" t="s">
        <v>290</v>
      </c>
    </row>
    <row r="665" spans="1:65" s="2" customFormat="1" ht="24.2" customHeight="1">
      <c r="A665" s="36"/>
      <c r="B665" s="37"/>
      <c r="C665" s="182" t="s">
        <v>968</v>
      </c>
      <c r="D665" s="182" t="s">
        <v>292</v>
      </c>
      <c r="E665" s="183" t="s">
        <v>969</v>
      </c>
      <c r="F665" s="184" t="s">
        <v>970</v>
      </c>
      <c r="G665" s="185" t="s">
        <v>245</v>
      </c>
      <c r="H665" s="186">
        <v>145.281</v>
      </c>
      <c r="I665" s="187"/>
      <c r="J665" s="188">
        <f>ROUND(I665*H665,2)</f>
        <v>0</v>
      </c>
      <c r="K665" s="184" t="s">
        <v>295</v>
      </c>
      <c r="L665" s="41"/>
      <c r="M665" s="189" t="s">
        <v>42</v>
      </c>
      <c r="N665" s="190" t="s">
        <v>50</v>
      </c>
      <c r="O665" s="66"/>
      <c r="P665" s="191">
        <f>O665*H665</f>
        <v>0</v>
      </c>
      <c r="Q665" s="191">
        <v>0</v>
      </c>
      <c r="R665" s="191">
        <f>Q665*H665</f>
        <v>0</v>
      </c>
      <c r="S665" s="191">
        <v>0</v>
      </c>
      <c r="T665" s="192">
        <f>S665*H665</f>
        <v>0</v>
      </c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R665" s="193" t="s">
        <v>296</v>
      </c>
      <c r="AT665" s="193" t="s">
        <v>292</v>
      </c>
      <c r="AU665" s="193" t="s">
        <v>88</v>
      </c>
      <c r="AY665" s="19" t="s">
        <v>290</v>
      </c>
      <c r="BE665" s="194">
        <f>IF(N665="základní",J665,0)</f>
        <v>0</v>
      </c>
      <c r="BF665" s="194">
        <f>IF(N665="snížená",J665,0)</f>
        <v>0</v>
      </c>
      <c r="BG665" s="194">
        <f>IF(N665="zákl. přenesená",J665,0)</f>
        <v>0</v>
      </c>
      <c r="BH665" s="194">
        <f>IF(N665="sníž. přenesená",J665,0)</f>
        <v>0</v>
      </c>
      <c r="BI665" s="194">
        <f>IF(N665="nulová",J665,0)</f>
        <v>0</v>
      </c>
      <c r="BJ665" s="19" t="s">
        <v>86</v>
      </c>
      <c r="BK665" s="194">
        <f>ROUND(I665*H665,2)</f>
        <v>0</v>
      </c>
      <c r="BL665" s="19" t="s">
        <v>296</v>
      </c>
      <c r="BM665" s="193" t="s">
        <v>971</v>
      </c>
    </row>
    <row r="666" spans="2:51" s="14" customFormat="1" ht="11.25">
      <c r="B666" s="210"/>
      <c r="C666" s="211"/>
      <c r="D666" s="195" t="s">
        <v>300</v>
      </c>
      <c r="E666" s="212" t="s">
        <v>42</v>
      </c>
      <c r="F666" s="213" t="s">
        <v>250</v>
      </c>
      <c r="G666" s="211"/>
      <c r="H666" s="214">
        <v>145.281</v>
      </c>
      <c r="I666" s="215"/>
      <c r="J666" s="211"/>
      <c r="K666" s="211"/>
      <c r="L666" s="216"/>
      <c r="M666" s="217"/>
      <c r="N666" s="218"/>
      <c r="O666" s="218"/>
      <c r="P666" s="218"/>
      <c r="Q666" s="218"/>
      <c r="R666" s="218"/>
      <c r="S666" s="218"/>
      <c r="T666" s="219"/>
      <c r="AT666" s="220" t="s">
        <v>300</v>
      </c>
      <c r="AU666" s="220" t="s">
        <v>88</v>
      </c>
      <c r="AV666" s="14" t="s">
        <v>88</v>
      </c>
      <c r="AW666" s="14" t="s">
        <v>38</v>
      </c>
      <c r="AX666" s="14" t="s">
        <v>79</v>
      </c>
      <c r="AY666" s="220" t="s">
        <v>290</v>
      </c>
    </row>
    <row r="667" spans="2:51" s="15" customFormat="1" ht="11.25">
      <c r="B667" s="221"/>
      <c r="C667" s="222"/>
      <c r="D667" s="195" t="s">
        <v>300</v>
      </c>
      <c r="E667" s="223" t="s">
        <v>42</v>
      </c>
      <c r="F667" s="224" t="s">
        <v>302</v>
      </c>
      <c r="G667" s="222"/>
      <c r="H667" s="225">
        <v>145.281</v>
      </c>
      <c r="I667" s="226"/>
      <c r="J667" s="222"/>
      <c r="K667" s="222"/>
      <c r="L667" s="227"/>
      <c r="M667" s="228"/>
      <c r="N667" s="229"/>
      <c r="O667" s="229"/>
      <c r="P667" s="229"/>
      <c r="Q667" s="229"/>
      <c r="R667" s="229"/>
      <c r="S667" s="229"/>
      <c r="T667" s="230"/>
      <c r="AT667" s="231" t="s">
        <v>300</v>
      </c>
      <c r="AU667" s="231" t="s">
        <v>88</v>
      </c>
      <c r="AV667" s="15" t="s">
        <v>296</v>
      </c>
      <c r="AW667" s="15" t="s">
        <v>38</v>
      </c>
      <c r="AX667" s="15" t="s">
        <v>86</v>
      </c>
      <c r="AY667" s="231" t="s">
        <v>290</v>
      </c>
    </row>
    <row r="668" spans="1:65" s="2" customFormat="1" ht="24.2" customHeight="1">
      <c r="A668" s="36"/>
      <c r="B668" s="37"/>
      <c r="C668" s="182" t="s">
        <v>972</v>
      </c>
      <c r="D668" s="182" t="s">
        <v>292</v>
      </c>
      <c r="E668" s="183" t="s">
        <v>973</v>
      </c>
      <c r="F668" s="184" t="s">
        <v>349</v>
      </c>
      <c r="G668" s="185" t="s">
        <v>245</v>
      </c>
      <c r="H668" s="186">
        <v>60.068</v>
      </c>
      <c r="I668" s="187"/>
      <c r="J668" s="188">
        <f>ROUND(I668*H668,2)</f>
        <v>0</v>
      </c>
      <c r="K668" s="184" t="s">
        <v>295</v>
      </c>
      <c r="L668" s="41"/>
      <c r="M668" s="189" t="s">
        <v>42</v>
      </c>
      <c r="N668" s="190" t="s">
        <v>50</v>
      </c>
      <c r="O668" s="66"/>
      <c r="P668" s="191">
        <f>O668*H668</f>
        <v>0</v>
      </c>
      <c r="Q668" s="191">
        <v>0</v>
      </c>
      <c r="R668" s="191">
        <f>Q668*H668</f>
        <v>0</v>
      </c>
      <c r="S668" s="191">
        <v>0</v>
      </c>
      <c r="T668" s="192">
        <f>S668*H668</f>
        <v>0</v>
      </c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R668" s="193" t="s">
        <v>296</v>
      </c>
      <c r="AT668" s="193" t="s">
        <v>292</v>
      </c>
      <c r="AU668" s="193" t="s">
        <v>88</v>
      </c>
      <c r="AY668" s="19" t="s">
        <v>290</v>
      </c>
      <c r="BE668" s="194">
        <f>IF(N668="základní",J668,0)</f>
        <v>0</v>
      </c>
      <c r="BF668" s="194">
        <f>IF(N668="snížená",J668,0)</f>
        <v>0</v>
      </c>
      <c r="BG668" s="194">
        <f>IF(N668="zákl. přenesená",J668,0)</f>
        <v>0</v>
      </c>
      <c r="BH668" s="194">
        <f>IF(N668="sníž. přenesená",J668,0)</f>
        <v>0</v>
      </c>
      <c r="BI668" s="194">
        <f>IF(N668="nulová",J668,0)</f>
        <v>0</v>
      </c>
      <c r="BJ668" s="19" t="s">
        <v>86</v>
      </c>
      <c r="BK668" s="194">
        <f>ROUND(I668*H668,2)</f>
        <v>0</v>
      </c>
      <c r="BL668" s="19" t="s">
        <v>296</v>
      </c>
      <c r="BM668" s="193" t="s">
        <v>974</v>
      </c>
    </row>
    <row r="669" spans="2:51" s="14" customFormat="1" ht="11.25">
      <c r="B669" s="210"/>
      <c r="C669" s="211"/>
      <c r="D669" s="195" t="s">
        <v>300</v>
      </c>
      <c r="E669" s="212" t="s">
        <v>42</v>
      </c>
      <c r="F669" s="213" t="s">
        <v>975</v>
      </c>
      <c r="G669" s="211"/>
      <c r="H669" s="214">
        <v>60.068</v>
      </c>
      <c r="I669" s="215"/>
      <c r="J669" s="211"/>
      <c r="K669" s="211"/>
      <c r="L669" s="216"/>
      <c r="M669" s="217"/>
      <c r="N669" s="218"/>
      <c r="O669" s="218"/>
      <c r="P669" s="218"/>
      <c r="Q669" s="218"/>
      <c r="R669" s="218"/>
      <c r="S669" s="218"/>
      <c r="T669" s="219"/>
      <c r="AT669" s="220" t="s">
        <v>300</v>
      </c>
      <c r="AU669" s="220" t="s">
        <v>88</v>
      </c>
      <c r="AV669" s="14" t="s">
        <v>88</v>
      </c>
      <c r="AW669" s="14" t="s">
        <v>38</v>
      </c>
      <c r="AX669" s="14" t="s">
        <v>79</v>
      </c>
      <c r="AY669" s="220" t="s">
        <v>290</v>
      </c>
    </row>
    <row r="670" spans="2:51" s="15" customFormat="1" ht="11.25">
      <c r="B670" s="221"/>
      <c r="C670" s="222"/>
      <c r="D670" s="195" t="s">
        <v>300</v>
      </c>
      <c r="E670" s="223" t="s">
        <v>42</v>
      </c>
      <c r="F670" s="224" t="s">
        <v>302</v>
      </c>
      <c r="G670" s="222"/>
      <c r="H670" s="225">
        <v>60.068</v>
      </c>
      <c r="I670" s="226"/>
      <c r="J670" s="222"/>
      <c r="K670" s="222"/>
      <c r="L670" s="227"/>
      <c r="M670" s="228"/>
      <c r="N670" s="229"/>
      <c r="O670" s="229"/>
      <c r="P670" s="229"/>
      <c r="Q670" s="229"/>
      <c r="R670" s="229"/>
      <c r="S670" s="229"/>
      <c r="T670" s="230"/>
      <c r="AT670" s="231" t="s">
        <v>300</v>
      </c>
      <c r="AU670" s="231" t="s">
        <v>88</v>
      </c>
      <c r="AV670" s="15" t="s">
        <v>296</v>
      </c>
      <c r="AW670" s="15" t="s">
        <v>38</v>
      </c>
      <c r="AX670" s="15" t="s">
        <v>86</v>
      </c>
      <c r="AY670" s="231" t="s">
        <v>290</v>
      </c>
    </row>
    <row r="671" spans="1:65" s="2" customFormat="1" ht="24.2" customHeight="1">
      <c r="A671" s="36"/>
      <c r="B671" s="37"/>
      <c r="C671" s="182" t="s">
        <v>976</v>
      </c>
      <c r="D671" s="182" t="s">
        <v>292</v>
      </c>
      <c r="E671" s="183" t="s">
        <v>977</v>
      </c>
      <c r="F671" s="184" t="s">
        <v>978</v>
      </c>
      <c r="G671" s="185" t="s">
        <v>245</v>
      </c>
      <c r="H671" s="186">
        <v>214.17</v>
      </c>
      <c r="I671" s="187"/>
      <c r="J671" s="188">
        <f>ROUND(I671*H671,2)</f>
        <v>0</v>
      </c>
      <c r="K671" s="184" t="s">
        <v>295</v>
      </c>
      <c r="L671" s="41"/>
      <c r="M671" s="189" t="s">
        <v>42</v>
      </c>
      <c r="N671" s="190" t="s">
        <v>50</v>
      </c>
      <c r="O671" s="66"/>
      <c r="P671" s="191">
        <f>O671*H671</f>
        <v>0</v>
      </c>
      <c r="Q671" s="191">
        <v>0</v>
      </c>
      <c r="R671" s="191">
        <f>Q671*H671</f>
        <v>0</v>
      </c>
      <c r="S671" s="191">
        <v>0</v>
      </c>
      <c r="T671" s="192">
        <f>S671*H671</f>
        <v>0</v>
      </c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R671" s="193" t="s">
        <v>296</v>
      </c>
      <c r="AT671" s="193" t="s">
        <v>292</v>
      </c>
      <c r="AU671" s="193" t="s">
        <v>88</v>
      </c>
      <c r="AY671" s="19" t="s">
        <v>290</v>
      </c>
      <c r="BE671" s="194">
        <f>IF(N671="základní",J671,0)</f>
        <v>0</v>
      </c>
      <c r="BF671" s="194">
        <f>IF(N671="snížená",J671,0)</f>
        <v>0</v>
      </c>
      <c r="BG671" s="194">
        <f>IF(N671="zákl. přenesená",J671,0)</f>
        <v>0</v>
      </c>
      <c r="BH671" s="194">
        <f>IF(N671="sníž. přenesená",J671,0)</f>
        <v>0</v>
      </c>
      <c r="BI671" s="194">
        <f>IF(N671="nulová",J671,0)</f>
        <v>0</v>
      </c>
      <c r="BJ671" s="19" t="s">
        <v>86</v>
      </c>
      <c r="BK671" s="194">
        <f>ROUND(I671*H671,2)</f>
        <v>0</v>
      </c>
      <c r="BL671" s="19" t="s">
        <v>296</v>
      </c>
      <c r="BM671" s="193" t="s">
        <v>979</v>
      </c>
    </row>
    <row r="672" spans="2:51" s="14" customFormat="1" ht="11.25">
      <c r="B672" s="210"/>
      <c r="C672" s="211"/>
      <c r="D672" s="195" t="s">
        <v>300</v>
      </c>
      <c r="E672" s="212" t="s">
        <v>42</v>
      </c>
      <c r="F672" s="213" t="s">
        <v>243</v>
      </c>
      <c r="G672" s="211"/>
      <c r="H672" s="214">
        <v>214.17</v>
      </c>
      <c r="I672" s="215"/>
      <c r="J672" s="211"/>
      <c r="K672" s="211"/>
      <c r="L672" s="216"/>
      <c r="M672" s="217"/>
      <c r="N672" s="218"/>
      <c r="O672" s="218"/>
      <c r="P672" s="218"/>
      <c r="Q672" s="218"/>
      <c r="R672" s="218"/>
      <c r="S672" s="218"/>
      <c r="T672" s="219"/>
      <c r="AT672" s="220" t="s">
        <v>300</v>
      </c>
      <c r="AU672" s="220" t="s">
        <v>88</v>
      </c>
      <c r="AV672" s="14" t="s">
        <v>88</v>
      </c>
      <c r="AW672" s="14" t="s">
        <v>38</v>
      </c>
      <c r="AX672" s="14" t="s">
        <v>79</v>
      </c>
      <c r="AY672" s="220" t="s">
        <v>290</v>
      </c>
    </row>
    <row r="673" spans="2:51" s="15" customFormat="1" ht="11.25">
      <c r="B673" s="221"/>
      <c r="C673" s="222"/>
      <c r="D673" s="195" t="s">
        <v>300</v>
      </c>
      <c r="E673" s="223" t="s">
        <v>42</v>
      </c>
      <c r="F673" s="224" t="s">
        <v>302</v>
      </c>
      <c r="G673" s="222"/>
      <c r="H673" s="225">
        <v>214.17</v>
      </c>
      <c r="I673" s="226"/>
      <c r="J673" s="222"/>
      <c r="K673" s="222"/>
      <c r="L673" s="227"/>
      <c r="M673" s="228"/>
      <c r="N673" s="229"/>
      <c r="O673" s="229"/>
      <c r="P673" s="229"/>
      <c r="Q673" s="229"/>
      <c r="R673" s="229"/>
      <c r="S673" s="229"/>
      <c r="T673" s="230"/>
      <c r="AT673" s="231" t="s">
        <v>300</v>
      </c>
      <c r="AU673" s="231" t="s">
        <v>88</v>
      </c>
      <c r="AV673" s="15" t="s">
        <v>296</v>
      </c>
      <c r="AW673" s="15" t="s">
        <v>38</v>
      </c>
      <c r="AX673" s="15" t="s">
        <v>86</v>
      </c>
      <c r="AY673" s="231" t="s">
        <v>290</v>
      </c>
    </row>
    <row r="674" spans="2:63" s="12" customFormat="1" ht="22.9" customHeight="1">
      <c r="B674" s="166"/>
      <c r="C674" s="167"/>
      <c r="D674" s="168" t="s">
        <v>78</v>
      </c>
      <c r="E674" s="180" t="s">
        <v>980</v>
      </c>
      <c r="F674" s="180" t="s">
        <v>981</v>
      </c>
      <c r="G674" s="167"/>
      <c r="H674" s="167"/>
      <c r="I674" s="170"/>
      <c r="J674" s="181">
        <f>BK674</f>
        <v>0</v>
      </c>
      <c r="K674" s="167"/>
      <c r="L674" s="172"/>
      <c r="M674" s="173"/>
      <c r="N674" s="174"/>
      <c r="O674" s="174"/>
      <c r="P674" s="175">
        <f>P675</f>
        <v>0</v>
      </c>
      <c r="Q674" s="174"/>
      <c r="R674" s="175">
        <f>R675</f>
        <v>0</v>
      </c>
      <c r="S674" s="174"/>
      <c r="T674" s="176">
        <f>T675</f>
        <v>0</v>
      </c>
      <c r="AR674" s="177" t="s">
        <v>86</v>
      </c>
      <c r="AT674" s="178" t="s">
        <v>78</v>
      </c>
      <c r="AU674" s="178" t="s">
        <v>86</v>
      </c>
      <c r="AY674" s="177" t="s">
        <v>290</v>
      </c>
      <c r="BK674" s="179">
        <f>BK675</f>
        <v>0</v>
      </c>
    </row>
    <row r="675" spans="1:65" s="2" customFormat="1" ht="24.2" customHeight="1">
      <c r="A675" s="36"/>
      <c r="B675" s="37"/>
      <c r="C675" s="182" t="s">
        <v>982</v>
      </c>
      <c r="D675" s="182" t="s">
        <v>292</v>
      </c>
      <c r="E675" s="183" t="s">
        <v>983</v>
      </c>
      <c r="F675" s="184" t="s">
        <v>984</v>
      </c>
      <c r="G675" s="185" t="s">
        <v>245</v>
      </c>
      <c r="H675" s="186">
        <v>361.772</v>
      </c>
      <c r="I675" s="187"/>
      <c r="J675" s="188">
        <f>ROUND(I675*H675,2)</f>
        <v>0</v>
      </c>
      <c r="K675" s="184" t="s">
        <v>295</v>
      </c>
      <c r="L675" s="41"/>
      <c r="M675" s="189" t="s">
        <v>42</v>
      </c>
      <c r="N675" s="190" t="s">
        <v>50</v>
      </c>
      <c r="O675" s="66"/>
      <c r="P675" s="191">
        <f>O675*H675</f>
        <v>0</v>
      </c>
      <c r="Q675" s="191">
        <v>0</v>
      </c>
      <c r="R675" s="191">
        <f>Q675*H675</f>
        <v>0</v>
      </c>
      <c r="S675" s="191">
        <v>0</v>
      </c>
      <c r="T675" s="192">
        <f>S675*H675</f>
        <v>0</v>
      </c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R675" s="193" t="s">
        <v>296</v>
      </c>
      <c r="AT675" s="193" t="s">
        <v>292</v>
      </c>
      <c r="AU675" s="193" t="s">
        <v>88</v>
      </c>
      <c r="AY675" s="19" t="s">
        <v>290</v>
      </c>
      <c r="BE675" s="194">
        <f>IF(N675="základní",J675,0)</f>
        <v>0</v>
      </c>
      <c r="BF675" s="194">
        <f>IF(N675="snížená",J675,0)</f>
        <v>0</v>
      </c>
      <c r="BG675" s="194">
        <f>IF(N675="zákl. přenesená",J675,0)</f>
        <v>0</v>
      </c>
      <c r="BH675" s="194">
        <f>IF(N675="sníž. přenesená",J675,0)</f>
        <v>0</v>
      </c>
      <c r="BI675" s="194">
        <f>IF(N675="nulová",J675,0)</f>
        <v>0</v>
      </c>
      <c r="BJ675" s="19" t="s">
        <v>86</v>
      </c>
      <c r="BK675" s="194">
        <f>ROUND(I675*H675,2)</f>
        <v>0</v>
      </c>
      <c r="BL675" s="19" t="s">
        <v>296</v>
      </c>
      <c r="BM675" s="193" t="s">
        <v>985</v>
      </c>
    </row>
    <row r="676" spans="2:63" s="12" customFormat="1" ht="22.9" customHeight="1">
      <c r="B676" s="166"/>
      <c r="C676" s="167"/>
      <c r="D676" s="168" t="s">
        <v>78</v>
      </c>
      <c r="E676" s="180" t="s">
        <v>986</v>
      </c>
      <c r="F676" s="180" t="s">
        <v>987</v>
      </c>
      <c r="G676" s="167"/>
      <c r="H676" s="167"/>
      <c r="I676" s="170"/>
      <c r="J676" s="181">
        <f>BK676</f>
        <v>0</v>
      </c>
      <c r="K676" s="167"/>
      <c r="L676" s="172"/>
      <c r="M676" s="173"/>
      <c r="N676" s="174"/>
      <c r="O676" s="174"/>
      <c r="P676" s="175">
        <f>SUM(P677:P706)</f>
        <v>0</v>
      </c>
      <c r="Q676" s="174"/>
      <c r="R676" s="175">
        <f>SUM(R677:R706)</f>
        <v>0</v>
      </c>
      <c r="S676" s="174"/>
      <c r="T676" s="176">
        <f>SUM(T677:T706)</f>
        <v>0</v>
      </c>
      <c r="AR676" s="177" t="s">
        <v>86</v>
      </c>
      <c r="AT676" s="178" t="s">
        <v>78</v>
      </c>
      <c r="AU676" s="178" t="s">
        <v>86</v>
      </c>
      <c r="AY676" s="177" t="s">
        <v>290</v>
      </c>
      <c r="BK676" s="179">
        <f>SUM(BK677:BK706)</f>
        <v>0</v>
      </c>
    </row>
    <row r="677" spans="1:65" s="2" customFormat="1" ht="14.45" customHeight="1">
      <c r="A677" s="36"/>
      <c r="B677" s="37"/>
      <c r="C677" s="182" t="s">
        <v>988</v>
      </c>
      <c r="D677" s="182" t="s">
        <v>292</v>
      </c>
      <c r="E677" s="183" t="s">
        <v>989</v>
      </c>
      <c r="F677" s="184" t="s">
        <v>990</v>
      </c>
      <c r="G677" s="185" t="s">
        <v>991</v>
      </c>
      <c r="H677" s="186">
        <v>1</v>
      </c>
      <c r="I677" s="187"/>
      <c r="J677" s="188">
        <f>ROUND(I677*H677,2)</f>
        <v>0</v>
      </c>
      <c r="K677" s="184" t="s">
        <v>42</v>
      </c>
      <c r="L677" s="41"/>
      <c r="M677" s="189" t="s">
        <v>42</v>
      </c>
      <c r="N677" s="190" t="s">
        <v>50</v>
      </c>
      <c r="O677" s="66"/>
      <c r="P677" s="191">
        <f>O677*H677</f>
        <v>0</v>
      </c>
      <c r="Q677" s="191">
        <v>0</v>
      </c>
      <c r="R677" s="191">
        <f>Q677*H677</f>
        <v>0</v>
      </c>
      <c r="S677" s="191">
        <v>0</v>
      </c>
      <c r="T677" s="192">
        <f>S677*H677</f>
        <v>0</v>
      </c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R677" s="193" t="s">
        <v>296</v>
      </c>
      <c r="AT677" s="193" t="s">
        <v>292</v>
      </c>
      <c r="AU677" s="193" t="s">
        <v>88</v>
      </c>
      <c r="AY677" s="19" t="s">
        <v>290</v>
      </c>
      <c r="BE677" s="194">
        <f>IF(N677="základní",J677,0)</f>
        <v>0</v>
      </c>
      <c r="BF677" s="194">
        <f>IF(N677="snížená",J677,0)</f>
        <v>0</v>
      </c>
      <c r="BG677" s="194">
        <f>IF(N677="zákl. přenesená",J677,0)</f>
        <v>0</v>
      </c>
      <c r="BH677" s="194">
        <f>IF(N677="sníž. přenesená",J677,0)</f>
        <v>0</v>
      </c>
      <c r="BI677" s="194">
        <f>IF(N677="nulová",J677,0)</f>
        <v>0</v>
      </c>
      <c r="BJ677" s="19" t="s">
        <v>86</v>
      </c>
      <c r="BK677" s="194">
        <f>ROUND(I677*H677,2)</f>
        <v>0</v>
      </c>
      <c r="BL677" s="19" t="s">
        <v>296</v>
      </c>
      <c r="BM677" s="193" t="s">
        <v>992</v>
      </c>
    </row>
    <row r="678" spans="1:47" s="2" customFormat="1" ht="39">
      <c r="A678" s="36"/>
      <c r="B678" s="37"/>
      <c r="C678" s="38"/>
      <c r="D678" s="195" t="s">
        <v>298</v>
      </c>
      <c r="E678" s="38"/>
      <c r="F678" s="196" t="s">
        <v>993</v>
      </c>
      <c r="G678" s="38"/>
      <c r="H678" s="38"/>
      <c r="I678" s="197"/>
      <c r="J678" s="38"/>
      <c r="K678" s="38"/>
      <c r="L678" s="41"/>
      <c r="M678" s="198"/>
      <c r="N678" s="199"/>
      <c r="O678" s="66"/>
      <c r="P678" s="66"/>
      <c r="Q678" s="66"/>
      <c r="R678" s="66"/>
      <c r="S678" s="66"/>
      <c r="T678" s="67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T678" s="19" t="s">
        <v>298</v>
      </c>
      <c r="AU678" s="19" t="s">
        <v>88</v>
      </c>
    </row>
    <row r="679" spans="1:65" s="2" customFormat="1" ht="14.45" customHeight="1">
      <c r="A679" s="36"/>
      <c r="B679" s="37"/>
      <c r="C679" s="182" t="s">
        <v>994</v>
      </c>
      <c r="D679" s="182" t="s">
        <v>292</v>
      </c>
      <c r="E679" s="183" t="s">
        <v>303</v>
      </c>
      <c r="F679" s="184" t="s">
        <v>304</v>
      </c>
      <c r="G679" s="185" t="s">
        <v>146</v>
      </c>
      <c r="H679" s="186">
        <v>50.074</v>
      </c>
      <c r="I679" s="187"/>
      <c r="J679" s="188">
        <f>ROUND(I679*H679,2)</f>
        <v>0</v>
      </c>
      <c r="K679" s="184" t="s">
        <v>295</v>
      </c>
      <c r="L679" s="41"/>
      <c r="M679" s="189" t="s">
        <v>42</v>
      </c>
      <c r="N679" s="190" t="s">
        <v>50</v>
      </c>
      <c r="O679" s="66"/>
      <c r="P679" s="191">
        <f>O679*H679</f>
        <v>0</v>
      </c>
      <c r="Q679" s="191">
        <v>0</v>
      </c>
      <c r="R679" s="191">
        <f>Q679*H679</f>
        <v>0</v>
      </c>
      <c r="S679" s="191">
        <v>0</v>
      </c>
      <c r="T679" s="192">
        <f>S679*H679</f>
        <v>0</v>
      </c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R679" s="193" t="s">
        <v>296</v>
      </c>
      <c r="AT679" s="193" t="s">
        <v>292</v>
      </c>
      <c r="AU679" s="193" t="s">
        <v>88</v>
      </c>
      <c r="AY679" s="19" t="s">
        <v>290</v>
      </c>
      <c r="BE679" s="194">
        <f>IF(N679="základní",J679,0)</f>
        <v>0</v>
      </c>
      <c r="BF679" s="194">
        <f>IF(N679="snížená",J679,0)</f>
        <v>0</v>
      </c>
      <c r="BG679" s="194">
        <f>IF(N679="zákl. přenesená",J679,0)</f>
        <v>0</v>
      </c>
      <c r="BH679" s="194">
        <f>IF(N679="sníž. přenesená",J679,0)</f>
        <v>0</v>
      </c>
      <c r="BI679" s="194">
        <f>IF(N679="nulová",J679,0)</f>
        <v>0</v>
      </c>
      <c r="BJ679" s="19" t="s">
        <v>86</v>
      </c>
      <c r="BK679" s="194">
        <f>ROUND(I679*H679,2)</f>
        <v>0</v>
      </c>
      <c r="BL679" s="19" t="s">
        <v>296</v>
      </c>
      <c r="BM679" s="193" t="s">
        <v>995</v>
      </c>
    </row>
    <row r="680" spans="1:47" s="2" customFormat="1" ht="19.5">
      <c r="A680" s="36"/>
      <c r="B680" s="37"/>
      <c r="C680" s="38"/>
      <c r="D680" s="195" t="s">
        <v>298</v>
      </c>
      <c r="E680" s="38"/>
      <c r="F680" s="196" t="s">
        <v>306</v>
      </c>
      <c r="G680" s="38"/>
      <c r="H680" s="38"/>
      <c r="I680" s="197"/>
      <c r="J680" s="38"/>
      <c r="K680" s="38"/>
      <c r="L680" s="41"/>
      <c r="M680" s="198"/>
      <c r="N680" s="199"/>
      <c r="O680" s="66"/>
      <c r="P680" s="66"/>
      <c r="Q680" s="66"/>
      <c r="R680" s="66"/>
      <c r="S680" s="66"/>
      <c r="T680" s="67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T680" s="19" t="s">
        <v>298</v>
      </c>
      <c r="AU680" s="19" t="s">
        <v>88</v>
      </c>
    </row>
    <row r="681" spans="2:51" s="13" customFormat="1" ht="11.25">
      <c r="B681" s="200"/>
      <c r="C681" s="201"/>
      <c r="D681" s="195" t="s">
        <v>300</v>
      </c>
      <c r="E681" s="202" t="s">
        <v>42</v>
      </c>
      <c r="F681" s="203" t="s">
        <v>996</v>
      </c>
      <c r="G681" s="201"/>
      <c r="H681" s="202" t="s">
        <v>42</v>
      </c>
      <c r="I681" s="204"/>
      <c r="J681" s="201"/>
      <c r="K681" s="201"/>
      <c r="L681" s="205"/>
      <c r="M681" s="206"/>
      <c r="N681" s="207"/>
      <c r="O681" s="207"/>
      <c r="P681" s="207"/>
      <c r="Q681" s="207"/>
      <c r="R681" s="207"/>
      <c r="S681" s="207"/>
      <c r="T681" s="208"/>
      <c r="AT681" s="209" t="s">
        <v>300</v>
      </c>
      <c r="AU681" s="209" t="s">
        <v>88</v>
      </c>
      <c r="AV681" s="13" t="s">
        <v>86</v>
      </c>
      <c r="AW681" s="13" t="s">
        <v>38</v>
      </c>
      <c r="AX681" s="13" t="s">
        <v>79</v>
      </c>
      <c r="AY681" s="209" t="s">
        <v>290</v>
      </c>
    </row>
    <row r="682" spans="2:51" s="14" customFormat="1" ht="11.25">
      <c r="B682" s="210"/>
      <c r="C682" s="211"/>
      <c r="D682" s="195" t="s">
        <v>300</v>
      </c>
      <c r="E682" s="212" t="s">
        <v>42</v>
      </c>
      <c r="F682" s="213" t="s">
        <v>997</v>
      </c>
      <c r="G682" s="211"/>
      <c r="H682" s="214">
        <v>50.074</v>
      </c>
      <c r="I682" s="215"/>
      <c r="J682" s="211"/>
      <c r="K682" s="211"/>
      <c r="L682" s="216"/>
      <c r="M682" s="217"/>
      <c r="N682" s="218"/>
      <c r="O682" s="218"/>
      <c r="P682" s="218"/>
      <c r="Q682" s="218"/>
      <c r="R682" s="218"/>
      <c r="S682" s="218"/>
      <c r="T682" s="219"/>
      <c r="AT682" s="220" t="s">
        <v>300</v>
      </c>
      <c r="AU682" s="220" t="s">
        <v>88</v>
      </c>
      <c r="AV682" s="14" t="s">
        <v>88</v>
      </c>
      <c r="AW682" s="14" t="s">
        <v>38</v>
      </c>
      <c r="AX682" s="14" t="s">
        <v>79</v>
      </c>
      <c r="AY682" s="220" t="s">
        <v>290</v>
      </c>
    </row>
    <row r="683" spans="2:51" s="15" customFormat="1" ht="11.25">
      <c r="B683" s="221"/>
      <c r="C683" s="222"/>
      <c r="D683" s="195" t="s">
        <v>300</v>
      </c>
      <c r="E683" s="223" t="s">
        <v>42</v>
      </c>
      <c r="F683" s="224" t="s">
        <v>302</v>
      </c>
      <c r="G683" s="222"/>
      <c r="H683" s="225">
        <v>50.074</v>
      </c>
      <c r="I683" s="226"/>
      <c r="J683" s="222"/>
      <c r="K683" s="222"/>
      <c r="L683" s="227"/>
      <c r="M683" s="228"/>
      <c r="N683" s="229"/>
      <c r="O683" s="229"/>
      <c r="P683" s="229"/>
      <c r="Q683" s="229"/>
      <c r="R683" s="229"/>
      <c r="S683" s="229"/>
      <c r="T683" s="230"/>
      <c r="AT683" s="231" t="s">
        <v>300</v>
      </c>
      <c r="AU683" s="231" t="s">
        <v>88</v>
      </c>
      <c r="AV683" s="15" t="s">
        <v>296</v>
      </c>
      <c r="AW683" s="15" t="s">
        <v>38</v>
      </c>
      <c r="AX683" s="15" t="s">
        <v>86</v>
      </c>
      <c r="AY683" s="231" t="s">
        <v>290</v>
      </c>
    </row>
    <row r="684" spans="1:65" s="2" customFormat="1" ht="24.2" customHeight="1">
      <c r="A684" s="36"/>
      <c r="B684" s="37"/>
      <c r="C684" s="182" t="s">
        <v>998</v>
      </c>
      <c r="D684" s="182" t="s">
        <v>292</v>
      </c>
      <c r="E684" s="183" t="s">
        <v>309</v>
      </c>
      <c r="F684" s="184" t="s">
        <v>310</v>
      </c>
      <c r="G684" s="185" t="s">
        <v>146</v>
      </c>
      <c r="H684" s="186">
        <v>200.297</v>
      </c>
      <c r="I684" s="187"/>
      <c r="J684" s="188">
        <f>ROUND(I684*H684,2)</f>
        <v>0</v>
      </c>
      <c r="K684" s="184" t="s">
        <v>295</v>
      </c>
      <c r="L684" s="41"/>
      <c r="M684" s="189" t="s">
        <v>42</v>
      </c>
      <c r="N684" s="190" t="s">
        <v>50</v>
      </c>
      <c r="O684" s="66"/>
      <c r="P684" s="191">
        <f>O684*H684</f>
        <v>0</v>
      </c>
      <c r="Q684" s="191">
        <v>0</v>
      </c>
      <c r="R684" s="191">
        <f>Q684*H684</f>
        <v>0</v>
      </c>
      <c r="S684" s="191">
        <v>0</v>
      </c>
      <c r="T684" s="192">
        <f>S684*H684</f>
        <v>0</v>
      </c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R684" s="193" t="s">
        <v>296</v>
      </c>
      <c r="AT684" s="193" t="s">
        <v>292</v>
      </c>
      <c r="AU684" s="193" t="s">
        <v>88</v>
      </c>
      <c r="AY684" s="19" t="s">
        <v>290</v>
      </c>
      <c r="BE684" s="194">
        <f>IF(N684="základní",J684,0)</f>
        <v>0</v>
      </c>
      <c r="BF684" s="194">
        <f>IF(N684="snížená",J684,0)</f>
        <v>0</v>
      </c>
      <c r="BG684" s="194">
        <f>IF(N684="zákl. přenesená",J684,0)</f>
        <v>0</v>
      </c>
      <c r="BH684" s="194">
        <f>IF(N684="sníž. přenesená",J684,0)</f>
        <v>0</v>
      </c>
      <c r="BI684" s="194">
        <f>IF(N684="nulová",J684,0)</f>
        <v>0</v>
      </c>
      <c r="BJ684" s="19" t="s">
        <v>86</v>
      </c>
      <c r="BK684" s="194">
        <f>ROUND(I684*H684,2)</f>
        <v>0</v>
      </c>
      <c r="BL684" s="19" t="s">
        <v>296</v>
      </c>
      <c r="BM684" s="193" t="s">
        <v>999</v>
      </c>
    </row>
    <row r="685" spans="1:47" s="2" customFormat="1" ht="19.5">
      <c r="A685" s="36"/>
      <c r="B685" s="37"/>
      <c r="C685" s="38"/>
      <c r="D685" s="195" t="s">
        <v>298</v>
      </c>
      <c r="E685" s="38"/>
      <c r="F685" s="196" t="s">
        <v>312</v>
      </c>
      <c r="G685" s="38"/>
      <c r="H685" s="38"/>
      <c r="I685" s="197"/>
      <c r="J685" s="38"/>
      <c r="K685" s="38"/>
      <c r="L685" s="41"/>
      <c r="M685" s="198"/>
      <c r="N685" s="199"/>
      <c r="O685" s="66"/>
      <c r="P685" s="66"/>
      <c r="Q685" s="66"/>
      <c r="R685" s="66"/>
      <c r="S685" s="66"/>
      <c r="T685" s="67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T685" s="19" t="s">
        <v>298</v>
      </c>
      <c r="AU685" s="19" t="s">
        <v>88</v>
      </c>
    </row>
    <row r="686" spans="2:51" s="13" customFormat="1" ht="11.25">
      <c r="B686" s="200"/>
      <c r="C686" s="201"/>
      <c r="D686" s="195" t="s">
        <v>300</v>
      </c>
      <c r="E686" s="202" t="s">
        <v>42</v>
      </c>
      <c r="F686" s="203" t="s">
        <v>996</v>
      </c>
      <c r="G686" s="201"/>
      <c r="H686" s="202" t="s">
        <v>42</v>
      </c>
      <c r="I686" s="204"/>
      <c r="J686" s="201"/>
      <c r="K686" s="201"/>
      <c r="L686" s="205"/>
      <c r="M686" s="206"/>
      <c r="N686" s="207"/>
      <c r="O686" s="207"/>
      <c r="P686" s="207"/>
      <c r="Q686" s="207"/>
      <c r="R686" s="207"/>
      <c r="S686" s="207"/>
      <c r="T686" s="208"/>
      <c r="AT686" s="209" t="s">
        <v>300</v>
      </c>
      <c r="AU686" s="209" t="s">
        <v>88</v>
      </c>
      <c r="AV686" s="13" t="s">
        <v>86</v>
      </c>
      <c r="AW686" s="13" t="s">
        <v>38</v>
      </c>
      <c r="AX686" s="13" t="s">
        <v>79</v>
      </c>
      <c r="AY686" s="209" t="s">
        <v>290</v>
      </c>
    </row>
    <row r="687" spans="2:51" s="14" customFormat="1" ht="11.25">
      <c r="B687" s="210"/>
      <c r="C687" s="211"/>
      <c r="D687" s="195" t="s">
        <v>300</v>
      </c>
      <c r="E687" s="212" t="s">
        <v>42</v>
      </c>
      <c r="F687" s="213" t="s">
        <v>1000</v>
      </c>
      <c r="G687" s="211"/>
      <c r="H687" s="214">
        <v>200.297</v>
      </c>
      <c r="I687" s="215"/>
      <c r="J687" s="211"/>
      <c r="K687" s="211"/>
      <c r="L687" s="216"/>
      <c r="M687" s="217"/>
      <c r="N687" s="218"/>
      <c r="O687" s="218"/>
      <c r="P687" s="218"/>
      <c r="Q687" s="218"/>
      <c r="R687" s="218"/>
      <c r="S687" s="218"/>
      <c r="T687" s="219"/>
      <c r="AT687" s="220" t="s">
        <v>300</v>
      </c>
      <c r="AU687" s="220" t="s">
        <v>88</v>
      </c>
      <c r="AV687" s="14" t="s">
        <v>88</v>
      </c>
      <c r="AW687" s="14" t="s">
        <v>38</v>
      </c>
      <c r="AX687" s="14" t="s">
        <v>79</v>
      </c>
      <c r="AY687" s="220" t="s">
        <v>290</v>
      </c>
    </row>
    <row r="688" spans="2:51" s="15" customFormat="1" ht="11.25">
      <c r="B688" s="221"/>
      <c r="C688" s="222"/>
      <c r="D688" s="195" t="s">
        <v>300</v>
      </c>
      <c r="E688" s="223" t="s">
        <v>42</v>
      </c>
      <c r="F688" s="224" t="s">
        <v>302</v>
      </c>
      <c r="G688" s="222"/>
      <c r="H688" s="225">
        <v>200.297</v>
      </c>
      <c r="I688" s="226"/>
      <c r="J688" s="222"/>
      <c r="K688" s="222"/>
      <c r="L688" s="227"/>
      <c r="M688" s="228"/>
      <c r="N688" s="229"/>
      <c r="O688" s="229"/>
      <c r="P688" s="229"/>
      <c r="Q688" s="229"/>
      <c r="R688" s="229"/>
      <c r="S688" s="229"/>
      <c r="T688" s="230"/>
      <c r="AT688" s="231" t="s">
        <v>300</v>
      </c>
      <c r="AU688" s="231" t="s">
        <v>88</v>
      </c>
      <c r="AV688" s="15" t="s">
        <v>296</v>
      </c>
      <c r="AW688" s="15" t="s">
        <v>38</v>
      </c>
      <c r="AX688" s="15" t="s">
        <v>86</v>
      </c>
      <c r="AY688" s="231" t="s">
        <v>290</v>
      </c>
    </row>
    <row r="689" spans="1:65" s="2" customFormat="1" ht="37.9" customHeight="1">
      <c r="A689" s="36"/>
      <c r="B689" s="37"/>
      <c r="C689" s="182" t="s">
        <v>1001</v>
      </c>
      <c r="D689" s="182" t="s">
        <v>292</v>
      </c>
      <c r="E689" s="183" t="s">
        <v>339</v>
      </c>
      <c r="F689" s="184" t="s">
        <v>340</v>
      </c>
      <c r="G689" s="185" t="s">
        <v>146</v>
      </c>
      <c r="H689" s="186">
        <v>250.371</v>
      </c>
      <c r="I689" s="187"/>
      <c r="J689" s="188">
        <f>ROUND(I689*H689,2)</f>
        <v>0</v>
      </c>
      <c r="K689" s="184" t="s">
        <v>295</v>
      </c>
      <c r="L689" s="41"/>
      <c r="M689" s="189" t="s">
        <v>42</v>
      </c>
      <c r="N689" s="190" t="s">
        <v>50</v>
      </c>
      <c r="O689" s="66"/>
      <c r="P689" s="191">
        <f>O689*H689</f>
        <v>0</v>
      </c>
      <c r="Q689" s="191">
        <v>0</v>
      </c>
      <c r="R689" s="191">
        <f>Q689*H689</f>
        <v>0</v>
      </c>
      <c r="S689" s="191">
        <v>0</v>
      </c>
      <c r="T689" s="192">
        <f>S689*H689</f>
        <v>0</v>
      </c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R689" s="193" t="s">
        <v>296</v>
      </c>
      <c r="AT689" s="193" t="s">
        <v>292</v>
      </c>
      <c r="AU689" s="193" t="s">
        <v>88</v>
      </c>
      <c r="AY689" s="19" t="s">
        <v>290</v>
      </c>
      <c r="BE689" s="194">
        <f>IF(N689="základní",J689,0)</f>
        <v>0</v>
      </c>
      <c r="BF689" s="194">
        <f>IF(N689="snížená",J689,0)</f>
        <v>0</v>
      </c>
      <c r="BG689" s="194">
        <f>IF(N689="zákl. přenesená",J689,0)</f>
        <v>0</v>
      </c>
      <c r="BH689" s="194">
        <f>IF(N689="sníž. přenesená",J689,0)</f>
        <v>0</v>
      </c>
      <c r="BI689" s="194">
        <f>IF(N689="nulová",J689,0)</f>
        <v>0</v>
      </c>
      <c r="BJ689" s="19" t="s">
        <v>86</v>
      </c>
      <c r="BK689" s="194">
        <f>ROUND(I689*H689,2)</f>
        <v>0</v>
      </c>
      <c r="BL689" s="19" t="s">
        <v>296</v>
      </c>
      <c r="BM689" s="193" t="s">
        <v>1002</v>
      </c>
    </row>
    <row r="690" spans="2:51" s="14" customFormat="1" ht="11.25">
      <c r="B690" s="210"/>
      <c r="C690" s="211"/>
      <c r="D690" s="195" t="s">
        <v>300</v>
      </c>
      <c r="E690" s="212" t="s">
        <v>173</v>
      </c>
      <c r="F690" s="213" t="s">
        <v>1003</v>
      </c>
      <c r="G690" s="211"/>
      <c r="H690" s="214">
        <v>250.371</v>
      </c>
      <c r="I690" s="215"/>
      <c r="J690" s="211"/>
      <c r="K690" s="211"/>
      <c r="L690" s="216"/>
      <c r="M690" s="217"/>
      <c r="N690" s="218"/>
      <c r="O690" s="218"/>
      <c r="P690" s="218"/>
      <c r="Q690" s="218"/>
      <c r="R690" s="218"/>
      <c r="S690" s="218"/>
      <c r="T690" s="219"/>
      <c r="AT690" s="220" t="s">
        <v>300</v>
      </c>
      <c r="AU690" s="220" t="s">
        <v>88</v>
      </c>
      <c r="AV690" s="14" t="s">
        <v>88</v>
      </c>
      <c r="AW690" s="14" t="s">
        <v>38</v>
      </c>
      <c r="AX690" s="14" t="s">
        <v>79</v>
      </c>
      <c r="AY690" s="220" t="s">
        <v>290</v>
      </c>
    </row>
    <row r="691" spans="2:51" s="15" customFormat="1" ht="11.25">
      <c r="B691" s="221"/>
      <c r="C691" s="222"/>
      <c r="D691" s="195" t="s">
        <v>300</v>
      </c>
      <c r="E691" s="223" t="s">
        <v>42</v>
      </c>
      <c r="F691" s="224" t="s">
        <v>302</v>
      </c>
      <c r="G691" s="222"/>
      <c r="H691" s="225">
        <v>250.371</v>
      </c>
      <c r="I691" s="226"/>
      <c r="J691" s="222"/>
      <c r="K691" s="222"/>
      <c r="L691" s="227"/>
      <c r="M691" s="228"/>
      <c r="N691" s="229"/>
      <c r="O691" s="229"/>
      <c r="P691" s="229"/>
      <c r="Q691" s="229"/>
      <c r="R691" s="229"/>
      <c r="S691" s="229"/>
      <c r="T691" s="230"/>
      <c r="AT691" s="231" t="s">
        <v>300</v>
      </c>
      <c r="AU691" s="231" t="s">
        <v>88</v>
      </c>
      <c r="AV691" s="15" t="s">
        <v>296</v>
      </c>
      <c r="AW691" s="15" t="s">
        <v>38</v>
      </c>
      <c r="AX691" s="15" t="s">
        <v>86</v>
      </c>
      <c r="AY691" s="231" t="s">
        <v>290</v>
      </c>
    </row>
    <row r="692" spans="1:65" s="2" customFormat="1" ht="24.2" customHeight="1">
      <c r="A692" s="36"/>
      <c r="B692" s="37"/>
      <c r="C692" s="182" t="s">
        <v>1004</v>
      </c>
      <c r="D692" s="182" t="s">
        <v>292</v>
      </c>
      <c r="E692" s="183" t="s">
        <v>1005</v>
      </c>
      <c r="F692" s="184" t="s">
        <v>345</v>
      </c>
      <c r="G692" s="185" t="s">
        <v>146</v>
      </c>
      <c r="H692" s="186">
        <v>250.371</v>
      </c>
      <c r="I692" s="187"/>
      <c r="J692" s="188">
        <f>ROUND(I692*H692,2)</f>
        <v>0</v>
      </c>
      <c r="K692" s="184" t="s">
        <v>295</v>
      </c>
      <c r="L692" s="41"/>
      <c r="M692" s="189" t="s">
        <v>42</v>
      </c>
      <c r="N692" s="190" t="s">
        <v>50</v>
      </c>
      <c r="O692" s="66"/>
      <c r="P692" s="191">
        <f>O692*H692</f>
        <v>0</v>
      </c>
      <c r="Q692" s="191">
        <v>0</v>
      </c>
      <c r="R692" s="191">
        <f>Q692*H692</f>
        <v>0</v>
      </c>
      <c r="S692" s="191">
        <v>0</v>
      </c>
      <c r="T692" s="192">
        <f>S692*H692</f>
        <v>0</v>
      </c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R692" s="193" t="s">
        <v>296</v>
      </c>
      <c r="AT692" s="193" t="s">
        <v>292</v>
      </c>
      <c r="AU692" s="193" t="s">
        <v>88</v>
      </c>
      <c r="AY692" s="19" t="s">
        <v>290</v>
      </c>
      <c r="BE692" s="194">
        <f>IF(N692="základní",J692,0)</f>
        <v>0</v>
      </c>
      <c r="BF692" s="194">
        <f>IF(N692="snížená",J692,0)</f>
        <v>0</v>
      </c>
      <c r="BG692" s="194">
        <f>IF(N692="zákl. přenesená",J692,0)</f>
        <v>0</v>
      </c>
      <c r="BH692" s="194">
        <f>IF(N692="sníž. přenesená",J692,0)</f>
        <v>0</v>
      </c>
      <c r="BI692" s="194">
        <f>IF(N692="nulová",J692,0)</f>
        <v>0</v>
      </c>
      <c r="BJ692" s="19" t="s">
        <v>86</v>
      </c>
      <c r="BK692" s="194">
        <f>ROUND(I692*H692,2)</f>
        <v>0</v>
      </c>
      <c r="BL692" s="19" t="s">
        <v>296</v>
      </c>
      <c r="BM692" s="193" t="s">
        <v>1006</v>
      </c>
    </row>
    <row r="693" spans="2:51" s="14" customFormat="1" ht="11.25">
      <c r="B693" s="210"/>
      <c r="C693" s="211"/>
      <c r="D693" s="195" t="s">
        <v>300</v>
      </c>
      <c r="E693" s="212" t="s">
        <v>42</v>
      </c>
      <c r="F693" s="213" t="s">
        <v>173</v>
      </c>
      <c r="G693" s="211"/>
      <c r="H693" s="214">
        <v>250.371</v>
      </c>
      <c r="I693" s="215"/>
      <c r="J693" s="211"/>
      <c r="K693" s="211"/>
      <c r="L693" s="216"/>
      <c r="M693" s="217"/>
      <c r="N693" s="218"/>
      <c r="O693" s="218"/>
      <c r="P693" s="218"/>
      <c r="Q693" s="218"/>
      <c r="R693" s="218"/>
      <c r="S693" s="218"/>
      <c r="T693" s="219"/>
      <c r="AT693" s="220" t="s">
        <v>300</v>
      </c>
      <c r="AU693" s="220" t="s">
        <v>88</v>
      </c>
      <c r="AV693" s="14" t="s">
        <v>88</v>
      </c>
      <c r="AW693" s="14" t="s">
        <v>38</v>
      </c>
      <c r="AX693" s="14" t="s">
        <v>79</v>
      </c>
      <c r="AY693" s="220" t="s">
        <v>290</v>
      </c>
    </row>
    <row r="694" spans="2:51" s="15" customFormat="1" ht="11.25">
      <c r="B694" s="221"/>
      <c r="C694" s="222"/>
      <c r="D694" s="195" t="s">
        <v>300</v>
      </c>
      <c r="E694" s="223" t="s">
        <v>42</v>
      </c>
      <c r="F694" s="224" t="s">
        <v>302</v>
      </c>
      <c r="G694" s="222"/>
      <c r="H694" s="225">
        <v>250.371</v>
      </c>
      <c r="I694" s="226"/>
      <c r="J694" s="222"/>
      <c r="K694" s="222"/>
      <c r="L694" s="227"/>
      <c r="M694" s="228"/>
      <c r="N694" s="229"/>
      <c r="O694" s="229"/>
      <c r="P694" s="229"/>
      <c r="Q694" s="229"/>
      <c r="R694" s="229"/>
      <c r="S694" s="229"/>
      <c r="T694" s="230"/>
      <c r="AT694" s="231" t="s">
        <v>300</v>
      </c>
      <c r="AU694" s="231" t="s">
        <v>88</v>
      </c>
      <c r="AV694" s="15" t="s">
        <v>296</v>
      </c>
      <c r="AW694" s="15" t="s">
        <v>38</v>
      </c>
      <c r="AX694" s="15" t="s">
        <v>86</v>
      </c>
      <c r="AY694" s="231" t="s">
        <v>290</v>
      </c>
    </row>
    <row r="695" spans="1:65" s="2" customFormat="1" ht="24.2" customHeight="1">
      <c r="A695" s="36"/>
      <c r="B695" s="37"/>
      <c r="C695" s="182" t="s">
        <v>1007</v>
      </c>
      <c r="D695" s="182" t="s">
        <v>292</v>
      </c>
      <c r="E695" s="183" t="s">
        <v>973</v>
      </c>
      <c r="F695" s="184" t="s">
        <v>349</v>
      </c>
      <c r="G695" s="185" t="s">
        <v>245</v>
      </c>
      <c r="H695" s="186">
        <v>450.668</v>
      </c>
      <c r="I695" s="187"/>
      <c r="J695" s="188">
        <f>ROUND(I695*H695,2)</f>
        <v>0</v>
      </c>
      <c r="K695" s="184" t="s">
        <v>295</v>
      </c>
      <c r="L695" s="41"/>
      <c r="M695" s="189" t="s">
        <v>42</v>
      </c>
      <c r="N695" s="190" t="s">
        <v>50</v>
      </c>
      <c r="O695" s="66"/>
      <c r="P695" s="191">
        <f>O695*H695</f>
        <v>0</v>
      </c>
      <c r="Q695" s="191">
        <v>0</v>
      </c>
      <c r="R695" s="191">
        <f>Q695*H695</f>
        <v>0</v>
      </c>
      <c r="S695" s="191">
        <v>0</v>
      </c>
      <c r="T695" s="192">
        <f>S695*H695</f>
        <v>0</v>
      </c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R695" s="193" t="s">
        <v>296</v>
      </c>
      <c r="AT695" s="193" t="s">
        <v>292</v>
      </c>
      <c r="AU695" s="193" t="s">
        <v>88</v>
      </c>
      <c r="AY695" s="19" t="s">
        <v>290</v>
      </c>
      <c r="BE695" s="194">
        <f>IF(N695="základní",J695,0)</f>
        <v>0</v>
      </c>
      <c r="BF695" s="194">
        <f>IF(N695="snížená",J695,0)</f>
        <v>0</v>
      </c>
      <c r="BG695" s="194">
        <f>IF(N695="zákl. přenesená",J695,0)</f>
        <v>0</v>
      </c>
      <c r="BH695" s="194">
        <f>IF(N695="sníž. přenesená",J695,0)</f>
        <v>0</v>
      </c>
      <c r="BI695" s="194">
        <f>IF(N695="nulová",J695,0)</f>
        <v>0</v>
      </c>
      <c r="BJ695" s="19" t="s">
        <v>86</v>
      </c>
      <c r="BK695" s="194">
        <f>ROUND(I695*H695,2)</f>
        <v>0</v>
      </c>
      <c r="BL695" s="19" t="s">
        <v>296</v>
      </c>
      <c r="BM695" s="193" t="s">
        <v>1008</v>
      </c>
    </row>
    <row r="696" spans="2:51" s="13" customFormat="1" ht="11.25">
      <c r="B696" s="200"/>
      <c r="C696" s="201"/>
      <c r="D696" s="195" t="s">
        <v>300</v>
      </c>
      <c r="E696" s="202" t="s">
        <v>42</v>
      </c>
      <c r="F696" s="203" t="s">
        <v>351</v>
      </c>
      <c r="G696" s="201"/>
      <c r="H696" s="202" t="s">
        <v>42</v>
      </c>
      <c r="I696" s="204"/>
      <c r="J696" s="201"/>
      <c r="K696" s="201"/>
      <c r="L696" s="205"/>
      <c r="M696" s="206"/>
      <c r="N696" s="207"/>
      <c r="O696" s="207"/>
      <c r="P696" s="207"/>
      <c r="Q696" s="207"/>
      <c r="R696" s="207"/>
      <c r="S696" s="207"/>
      <c r="T696" s="208"/>
      <c r="AT696" s="209" t="s">
        <v>300</v>
      </c>
      <c r="AU696" s="209" t="s">
        <v>88</v>
      </c>
      <c r="AV696" s="13" t="s">
        <v>86</v>
      </c>
      <c r="AW696" s="13" t="s">
        <v>38</v>
      </c>
      <c r="AX696" s="13" t="s">
        <v>79</v>
      </c>
      <c r="AY696" s="209" t="s">
        <v>290</v>
      </c>
    </row>
    <row r="697" spans="2:51" s="14" customFormat="1" ht="11.25">
      <c r="B697" s="210"/>
      <c r="C697" s="211"/>
      <c r="D697" s="195" t="s">
        <v>300</v>
      </c>
      <c r="E697" s="212" t="s">
        <v>42</v>
      </c>
      <c r="F697" s="213" t="s">
        <v>1009</v>
      </c>
      <c r="G697" s="211"/>
      <c r="H697" s="214">
        <v>450.668</v>
      </c>
      <c r="I697" s="215"/>
      <c r="J697" s="211"/>
      <c r="K697" s="211"/>
      <c r="L697" s="216"/>
      <c r="M697" s="217"/>
      <c r="N697" s="218"/>
      <c r="O697" s="218"/>
      <c r="P697" s="218"/>
      <c r="Q697" s="218"/>
      <c r="R697" s="218"/>
      <c r="S697" s="218"/>
      <c r="T697" s="219"/>
      <c r="AT697" s="220" t="s">
        <v>300</v>
      </c>
      <c r="AU697" s="220" t="s">
        <v>88</v>
      </c>
      <c r="AV697" s="14" t="s">
        <v>88</v>
      </c>
      <c r="AW697" s="14" t="s">
        <v>38</v>
      </c>
      <c r="AX697" s="14" t="s">
        <v>79</v>
      </c>
      <c r="AY697" s="220" t="s">
        <v>290</v>
      </c>
    </row>
    <row r="698" spans="2:51" s="15" customFormat="1" ht="11.25">
      <c r="B698" s="221"/>
      <c r="C698" s="222"/>
      <c r="D698" s="195" t="s">
        <v>300</v>
      </c>
      <c r="E698" s="223" t="s">
        <v>42</v>
      </c>
      <c r="F698" s="224" t="s">
        <v>302</v>
      </c>
      <c r="G698" s="222"/>
      <c r="H698" s="225">
        <v>450.668</v>
      </c>
      <c r="I698" s="226"/>
      <c r="J698" s="222"/>
      <c r="K698" s="222"/>
      <c r="L698" s="227"/>
      <c r="M698" s="228"/>
      <c r="N698" s="229"/>
      <c r="O698" s="229"/>
      <c r="P698" s="229"/>
      <c r="Q698" s="229"/>
      <c r="R698" s="229"/>
      <c r="S698" s="229"/>
      <c r="T698" s="230"/>
      <c r="AT698" s="231" t="s">
        <v>300</v>
      </c>
      <c r="AU698" s="231" t="s">
        <v>88</v>
      </c>
      <c r="AV698" s="15" t="s">
        <v>296</v>
      </c>
      <c r="AW698" s="15" t="s">
        <v>38</v>
      </c>
      <c r="AX698" s="15" t="s">
        <v>86</v>
      </c>
      <c r="AY698" s="231" t="s">
        <v>290</v>
      </c>
    </row>
    <row r="699" spans="1:65" s="2" customFormat="1" ht="14.45" customHeight="1">
      <c r="A699" s="36"/>
      <c r="B699" s="37"/>
      <c r="C699" s="182" t="s">
        <v>1010</v>
      </c>
      <c r="D699" s="182" t="s">
        <v>292</v>
      </c>
      <c r="E699" s="183" t="s">
        <v>1011</v>
      </c>
      <c r="F699" s="184" t="s">
        <v>1012</v>
      </c>
      <c r="G699" s="185" t="s">
        <v>109</v>
      </c>
      <c r="H699" s="186">
        <v>556.38</v>
      </c>
      <c r="I699" s="187"/>
      <c r="J699" s="188">
        <f>ROUND(I699*H699,2)</f>
        <v>0</v>
      </c>
      <c r="K699" s="184" t="s">
        <v>295</v>
      </c>
      <c r="L699" s="41"/>
      <c r="M699" s="189" t="s">
        <v>42</v>
      </c>
      <c r="N699" s="190" t="s">
        <v>50</v>
      </c>
      <c r="O699" s="66"/>
      <c r="P699" s="191">
        <f>O699*H699</f>
        <v>0</v>
      </c>
      <c r="Q699" s="191">
        <v>0</v>
      </c>
      <c r="R699" s="191">
        <f>Q699*H699</f>
        <v>0</v>
      </c>
      <c r="S699" s="191">
        <v>0</v>
      </c>
      <c r="T699" s="192">
        <f>S699*H699</f>
        <v>0</v>
      </c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R699" s="193" t="s">
        <v>296</v>
      </c>
      <c r="AT699" s="193" t="s">
        <v>292</v>
      </c>
      <c r="AU699" s="193" t="s">
        <v>88</v>
      </c>
      <c r="AY699" s="19" t="s">
        <v>290</v>
      </c>
      <c r="BE699" s="194">
        <f>IF(N699="základní",J699,0)</f>
        <v>0</v>
      </c>
      <c r="BF699" s="194">
        <f>IF(N699="snížená",J699,0)</f>
        <v>0</v>
      </c>
      <c r="BG699" s="194">
        <f>IF(N699="zákl. přenesená",J699,0)</f>
        <v>0</v>
      </c>
      <c r="BH699" s="194">
        <f>IF(N699="sníž. přenesená",J699,0)</f>
        <v>0</v>
      </c>
      <c r="BI699" s="194">
        <f>IF(N699="nulová",J699,0)</f>
        <v>0</v>
      </c>
      <c r="BJ699" s="19" t="s">
        <v>86</v>
      </c>
      <c r="BK699" s="194">
        <f>ROUND(I699*H699,2)</f>
        <v>0</v>
      </c>
      <c r="BL699" s="19" t="s">
        <v>296</v>
      </c>
      <c r="BM699" s="193" t="s">
        <v>1013</v>
      </c>
    </row>
    <row r="700" spans="2:51" s="14" customFormat="1" ht="11.25">
      <c r="B700" s="210"/>
      <c r="C700" s="211"/>
      <c r="D700" s="195" t="s">
        <v>300</v>
      </c>
      <c r="E700" s="212" t="s">
        <v>42</v>
      </c>
      <c r="F700" s="213" t="s">
        <v>1014</v>
      </c>
      <c r="G700" s="211"/>
      <c r="H700" s="214">
        <v>556.38</v>
      </c>
      <c r="I700" s="215"/>
      <c r="J700" s="211"/>
      <c r="K700" s="211"/>
      <c r="L700" s="216"/>
      <c r="M700" s="217"/>
      <c r="N700" s="218"/>
      <c r="O700" s="218"/>
      <c r="P700" s="218"/>
      <c r="Q700" s="218"/>
      <c r="R700" s="218"/>
      <c r="S700" s="218"/>
      <c r="T700" s="219"/>
      <c r="AT700" s="220" t="s">
        <v>300</v>
      </c>
      <c r="AU700" s="220" t="s">
        <v>88</v>
      </c>
      <c r="AV700" s="14" t="s">
        <v>88</v>
      </c>
      <c r="AW700" s="14" t="s">
        <v>38</v>
      </c>
      <c r="AX700" s="14" t="s">
        <v>79</v>
      </c>
      <c r="AY700" s="220" t="s">
        <v>290</v>
      </c>
    </row>
    <row r="701" spans="2:51" s="15" customFormat="1" ht="11.25">
      <c r="B701" s="221"/>
      <c r="C701" s="222"/>
      <c r="D701" s="195" t="s">
        <v>300</v>
      </c>
      <c r="E701" s="223" t="s">
        <v>42</v>
      </c>
      <c r="F701" s="224" t="s">
        <v>302</v>
      </c>
      <c r="G701" s="222"/>
      <c r="H701" s="225">
        <v>556.38</v>
      </c>
      <c r="I701" s="226"/>
      <c r="J701" s="222"/>
      <c r="K701" s="222"/>
      <c r="L701" s="227"/>
      <c r="M701" s="228"/>
      <c r="N701" s="229"/>
      <c r="O701" s="229"/>
      <c r="P701" s="229"/>
      <c r="Q701" s="229"/>
      <c r="R701" s="229"/>
      <c r="S701" s="229"/>
      <c r="T701" s="230"/>
      <c r="AT701" s="231" t="s">
        <v>300</v>
      </c>
      <c r="AU701" s="231" t="s">
        <v>88</v>
      </c>
      <c r="AV701" s="15" t="s">
        <v>296</v>
      </c>
      <c r="AW701" s="15" t="s">
        <v>38</v>
      </c>
      <c r="AX701" s="15" t="s">
        <v>86</v>
      </c>
      <c r="AY701" s="231" t="s">
        <v>290</v>
      </c>
    </row>
    <row r="702" spans="1:65" s="2" customFormat="1" ht="14.45" customHeight="1">
      <c r="A702" s="36"/>
      <c r="B702" s="37"/>
      <c r="C702" s="182" t="s">
        <v>1015</v>
      </c>
      <c r="D702" s="182" t="s">
        <v>292</v>
      </c>
      <c r="E702" s="183" t="s">
        <v>1016</v>
      </c>
      <c r="F702" s="184" t="s">
        <v>1017</v>
      </c>
      <c r="G702" s="185" t="s">
        <v>109</v>
      </c>
      <c r="H702" s="186">
        <v>1112.76</v>
      </c>
      <c r="I702" s="187"/>
      <c r="J702" s="188">
        <f>ROUND(I702*H702,2)</f>
        <v>0</v>
      </c>
      <c r="K702" s="184" t="s">
        <v>295</v>
      </c>
      <c r="L702" s="41"/>
      <c r="M702" s="189" t="s">
        <v>42</v>
      </c>
      <c r="N702" s="190" t="s">
        <v>50</v>
      </c>
      <c r="O702" s="66"/>
      <c r="P702" s="191">
        <f>O702*H702</f>
        <v>0</v>
      </c>
      <c r="Q702" s="191">
        <v>0</v>
      </c>
      <c r="R702" s="191">
        <f>Q702*H702</f>
        <v>0</v>
      </c>
      <c r="S702" s="191">
        <v>0</v>
      </c>
      <c r="T702" s="192">
        <f>S702*H702</f>
        <v>0</v>
      </c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R702" s="193" t="s">
        <v>296</v>
      </c>
      <c r="AT702" s="193" t="s">
        <v>292</v>
      </c>
      <c r="AU702" s="193" t="s">
        <v>88</v>
      </c>
      <c r="AY702" s="19" t="s">
        <v>290</v>
      </c>
      <c r="BE702" s="194">
        <f>IF(N702="základní",J702,0)</f>
        <v>0</v>
      </c>
      <c r="BF702" s="194">
        <f>IF(N702="snížená",J702,0)</f>
        <v>0</v>
      </c>
      <c r="BG702" s="194">
        <f>IF(N702="zákl. přenesená",J702,0)</f>
        <v>0</v>
      </c>
      <c r="BH702" s="194">
        <f>IF(N702="sníž. přenesená",J702,0)</f>
        <v>0</v>
      </c>
      <c r="BI702" s="194">
        <f>IF(N702="nulová",J702,0)</f>
        <v>0</v>
      </c>
      <c r="BJ702" s="19" t="s">
        <v>86</v>
      </c>
      <c r="BK702" s="194">
        <f>ROUND(I702*H702,2)</f>
        <v>0</v>
      </c>
      <c r="BL702" s="19" t="s">
        <v>296</v>
      </c>
      <c r="BM702" s="193" t="s">
        <v>1018</v>
      </c>
    </row>
    <row r="703" spans="1:47" s="2" customFormat="1" ht="58.5">
      <c r="A703" s="36"/>
      <c r="B703" s="37"/>
      <c r="C703" s="38"/>
      <c r="D703" s="195" t="s">
        <v>298</v>
      </c>
      <c r="E703" s="38"/>
      <c r="F703" s="196" t="s">
        <v>1019</v>
      </c>
      <c r="G703" s="38"/>
      <c r="H703" s="38"/>
      <c r="I703" s="197"/>
      <c r="J703" s="38"/>
      <c r="K703" s="38"/>
      <c r="L703" s="41"/>
      <c r="M703" s="198"/>
      <c r="N703" s="199"/>
      <c r="O703" s="66"/>
      <c r="P703" s="66"/>
      <c r="Q703" s="66"/>
      <c r="R703" s="66"/>
      <c r="S703" s="66"/>
      <c r="T703" s="67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T703" s="19" t="s">
        <v>298</v>
      </c>
      <c r="AU703" s="19" t="s">
        <v>88</v>
      </c>
    </row>
    <row r="704" spans="2:51" s="14" customFormat="1" ht="11.25">
      <c r="B704" s="210"/>
      <c r="C704" s="211"/>
      <c r="D704" s="195" t="s">
        <v>300</v>
      </c>
      <c r="E704" s="212" t="s">
        <v>199</v>
      </c>
      <c r="F704" s="213" t="s">
        <v>1020</v>
      </c>
      <c r="G704" s="211"/>
      <c r="H704" s="214">
        <v>556.38</v>
      </c>
      <c r="I704" s="215"/>
      <c r="J704" s="211"/>
      <c r="K704" s="211"/>
      <c r="L704" s="216"/>
      <c r="M704" s="217"/>
      <c r="N704" s="218"/>
      <c r="O704" s="218"/>
      <c r="P704" s="218"/>
      <c r="Q704" s="218"/>
      <c r="R704" s="218"/>
      <c r="S704" s="218"/>
      <c r="T704" s="219"/>
      <c r="AT704" s="220" t="s">
        <v>300</v>
      </c>
      <c r="AU704" s="220" t="s">
        <v>88</v>
      </c>
      <c r="AV704" s="14" t="s">
        <v>88</v>
      </c>
      <c r="AW704" s="14" t="s">
        <v>38</v>
      </c>
      <c r="AX704" s="14" t="s">
        <v>79</v>
      </c>
      <c r="AY704" s="220" t="s">
        <v>290</v>
      </c>
    </row>
    <row r="705" spans="2:51" s="15" customFormat="1" ht="11.25">
      <c r="B705" s="221"/>
      <c r="C705" s="222"/>
      <c r="D705" s="195" t="s">
        <v>300</v>
      </c>
      <c r="E705" s="223" t="s">
        <v>42</v>
      </c>
      <c r="F705" s="224" t="s">
        <v>302</v>
      </c>
      <c r="G705" s="222"/>
      <c r="H705" s="225">
        <v>556.38</v>
      </c>
      <c r="I705" s="226"/>
      <c r="J705" s="222"/>
      <c r="K705" s="222"/>
      <c r="L705" s="227"/>
      <c r="M705" s="228"/>
      <c r="N705" s="229"/>
      <c r="O705" s="229"/>
      <c r="P705" s="229"/>
      <c r="Q705" s="229"/>
      <c r="R705" s="229"/>
      <c r="S705" s="229"/>
      <c r="T705" s="230"/>
      <c r="AT705" s="231" t="s">
        <v>300</v>
      </c>
      <c r="AU705" s="231" t="s">
        <v>88</v>
      </c>
      <c r="AV705" s="15" t="s">
        <v>296</v>
      </c>
      <c r="AW705" s="15" t="s">
        <v>38</v>
      </c>
      <c r="AX705" s="15" t="s">
        <v>86</v>
      </c>
      <c r="AY705" s="231" t="s">
        <v>290</v>
      </c>
    </row>
    <row r="706" spans="2:51" s="14" customFormat="1" ht="11.25">
      <c r="B706" s="210"/>
      <c r="C706" s="211"/>
      <c r="D706" s="195" t="s">
        <v>300</v>
      </c>
      <c r="E706" s="211"/>
      <c r="F706" s="213" t="s">
        <v>1021</v>
      </c>
      <c r="G706" s="211"/>
      <c r="H706" s="214">
        <v>1112.76</v>
      </c>
      <c r="I706" s="215"/>
      <c r="J706" s="211"/>
      <c r="K706" s="211"/>
      <c r="L706" s="216"/>
      <c r="M706" s="253"/>
      <c r="N706" s="254"/>
      <c r="O706" s="254"/>
      <c r="P706" s="254"/>
      <c r="Q706" s="254"/>
      <c r="R706" s="254"/>
      <c r="S706" s="254"/>
      <c r="T706" s="255"/>
      <c r="AT706" s="220" t="s">
        <v>300</v>
      </c>
      <c r="AU706" s="220" t="s">
        <v>88</v>
      </c>
      <c r="AV706" s="14" t="s">
        <v>88</v>
      </c>
      <c r="AW706" s="14" t="s">
        <v>4</v>
      </c>
      <c r="AX706" s="14" t="s">
        <v>86</v>
      </c>
      <c r="AY706" s="220" t="s">
        <v>290</v>
      </c>
    </row>
    <row r="707" spans="1:31" s="2" customFormat="1" ht="6.95" customHeight="1">
      <c r="A707" s="36"/>
      <c r="B707" s="49"/>
      <c r="C707" s="50"/>
      <c r="D707" s="50"/>
      <c r="E707" s="50"/>
      <c r="F707" s="50"/>
      <c r="G707" s="50"/>
      <c r="H707" s="50"/>
      <c r="I707" s="50"/>
      <c r="J707" s="50"/>
      <c r="K707" s="50"/>
      <c r="L707" s="41"/>
      <c r="M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</row>
  </sheetData>
  <sheetProtection algorithmName="SHA-512" hashValue="mu/3zkMV8pK+Mz7F4ZQvbha04jT1ih3h2Qi3XaqU1R3Rbh9Tc0QUOHO2ZiAm++kvgieFXkJScRcUVv/Knb79+w==" saltValue="+ugzW0p/KICVM0saJml3ktf8teePOr6bp38v3vwn5evFjtLaqU0GUgZF3+j61am38kI6gll9LCWvwvT0nyaUzA==" spinCount="100000" sheet="1" objects="1" scenarios="1" formatColumns="0" formatRows="0" autoFilter="0"/>
  <autoFilter ref="C98:K706"/>
  <mergeCells count="12">
    <mergeCell ref="E91:H91"/>
    <mergeCell ref="L2:V2"/>
    <mergeCell ref="E50:H50"/>
    <mergeCell ref="E52:H52"/>
    <mergeCell ref="E54:H54"/>
    <mergeCell ref="E87:H87"/>
    <mergeCell ref="E89:H8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100</v>
      </c>
      <c r="AZ2" s="110" t="s">
        <v>204</v>
      </c>
      <c r="BA2" s="110" t="s">
        <v>1022</v>
      </c>
      <c r="BB2" s="110" t="s">
        <v>113</v>
      </c>
      <c r="BC2" s="110" t="s">
        <v>1023</v>
      </c>
      <c r="BD2" s="110" t="s">
        <v>88</v>
      </c>
    </row>
    <row r="3" spans="2:5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88</v>
      </c>
      <c r="AZ3" s="110" t="s">
        <v>116</v>
      </c>
      <c r="BA3" s="110" t="s">
        <v>1024</v>
      </c>
      <c r="BB3" s="110" t="s">
        <v>113</v>
      </c>
      <c r="BC3" s="110" t="s">
        <v>347</v>
      </c>
      <c r="BD3" s="110" t="s">
        <v>88</v>
      </c>
    </row>
    <row r="4" spans="2:56" s="1" customFormat="1" ht="24.95" customHeight="1">
      <c r="B4" s="22"/>
      <c r="D4" s="113" t="s">
        <v>115</v>
      </c>
      <c r="L4" s="22"/>
      <c r="M4" s="114" t="s">
        <v>10</v>
      </c>
      <c r="AT4" s="19" t="s">
        <v>4</v>
      </c>
      <c r="AZ4" s="110" t="s">
        <v>118</v>
      </c>
      <c r="BA4" s="110" t="s">
        <v>1025</v>
      </c>
      <c r="BB4" s="110" t="s">
        <v>113</v>
      </c>
      <c r="BC4" s="110" t="s">
        <v>445</v>
      </c>
      <c r="BD4" s="110" t="s">
        <v>88</v>
      </c>
    </row>
    <row r="5" spans="2:56" s="1" customFormat="1" ht="6.95" customHeight="1">
      <c r="B5" s="22"/>
      <c r="L5" s="22"/>
      <c r="AZ5" s="110" t="s">
        <v>120</v>
      </c>
      <c r="BA5" s="110" t="s">
        <v>1026</v>
      </c>
      <c r="BB5" s="110" t="s">
        <v>113</v>
      </c>
      <c r="BC5" s="110" t="s">
        <v>793</v>
      </c>
      <c r="BD5" s="110" t="s">
        <v>88</v>
      </c>
    </row>
    <row r="6" spans="2:56" s="1" customFormat="1" ht="12" customHeight="1">
      <c r="B6" s="22"/>
      <c r="D6" s="115" t="s">
        <v>16</v>
      </c>
      <c r="L6" s="22"/>
      <c r="AZ6" s="110" t="s">
        <v>122</v>
      </c>
      <c r="BA6" s="110" t="s">
        <v>1027</v>
      </c>
      <c r="BB6" s="110" t="s">
        <v>245</v>
      </c>
      <c r="BC6" s="110" t="s">
        <v>1028</v>
      </c>
      <c r="BD6" s="110" t="s">
        <v>88</v>
      </c>
    </row>
    <row r="7" spans="2:56" s="1" customFormat="1" ht="16.5" customHeight="1">
      <c r="B7" s="22"/>
      <c r="E7" s="403" t="str">
        <f>'Rekapitulace stavby'!K6</f>
        <v>Nové autobusové zastávky podél silnice III/21233, Habartov</v>
      </c>
      <c r="F7" s="404"/>
      <c r="G7" s="404"/>
      <c r="H7" s="404"/>
      <c r="L7" s="22"/>
      <c r="AZ7" s="110" t="s">
        <v>138</v>
      </c>
      <c r="BA7" s="110" t="s">
        <v>1029</v>
      </c>
      <c r="BB7" s="110" t="s">
        <v>131</v>
      </c>
      <c r="BC7" s="110" t="s">
        <v>157</v>
      </c>
      <c r="BD7" s="110" t="s">
        <v>88</v>
      </c>
    </row>
    <row r="8" spans="2:56" s="1" customFormat="1" ht="12" customHeight="1">
      <c r="B8" s="22"/>
      <c r="D8" s="115" t="s">
        <v>124</v>
      </c>
      <c r="L8" s="22"/>
      <c r="AZ8" s="110" t="s">
        <v>163</v>
      </c>
      <c r="BA8" s="110" t="s">
        <v>1030</v>
      </c>
      <c r="BB8" s="110" t="s">
        <v>131</v>
      </c>
      <c r="BC8" s="110" t="s">
        <v>88</v>
      </c>
      <c r="BD8" s="110" t="s">
        <v>88</v>
      </c>
    </row>
    <row r="9" spans="1:56" s="2" customFormat="1" ht="16.5" customHeight="1">
      <c r="A9" s="36"/>
      <c r="B9" s="41"/>
      <c r="C9" s="36"/>
      <c r="D9" s="36"/>
      <c r="E9" s="403" t="s">
        <v>1031</v>
      </c>
      <c r="F9" s="405"/>
      <c r="G9" s="405"/>
      <c r="H9" s="405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110" t="s">
        <v>193</v>
      </c>
      <c r="BA9" s="110" t="s">
        <v>1032</v>
      </c>
      <c r="BB9" s="110" t="s">
        <v>113</v>
      </c>
      <c r="BC9" s="110" t="s">
        <v>172</v>
      </c>
      <c r="BD9" s="110" t="s">
        <v>88</v>
      </c>
    </row>
    <row r="10" spans="1:56" s="2" customFormat="1" ht="12" customHeight="1">
      <c r="A10" s="36"/>
      <c r="B10" s="41"/>
      <c r="C10" s="36"/>
      <c r="D10" s="115" t="s">
        <v>132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Z10" s="110" t="s">
        <v>195</v>
      </c>
      <c r="BA10" s="110" t="s">
        <v>1032</v>
      </c>
      <c r="BB10" s="110" t="s">
        <v>113</v>
      </c>
      <c r="BC10" s="110" t="s">
        <v>1033</v>
      </c>
      <c r="BD10" s="110" t="s">
        <v>88</v>
      </c>
    </row>
    <row r="11" spans="1:56" s="2" customFormat="1" ht="16.5" customHeight="1">
      <c r="A11" s="36"/>
      <c r="B11" s="41"/>
      <c r="C11" s="36"/>
      <c r="D11" s="36"/>
      <c r="E11" s="406" t="s">
        <v>1034</v>
      </c>
      <c r="F11" s="405"/>
      <c r="G11" s="405"/>
      <c r="H11" s="405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Z11" s="110" t="s">
        <v>197</v>
      </c>
      <c r="BA11" s="110" t="s">
        <v>1032</v>
      </c>
      <c r="BB11" s="110" t="s">
        <v>113</v>
      </c>
      <c r="BC11" s="110" t="s">
        <v>1035</v>
      </c>
      <c r="BD11" s="110" t="s">
        <v>88</v>
      </c>
    </row>
    <row r="12" spans="1:56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Z12" s="110" t="s">
        <v>199</v>
      </c>
      <c r="BA12" s="110" t="s">
        <v>1036</v>
      </c>
      <c r="BB12" s="110" t="s">
        <v>113</v>
      </c>
      <c r="BC12" s="110" t="s">
        <v>445</v>
      </c>
      <c r="BD12" s="110" t="s">
        <v>88</v>
      </c>
    </row>
    <row r="13" spans="1:56" s="2" customFormat="1" ht="12" customHeight="1">
      <c r="A13" s="36"/>
      <c r="B13" s="41"/>
      <c r="C13" s="36"/>
      <c r="D13" s="115" t="s">
        <v>18</v>
      </c>
      <c r="E13" s="36"/>
      <c r="F13" s="105" t="s">
        <v>97</v>
      </c>
      <c r="G13" s="36"/>
      <c r="H13" s="36"/>
      <c r="I13" s="115" t="s">
        <v>20</v>
      </c>
      <c r="J13" s="105" t="s">
        <v>1037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Z13" s="110" t="s">
        <v>202</v>
      </c>
      <c r="BA13" s="110" t="s">
        <v>1036</v>
      </c>
      <c r="BB13" s="110" t="s">
        <v>113</v>
      </c>
      <c r="BC13" s="110" t="s">
        <v>343</v>
      </c>
      <c r="BD13" s="110" t="s">
        <v>88</v>
      </c>
    </row>
    <row r="14" spans="1:56" s="2" customFormat="1" ht="12" customHeight="1">
      <c r="A14" s="36"/>
      <c r="B14" s="41"/>
      <c r="C14" s="36"/>
      <c r="D14" s="115" t="s">
        <v>22</v>
      </c>
      <c r="E14" s="36"/>
      <c r="F14" s="105" t="s">
        <v>23</v>
      </c>
      <c r="G14" s="36"/>
      <c r="H14" s="36"/>
      <c r="I14" s="115" t="s">
        <v>24</v>
      </c>
      <c r="J14" s="117" t="str">
        <f>'Rekapitulace stavby'!AN8</f>
        <v>3. 5. 2020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Z14" s="110" t="s">
        <v>111</v>
      </c>
      <c r="BA14" s="110" t="s">
        <v>1038</v>
      </c>
      <c r="BB14" s="110" t="s">
        <v>131</v>
      </c>
      <c r="BC14" s="110" t="s">
        <v>1039</v>
      </c>
      <c r="BD14" s="110" t="s">
        <v>88</v>
      </c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5" t="s">
        <v>28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29</v>
      </c>
      <c r="F17" s="36"/>
      <c r="G17" s="36"/>
      <c r="H17" s="36"/>
      <c r="I17" s="115" t="s">
        <v>30</v>
      </c>
      <c r="J17" s="105" t="s">
        <v>31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32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07" t="str">
        <f>'Rekapitulace stavby'!E14</f>
        <v>Vyplň údaj</v>
      </c>
      <c r="F20" s="408"/>
      <c r="G20" s="408"/>
      <c r="H20" s="408"/>
      <c r="I20" s="115" t="s">
        <v>30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34</v>
      </c>
      <c r="E22" s="36"/>
      <c r="F22" s="36"/>
      <c r="G22" s="36"/>
      <c r="H22" s="36"/>
      <c r="I22" s="115" t="s">
        <v>27</v>
      </c>
      <c r="J22" s="105" t="s">
        <v>1040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1041</v>
      </c>
      <c r="F23" s="36"/>
      <c r="G23" s="36"/>
      <c r="H23" s="36"/>
      <c r="I23" s="115" t="s">
        <v>30</v>
      </c>
      <c r="J23" s="105" t="s">
        <v>42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39</v>
      </c>
      <c r="E25" s="36"/>
      <c r="F25" s="36"/>
      <c r="G25" s="36"/>
      <c r="H25" s="36"/>
      <c r="I25" s="115" t="s">
        <v>27</v>
      </c>
      <c r="J25" s="105" t="s">
        <v>1040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1041</v>
      </c>
      <c r="F26" s="36"/>
      <c r="G26" s="36"/>
      <c r="H26" s="36"/>
      <c r="I26" s="115" t="s">
        <v>30</v>
      </c>
      <c r="J26" s="105" t="s">
        <v>42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43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8"/>
      <c r="B29" s="119"/>
      <c r="C29" s="118"/>
      <c r="D29" s="118"/>
      <c r="E29" s="409" t="s">
        <v>42</v>
      </c>
      <c r="F29" s="409"/>
      <c r="G29" s="409"/>
      <c r="H29" s="409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2"/>
      <c r="E31" s="122"/>
      <c r="F31" s="122"/>
      <c r="G31" s="122"/>
      <c r="H31" s="122"/>
      <c r="I31" s="122"/>
      <c r="J31" s="122"/>
      <c r="K31" s="122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3" t="s">
        <v>45</v>
      </c>
      <c r="E32" s="36"/>
      <c r="F32" s="36"/>
      <c r="G32" s="36"/>
      <c r="H32" s="36"/>
      <c r="I32" s="36"/>
      <c r="J32" s="124">
        <f>ROUND(J90,2)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5" t="s">
        <v>47</v>
      </c>
      <c r="G34" s="36"/>
      <c r="H34" s="36"/>
      <c r="I34" s="125" t="s">
        <v>46</v>
      </c>
      <c r="J34" s="125" t="s">
        <v>48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6" t="s">
        <v>49</v>
      </c>
      <c r="E35" s="115" t="s">
        <v>50</v>
      </c>
      <c r="F35" s="127">
        <f>ROUND((SUM(BE90:BE368)),2)</f>
        <v>0</v>
      </c>
      <c r="G35" s="36"/>
      <c r="H35" s="36"/>
      <c r="I35" s="128">
        <v>0.21</v>
      </c>
      <c r="J35" s="127">
        <f>ROUND(((SUM(BE90:BE368))*I35),2)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5" t="s">
        <v>51</v>
      </c>
      <c r="F36" s="127">
        <f>ROUND((SUM(BF90:BF368)),2)</f>
        <v>0</v>
      </c>
      <c r="G36" s="36"/>
      <c r="H36" s="36"/>
      <c r="I36" s="128">
        <v>0.15</v>
      </c>
      <c r="J36" s="127">
        <f>ROUND(((SUM(BF90:BF368))*I36),2)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52</v>
      </c>
      <c r="F37" s="127">
        <f>ROUND((SUM(BG90:BG368)),2)</f>
        <v>0</v>
      </c>
      <c r="G37" s="36"/>
      <c r="H37" s="36"/>
      <c r="I37" s="128">
        <v>0.21</v>
      </c>
      <c r="J37" s="127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5" t="s">
        <v>53</v>
      </c>
      <c r="F38" s="127">
        <f>ROUND((SUM(BH90:BH368)),2)</f>
        <v>0</v>
      </c>
      <c r="G38" s="36"/>
      <c r="H38" s="36"/>
      <c r="I38" s="128">
        <v>0.15</v>
      </c>
      <c r="J38" s="127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54</v>
      </c>
      <c r="F39" s="127">
        <f>ROUND((SUM(BI90:BI368)),2)</f>
        <v>0</v>
      </c>
      <c r="G39" s="36"/>
      <c r="H39" s="36"/>
      <c r="I39" s="128">
        <v>0</v>
      </c>
      <c r="J39" s="127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9"/>
      <c r="D41" s="130" t="s">
        <v>55</v>
      </c>
      <c r="E41" s="131"/>
      <c r="F41" s="131"/>
      <c r="G41" s="132" t="s">
        <v>56</v>
      </c>
      <c r="H41" s="133" t="s">
        <v>57</v>
      </c>
      <c r="I41" s="131"/>
      <c r="J41" s="134">
        <f>SUM(J32:J39)</f>
        <v>0</v>
      </c>
      <c r="K41" s="135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225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10" t="str">
        <f>E7</f>
        <v>Nové autobusové zastávky podél silnice III/21233, Habartov</v>
      </c>
      <c r="F50" s="411"/>
      <c r="G50" s="411"/>
      <c r="H50" s="411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124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10" t="s">
        <v>1031</v>
      </c>
      <c r="F52" s="412"/>
      <c r="G52" s="412"/>
      <c r="H52" s="412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132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59" t="str">
        <f>E11</f>
        <v>2020-10-431-SP - SO 431 - Soupis prací - Veřejné osvětlení</v>
      </c>
      <c r="F54" s="412"/>
      <c r="G54" s="412"/>
      <c r="H54" s="412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silnice III/21233, Habartov, Karlovarský kraj</v>
      </c>
      <c r="G56" s="38"/>
      <c r="H56" s="38"/>
      <c r="I56" s="31" t="s">
        <v>24</v>
      </c>
      <c r="J56" s="61" t="str">
        <f>IF(J14="","",J14)</f>
        <v>3. 5. 2020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26</v>
      </c>
      <c r="D58" s="38"/>
      <c r="E58" s="38"/>
      <c r="F58" s="29" t="str">
        <f>E17</f>
        <v>Město Habartov</v>
      </c>
      <c r="G58" s="38"/>
      <c r="H58" s="38"/>
      <c r="I58" s="31" t="s">
        <v>34</v>
      </c>
      <c r="J58" s="34" t="str">
        <f>E23</f>
        <v>Ing. Jiří Stehlík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32</v>
      </c>
      <c r="D59" s="38"/>
      <c r="E59" s="38"/>
      <c r="F59" s="29" t="str">
        <f>IF(E20="","",E20)</f>
        <v>Vyplň údaj</v>
      </c>
      <c r="G59" s="38"/>
      <c r="H59" s="38"/>
      <c r="I59" s="31" t="s">
        <v>39</v>
      </c>
      <c r="J59" s="34" t="str">
        <f>E26</f>
        <v>Ing. Jiří Stehlík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0" t="s">
        <v>258</v>
      </c>
      <c r="D61" s="141"/>
      <c r="E61" s="141"/>
      <c r="F61" s="141"/>
      <c r="G61" s="141"/>
      <c r="H61" s="141"/>
      <c r="I61" s="141"/>
      <c r="J61" s="142" t="s">
        <v>259</v>
      </c>
      <c r="K61" s="141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3" t="s">
        <v>77</v>
      </c>
      <c r="D63" s="38"/>
      <c r="E63" s="38"/>
      <c r="F63" s="38"/>
      <c r="G63" s="38"/>
      <c r="H63" s="38"/>
      <c r="I63" s="38"/>
      <c r="J63" s="79">
        <f>J90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260</v>
      </c>
    </row>
    <row r="64" spans="2:12" s="9" customFormat="1" ht="24.95" customHeight="1">
      <c r="B64" s="144"/>
      <c r="C64" s="145"/>
      <c r="D64" s="146" t="s">
        <v>1042</v>
      </c>
      <c r="E64" s="147"/>
      <c r="F64" s="147"/>
      <c r="G64" s="147"/>
      <c r="H64" s="147"/>
      <c r="I64" s="147"/>
      <c r="J64" s="148">
        <f>J91</f>
        <v>0</v>
      </c>
      <c r="K64" s="145"/>
      <c r="L64" s="149"/>
    </row>
    <row r="65" spans="2:12" s="10" customFormat="1" ht="19.9" customHeight="1">
      <c r="B65" s="150"/>
      <c r="C65" s="99"/>
      <c r="D65" s="151" t="s">
        <v>1043</v>
      </c>
      <c r="E65" s="152"/>
      <c r="F65" s="152"/>
      <c r="G65" s="152"/>
      <c r="H65" s="152"/>
      <c r="I65" s="152"/>
      <c r="J65" s="153">
        <f>J92</f>
        <v>0</v>
      </c>
      <c r="K65" s="99"/>
      <c r="L65" s="154"/>
    </row>
    <row r="66" spans="2:12" s="10" customFormat="1" ht="14.85" customHeight="1">
      <c r="B66" s="150"/>
      <c r="C66" s="99"/>
      <c r="D66" s="151" t="s">
        <v>1044</v>
      </c>
      <c r="E66" s="152"/>
      <c r="F66" s="152"/>
      <c r="G66" s="152"/>
      <c r="H66" s="152"/>
      <c r="I66" s="152"/>
      <c r="J66" s="153">
        <f>J93</f>
        <v>0</v>
      </c>
      <c r="K66" s="99"/>
      <c r="L66" s="154"/>
    </row>
    <row r="67" spans="2:12" s="10" customFormat="1" ht="14.85" customHeight="1">
      <c r="B67" s="150"/>
      <c r="C67" s="99"/>
      <c r="D67" s="151" t="s">
        <v>1045</v>
      </c>
      <c r="E67" s="152"/>
      <c r="F67" s="152"/>
      <c r="G67" s="152"/>
      <c r="H67" s="152"/>
      <c r="I67" s="152"/>
      <c r="J67" s="153">
        <f>J251</f>
        <v>0</v>
      </c>
      <c r="K67" s="99"/>
      <c r="L67" s="154"/>
    </row>
    <row r="68" spans="2:12" s="10" customFormat="1" ht="14.85" customHeight="1">
      <c r="B68" s="150"/>
      <c r="C68" s="99"/>
      <c r="D68" s="151" t="s">
        <v>1046</v>
      </c>
      <c r="E68" s="152"/>
      <c r="F68" s="152"/>
      <c r="G68" s="152"/>
      <c r="H68" s="152"/>
      <c r="I68" s="152"/>
      <c r="J68" s="153">
        <f>J351</f>
        <v>0</v>
      </c>
      <c r="K68" s="99"/>
      <c r="L68" s="154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1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1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1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275</v>
      </c>
      <c r="D75" s="38"/>
      <c r="E75" s="38"/>
      <c r="F75" s="38"/>
      <c r="G75" s="38"/>
      <c r="H75" s="38"/>
      <c r="I75" s="38"/>
      <c r="J75" s="38"/>
      <c r="K75" s="38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410" t="str">
        <f>E7</f>
        <v>Nové autobusové zastávky podél silnice III/21233, Habartov</v>
      </c>
      <c r="F78" s="411"/>
      <c r="G78" s="411"/>
      <c r="H78" s="411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2:12" s="1" customFormat="1" ht="12" customHeight="1">
      <c r="B79" s="23"/>
      <c r="C79" s="31" t="s">
        <v>124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1:31" s="2" customFormat="1" ht="16.5" customHeight="1">
      <c r="A80" s="36"/>
      <c r="B80" s="37"/>
      <c r="C80" s="38"/>
      <c r="D80" s="38"/>
      <c r="E80" s="410" t="s">
        <v>1031</v>
      </c>
      <c r="F80" s="412"/>
      <c r="G80" s="412"/>
      <c r="H80" s="412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132</v>
      </c>
      <c r="D81" s="38"/>
      <c r="E81" s="38"/>
      <c r="F81" s="38"/>
      <c r="G81" s="38"/>
      <c r="H81" s="3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59" t="str">
        <f>E11</f>
        <v>2020-10-431-SP - SO 431 - Soupis prací - Veřejné osvětlení</v>
      </c>
      <c r="F82" s="412"/>
      <c r="G82" s="412"/>
      <c r="H82" s="412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22</v>
      </c>
      <c r="D84" s="38"/>
      <c r="E84" s="38"/>
      <c r="F84" s="29" t="str">
        <f>F14</f>
        <v>silnice III/21233, Habartov, Karlovarský kraj</v>
      </c>
      <c r="G84" s="38"/>
      <c r="H84" s="38"/>
      <c r="I84" s="31" t="s">
        <v>24</v>
      </c>
      <c r="J84" s="61" t="str">
        <f>IF(J14="","",J14)</f>
        <v>3. 5. 2020</v>
      </c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2" customHeight="1">
      <c r="A86" s="36"/>
      <c r="B86" s="37"/>
      <c r="C86" s="31" t="s">
        <v>26</v>
      </c>
      <c r="D86" s="38"/>
      <c r="E86" s="38"/>
      <c r="F86" s="29" t="str">
        <f>E17</f>
        <v>Město Habartov</v>
      </c>
      <c r="G86" s="38"/>
      <c r="H86" s="38"/>
      <c r="I86" s="31" t="s">
        <v>34</v>
      </c>
      <c r="J86" s="34" t="str">
        <f>E23</f>
        <v>Ing. Jiří Stehlík</v>
      </c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1" t="s">
        <v>32</v>
      </c>
      <c r="D87" s="38"/>
      <c r="E87" s="38"/>
      <c r="F87" s="29" t="str">
        <f>IF(E20="","",E20)</f>
        <v>Vyplň údaj</v>
      </c>
      <c r="G87" s="38"/>
      <c r="H87" s="38"/>
      <c r="I87" s="31" t="s">
        <v>39</v>
      </c>
      <c r="J87" s="34" t="str">
        <f>E26</f>
        <v>Ing. Jiří Stehlík</v>
      </c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0.3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11" customFormat="1" ht="29.25" customHeight="1">
      <c r="A89" s="155"/>
      <c r="B89" s="156"/>
      <c r="C89" s="157" t="s">
        <v>276</v>
      </c>
      <c r="D89" s="158" t="s">
        <v>64</v>
      </c>
      <c r="E89" s="158" t="s">
        <v>60</v>
      </c>
      <c r="F89" s="158" t="s">
        <v>61</v>
      </c>
      <c r="G89" s="158" t="s">
        <v>277</v>
      </c>
      <c r="H89" s="158" t="s">
        <v>278</v>
      </c>
      <c r="I89" s="158" t="s">
        <v>279</v>
      </c>
      <c r="J89" s="158" t="s">
        <v>259</v>
      </c>
      <c r="K89" s="159" t="s">
        <v>280</v>
      </c>
      <c r="L89" s="160"/>
      <c r="M89" s="70" t="s">
        <v>42</v>
      </c>
      <c r="N89" s="71" t="s">
        <v>49</v>
      </c>
      <c r="O89" s="71" t="s">
        <v>281</v>
      </c>
      <c r="P89" s="71" t="s">
        <v>282</v>
      </c>
      <c r="Q89" s="71" t="s">
        <v>283</v>
      </c>
      <c r="R89" s="71" t="s">
        <v>284</v>
      </c>
      <c r="S89" s="71" t="s">
        <v>285</v>
      </c>
      <c r="T89" s="72" t="s">
        <v>286</v>
      </c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</row>
    <row r="90" spans="1:63" s="2" customFormat="1" ht="22.9" customHeight="1">
      <c r="A90" s="36"/>
      <c r="B90" s="37"/>
      <c r="C90" s="77" t="s">
        <v>287</v>
      </c>
      <c r="D90" s="38"/>
      <c r="E90" s="38"/>
      <c r="F90" s="38"/>
      <c r="G90" s="38"/>
      <c r="H90" s="38"/>
      <c r="I90" s="38"/>
      <c r="J90" s="161">
        <f>BK90</f>
        <v>0</v>
      </c>
      <c r="K90" s="38"/>
      <c r="L90" s="41"/>
      <c r="M90" s="73"/>
      <c r="N90" s="162"/>
      <c r="O90" s="74"/>
      <c r="P90" s="163">
        <f>P91</f>
        <v>0</v>
      </c>
      <c r="Q90" s="74"/>
      <c r="R90" s="163">
        <f>R91</f>
        <v>21.3095744</v>
      </c>
      <c r="S90" s="74"/>
      <c r="T90" s="164">
        <f>T91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78</v>
      </c>
      <c r="AU90" s="19" t="s">
        <v>260</v>
      </c>
      <c r="BK90" s="165">
        <f>BK91</f>
        <v>0</v>
      </c>
    </row>
    <row r="91" spans="2:63" s="12" customFormat="1" ht="25.9" customHeight="1">
      <c r="B91" s="166"/>
      <c r="C91" s="167"/>
      <c r="D91" s="168" t="s">
        <v>78</v>
      </c>
      <c r="E91" s="169" t="s">
        <v>1047</v>
      </c>
      <c r="F91" s="169" t="s">
        <v>1048</v>
      </c>
      <c r="G91" s="167"/>
      <c r="H91" s="167"/>
      <c r="I91" s="170"/>
      <c r="J91" s="171">
        <f>BK91</f>
        <v>0</v>
      </c>
      <c r="K91" s="167"/>
      <c r="L91" s="172"/>
      <c r="M91" s="173"/>
      <c r="N91" s="174"/>
      <c r="O91" s="174"/>
      <c r="P91" s="175">
        <f>P92</f>
        <v>0</v>
      </c>
      <c r="Q91" s="174"/>
      <c r="R91" s="175">
        <f>R92</f>
        <v>21.3095744</v>
      </c>
      <c r="S91" s="174"/>
      <c r="T91" s="176">
        <f>T92</f>
        <v>0</v>
      </c>
      <c r="AR91" s="177" t="s">
        <v>157</v>
      </c>
      <c r="AT91" s="178" t="s">
        <v>78</v>
      </c>
      <c r="AU91" s="178" t="s">
        <v>79</v>
      </c>
      <c r="AY91" s="177" t="s">
        <v>290</v>
      </c>
      <c r="BK91" s="179">
        <f>BK92</f>
        <v>0</v>
      </c>
    </row>
    <row r="92" spans="2:63" s="12" customFormat="1" ht="22.9" customHeight="1">
      <c r="B92" s="166"/>
      <c r="C92" s="167"/>
      <c r="D92" s="168" t="s">
        <v>78</v>
      </c>
      <c r="E92" s="180" t="s">
        <v>377</v>
      </c>
      <c r="F92" s="180" t="s">
        <v>1049</v>
      </c>
      <c r="G92" s="167"/>
      <c r="H92" s="167"/>
      <c r="I92" s="170"/>
      <c r="J92" s="181">
        <f>BK92</f>
        <v>0</v>
      </c>
      <c r="K92" s="167"/>
      <c r="L92" s="172"/>
      <c r="M92" s="173"/>
      <c r="N92" s="174"/>
      <c r="O92" s="174"/>
      <c r="P92" s="175">
        <f>P93+P251+P351</f>
        <v>0</v>
      </c>
      <c r="Q92" s="174"/>
      <c r="R92" s="175">
        <f>R93+R251+R351</f>
        <v>21.3095744</v>
      </c>
      <c r="S92" s="174"/>
      <c r="T92" s="176">
        <f>T93+T251+T351</f>
        <v>0</v>
      </c>
      <c r="AR92" s="177" t="s">
        <v>157</v>
      </c>
      <c r="AT92" s="178" t="s">
        <v>78</v>
      </c>
      <c r="AU92" s="178" t="s">
        <v>86</v>
      </c>
      <c r="AY92" s="177" t="s">
        <v>290</v>
      </c>
      <c r="BK92" s="179">
        <f>BK93+BK251+BK351</f>
        <v>0</v>
      </c>
    </row>
    <row r="93" spans="2:63" s="12" customFormat="1" ht="20.85" customHeight="1">
      <c r="B93" s="166"/>
      <c r="C93" s="167"/>
      <c r="D93" s="168" t="s">
        <v>78</v>
      </c>
      <c r="E93" s="180" t="s">
        <v>1050</v>
      </c>
      <c r="F93" s="180" t="s">
        <v>1051</v>
      </c>
      <c r="G93" s="167"/>
      <c r="H93" s="167"/>
      <c r="I93" s="170"/>
      <c r="J93" s="181">
        <f>BK93</f>
        <v>0</v>
      </c>
      <c r="K93" s="167"/>
      <c r="L93" s="172"/>
      <c r="M93" s="173"/>
      <c r="N93" s="174"/>
      <c r="O93" s="174"/>
      <c r="P93" s="175">
        <f>SUM(P94:P250)</f>
        <v>0</v>
      </c>
      <c r="Q93" s="174"/>
      <c r="R93" s="175">
        <f>SUM(R94:R250)</f>
        <v>0.92751</v>
      </c>
      <c r="S93" s="174"/>
      <c r="T93" s="176">
        <f>SUM(T94:T250)</f>
        <v>0</v>
      </c>
      <c r="AR93" s="177" t="s">
        <v>157</v>
      </c>
      <c r="AT93" s="178" t="s">
        <v>78</v>
      </c>
      <c r="AU93" s="178" t="s">
        <v>88</v>
      </c>
      <c r="AY93" s="177" t="s">
        <v>290</v>
      </c>
      <c r="BK93" s="179">
        <f>SUM(BK94:BK250)</f>
        <v>0</v>
      </c>
    </row>
    <row r="94" spans="1:65" s="2" customFormat="1" ht="24.2" customHeight="1">
      <c r="A94" s="36"/>
      <c r="B94" s="37"/>
      <c r="C94" s="182" t="s">
        <v>86</v>
      </c>
      <c r="D94" s="182" t="s">
        <v>292</v>
      </c>
      <c r="E94" s="183" t="s">
        <v>1052</v>
      </c>
      <c r="F94" s="184" t="s">
        <v>1053</v>
      </c>
      <c r="G94" s="185" t="s">
        <v>131</v>
      </c>
      <c r="H94" s="186">
        <v>36</v>
      </c>
      <c r="I94" s="187"/>
      <c r="J94" s="188">
        <f>ROUND(I94*H94,2)</f>
        <v>0</v>
      </c>
      <c r="K94" s="184" t="s">
        <v>295</v>
      </c>
      <c r="L94" s="41"/>
      <c r="M94" s="189" t="s">
        <v>42</v>
      </c>
      <c r="N94" s="190" t="s">
        <v>50</v>
      </c>
      <c r="O94" s="66"/>
      <c r="P94" s="191">
        <f>O94*H94</f>
        <v>0</v>
      </c>
      <c r="Q94" s="191">
        <v>0</v>
      </c>
      <c r="R94" s="191">
        <f>Q94*H94</f>
        <v>0</v>
      </c>
      <c r="S94" s="191">
        <v>0</v>
      </c>
      <c r="T94" s="192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3" t="s">
        <v>633</v>
      </c>
      <c r="AT94" s="193" t="s">
        <v>292</v>
      </c>
      <c r="AU94" s="193" t="s">
        <v>157</v>
      </c>
      <c r="AY94" s="19" t="s">
        <v>290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9" t="s">
        <v>86</v>
      </c>
      <c r="BK94" s="194">
        <f>ROUND(I94*H94,2)</f>
        <v>0</v>
      </c>
      <c r="BL94" s="19" t="s">
        <v>633</v>
      </c>
      <c r="BM94" s="193" t="s">
        <v>1054</v>
      </c>
    </row>
    <row r="95" spans="2:51" s="13" customFormat="1" ht="11.25">
      <c r="B95" s="200"/>
      <c r="C95" s="201"/>
      <c r="D95" s="195" t="s">
        <v>300</v>
      </c>
      <c r="E95" s="202" t="s">
        <v>42</v>
      </c>
      <c r="F95" s="203" t="s">
        <v>578</v>
      </c>
      <c r="G95" s="201"/>
      <c r="H95" s="202" t="s">
        <v>42</v>
      </c>
      <c r="I95" s="204"/>
      <c r="J95" s="201"/>
      <c r="K95" s="201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300</v>
      </c>
      <c r="AU95" s="209" t="s">
        <v>157</v>
      </c>
      <c r="AV95" s="13" t="s">
        <v>86</v>
      </c>
      <c r="AW95" s="13" t="s">
        <v>38</v>
      </c>
      <c r="AX95" s="13" t="s">
        <v>79</v>
      </c>
      <c r="AY95" s="209" t="s">
        <v>290</v>
      </c>
    </row>
    <row r="96" spans="2:51" s="14" customFormat="1" ht="11.25">
      <c r="B96" s="210"/>
      <c r="C96" s="211"/>
      <c r="D96" s="195" t="s">
        <v>300</v>
      </c>
      <c r="E96" s="212" t="s">
        <v>42</v>
      </c>
      <c r="F96" s="213" t="s">
        <v>117</v>
      </c>
      <c r="G96" s="211"/>
      <c r="H96" s="214">
        <v>36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300</v>
      </c>
      <c r="AU96" s="220" t="s">
        <v>157</v>
      </c>
      <c r="AV96" s="14" t="s">
        <v>88</v>
      </c>
      <c r="AW96" s="14" t="s">
        <v>38</v>
      </c>
      <c r="AX96" s="14" t="s">
        <v>79</v>
      </c>
      <c r="AY96" s="220" t="s">
        <v>290</v>
      </c>
    </row>
    <row r="97" spans="2:51" s="15" customFormat="1" ht="11.25">
      <c r="B97" s="221"/>
      <c r="C97" s="222"/>
      <c r="D97" s="195" t="s">
        <v>300</v>
      </c>
      <c r="E97" s="223" t="s">
        <v>42</v>
      </c>
      <c r="F97" s="224" t="s">
        <v>302</v>
      </c>
      <c r="G97" s="222"/>
      <c r="H97" s="225">
        <v>36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AT97" s="231" t="s">
        <v>300</v>
      </c>
      <c r="AU97" s="231" t="s">
        <v>157</v>
      </c>
      <c r="AV97" s="15" t="s">
        <v>296</v>
      </c>
      <c r="AW97" s="15" t="s">
        <v>38</v>
      </c>
      <c r="AX97" s="15" t="s">
        <v>86</v>
      </c>
      <c r="AY97" s="231" t="s">
        <v>290</v>
      </c>
    </row>
    <row r="98" spans="1:65" s="2" customFormat="1" ht="14.45" customHeight="1">
      <c r="A98" s="36"/>
      <c r="B98" s="37"/>
      <c r="C98" s="182" t="s">
        <v>88</v>
      </c>
      <c r="D98" s="182" t="s">
        <v>292</v>
      </c>
      <c r="E98" s="183" t="s">
        <v>1055</v>
      </c>
      <c r="F98" s="184" t="s">
        <v>1056</v>
      </c>
      <c r="G98" s="185" t="s">
        <v>131</v>
      </c>
      <c r="H98" s="186">
        <v>9</v>
      </c>
      <c r="I98" s="187"/>
      <c r="J98" s="188">
        <f>ROUND(I98*H98,2)</f>
        <v>0</v>
      </c>
      <c r="K98" s="184" t="s">
        <v>295</v>
      </c>
      <c r="L98" s="41"/>
      <c r="M98" s="189" t="s">
        <v>42</v>
      </c>
      <c r="N98" s="190" t="s">
        <v>50</v>
      </c>
      <c r="O98" s="66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3" t="s">
        <v>389</v>
      </c>
      <c r="AT98" s="193" t="s">
        <v>292</v>
      </c>
      <c r="AU98" s="193" t="s">
        <v>157</v>
      </c>
      <c r="AY98" s="19" t="s">
        <v>290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9" t="s">
        <v>86</v>
      </c>
      <c r="BK98" s="194">
        <f>ROUND(I98*H98,2)</f>
        <v>0</v>
      </c>
      <c r="BL98" s="19" t="s">
        <v>389</v>
      </c>
      <c r="BM98" s="193" t="s">
        <v>1057</v>
      </c>
    </row>
    <row r="99" spans="2:51" s="13" customFormat="1" ht="11.25">
      <c r="B99" s="200"/>
      <c r="C99" s="201"/>
      <c r="D99" s="195" t="s">
        <v>300</v>
      </c>
      <c r="E99" s="202" t="s">
        <v>42</v>
      </c>
      <c r="F99" s="203" t="s">
        <v>578</v>
      </c>
      <c r="G99" s="201"/>
      <c r="H99" s="202" t="s">
        <v>42</v>
      </c>
      <c r="I99" s="204"/>
      <c r="J99" s="201"/>
      <c r="K99" s="201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300</v>
      </c>
      <c r="AU99" s="209" t="s">
        <v>157</v>
      </c>
      <c r="AV99" s="13" t="s">
        <v>86</v>
      </c>
      <c r="AW99" s="13" t="s">
        <v>38</v>
      </c>
      <c r="AX99" s="13" t="s">
        <v>79</v>
      </c>
      <c r="AY99" s="209" t="s">
        <v>290</v>
      </c>
    </row>
    <row r="100" spans="2:51" s="14" customFormat="1" ht="11.25">
      <c r="B100" s="210"/>
      <c r="C100" s="211"/>
      <c r="D100" s="195" t="s">
        <v>300</v>
      </c>
      <c r="E100" s="212" t="s">
        <v>42</v>
      </c>
      <c r="F100" s="213" t="s">
        <v>347</v>
      </c>
      <c r="G100" s="211"/>
      <c r="H100" s="214">
        <v>9</v>
      </c>
      <c r="I100" s="215"/>
      <c r="J100" s="211"/>
      <c r="K100" s="211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300</v>
      </c>
      <c r="AU100" s="220" t="s">
        <v>157</v>
      </c>
      <c r="AV100" s="14" t="s">
        <v>88</v>
      </c>
      <c r="AW100" s="14" t="s">
        <v>38</v>
      </c>
      <c r="AX100" s="14" t="s">
        <v>79</v>
      </c>
      <c r="AY100" s="220" t="s">
        <v>290</v>
      </c>
    </row>
    <row r="101" spans="2:51" s="15" customFormat="1" ht="11.25">
      <c r="B101" s="221"/>
      <c r="C101" s="222"/>
      <c r="D101" s="195" t="s">
        <v>300</v>
      </c>
      <c r="E101" s="223" t="s">
        <v>42</v>
      </c>
      <c r="F101" s="224" t="s">
        <v>302</v>
      </c>
      <c r="G101" s="222"/>
      <c r="H101" s="225">
        <v>9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AT101" s="231" t="s">
        <v>300</v>
      </c>
      <c r="AU101" s="231" t="s">
        <v>157</v>
      </c>
      <c r="AV101" s="15" t="s">
        <v>296</v>
      </c>
      <c r="AW101" s="15" t="s">
        <v>38</v>
      </c>
      <c r="AX101" s="15" t="s">
        <v>86</v>
      </c>
      <c r="AY101" s="231" t="s">
        <v>290</v>
      </c>
    </row>
    <row r="102" spans="1:65" s="2" customFormat="1" ht="14.45" customHeight="1">
      <c r="A102" s="36"/>
      <c r="B102" s="37"/>
      <c r="C102" s="182" t="s">
        <v>157</v>
      </c>
      <c r="D102" s="182" t="s">
        <v>292</v>
      </c>
      <c r="E102" s="183" t="s">
        <v>1058</v>
      </c>
      <c r="F102" s="184" t="s">
        <v>1059</v>
      </c>
      <c r="G102" s="185" t="s">
        <v>131</v>
      </c>
      <c r="H102" s="186">
        <v>3</v>
      </c>
      <c r="I102" s="187"/>
      <c r="J102" s="188">
        <f>ROUND(I102*H102,2)</f>
        <v>0</v>
      </c>
      <c r="K102" s="184" t="s">
        <v>295</v>
      </c>
      <c r="L102" s="41"/>
      <c r="M102" s="189" t="s">
        <v>42</v>
      </c>
      <c r="N102" s="190" t="s">
        <v>50</v>
      </c>
      <c r="O102" s="66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3" t="s">
        <v>633</v>
      </c>
      <c r="AT102" s="193" t="s">
        <v>292</v>
      </c>
      <c r="AU102" s="193" t="s">
        <v>157</v>
      </c>
      <c r="AY102" s="19" t="s">
        <v>290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19" t="s">
        <v>86</v>
      </c>
      <c r="BK102" s="194">
        <f>ROUND(I102*H102,2)</f>
        <v>0</v>
      </c>
      <c r="BL102" s="19" t="s">
        <v>633</v>
      </c>
      <c r="BM102" s="193" t="s">
        <v>1060</v>
      </c>
    </row>
    <row r="103" spans="2:51" s="13" customFormat="1" ht="11.25">
      <c r="B103" s="200"/>
      <c r="C103" s="201"/>
      <c r="D103" s="195" t="s">
        <v>300</v>
      </c>
      <c r="E103" s="202" t="s">
        <v>42</v>
      </c>
      <c r="F103" s="203" t="s">
        <v>578</v>
      </c>
      <c r="G103" s="201"/>
      <c r="H103" s="202" t="s">
        <v>42</v>
      </c>
      <c r="I103" s="204"/>
      <c r="J103" s="201"/>
      <c r="K103" s="201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300</v>
      </c>
      <c r="AU103" s="209" t="s">
        <v>157</v>
      </c>
      <c r="AV103" s="13" t="s">
        <v>86</v>
      </c>
      <c r="AW103" s="13" t="s">
        <v>38</v>
      </c>
      <c r="AX103" s="13" t="s">
        <v>79</v>
      </c>
      <c r="AY103" s="209" t="s">
        <v>290</v>
      </c>
    </row>
    <row r="104" spans="2:51" s="14" customFormat="1" ht="11.25">
      <c r="B104" s="210"/>
      <c r="C104" s="211"/>
      <c r="D104" s="195" t="s">
        <v>300</v>
      </c>
      <c r="E104" s="212" t="s">
        <v>42</v>
      </c>
      <c r="F104" s="213" t="s">
        <v>157</v>
      </c>
      <c r="G104" s="211"/>
      <c r="H104" s="214">
        <v>3</v>
      </c>
      <c r="I104" s="215"/>
      <c r="J104" s="211"/>
      <c r="K104" s="211"/>
      <c r="L104" s="216"/>
      <c r="M104" s="217"/>
      <c r="N104" s="218"/>
      <c r="O104" s="218"/>
      <c r="P104" s="218"/>
      <c r="Q104" s="218"/>
      <c r="R104" s="218"/>
      <c r="S104" s="218"/>
      <c r="T104" s="219"/>
      <c r="AT104" s="220" t="s">
        <v>300</v>
      </c>
      <c r="AU104" s="220" t="s">
        <v>157</v>
      </c>
      <c r="AV104" s="14" t="s">
        <v>88</v>
      </c>
      <c r="AW104" s="14" t="s">
        <v>38</v>
      </c>
      <c r="AX104" s="14" t="s">
        <v>79</v>
      </c>
      <c r="AY104" s="220" t="s">
        <v>290</v>
      </c>
    </row>
    <row r="105" spans="2:51" s="15" customFormat="1" ht="11.25">
      <c r="B105" s="221"/>
      <c r="C105" s="222"/>
      <c r="D105" s="195" t="s">
        <v>300</v>
      </c>
      <c r="E105" s="223" t="s">
        <v>42</v>
      </c>
      <c r="F105" s="224" t="s">
        <v>302</v>
      </c>
      <c r="G105" s="222"/>
      <c r="H105" s="225">
        <v>3</v>
      </c>
      <c r="I105" s="226"/>
      <c r="J105" s="222"/>
      <c r="K105" s="222"/>
      <c r="L105" s="227"/>
      <c r="M105" s="228"/>
      <c r="N105" s="229"/>
      <c r="O105" s="229"/>
      <c r="P105" s="229"/>
      <c r="Q105" s="229"/>
      <c r="R105" s="229"/>
      <c r="S105" s="229"/>
      <c r="T105" s="230"/>
      <c r="AT105" s="231" t="s">
        <v>300</v>
      </c>
      <c r="AU105" s="231" t="s">
        <v>157</v>
      </c>
      <c r="AV105" s="15" t="s">
        <v>296</v>
      </c>
      <c r="AW105" s="15" t="s">
        <v>38</v>
      </c>
      <c r="AX105" s="15" t="s">
        <v>86</v>
      </c>
      <c r="AY105" s="231" t="s">
        <v>290</v>
      </c>
    </row>
    <row r="106" spans="1:65" s="2" customFormat="1" ht="24.2" customHeight="1">
      <c r="A106" s="36"/>
      <c r="B106" s="37"/>
      <c r="C106" s="182" t="s">
        <v>296</v>
      </c>
      <c r="D106" s="182" t="s">
        <v>292</v>
      </c>
      <c r="E106" s="183" t="s">
        <v>1061</v>
      </c>
      <c r="F106" s="184" t="s">
        <v>1062</v>
      </c>
      <c r="G106" s="185" t="s">
        <v>131</v>
      </c>
      <c r="H106" s="186">
        <v>32</v>
      </c>
      <c r="I106" s="187"/>
      <c r="J106" s="188">
        <f>ROUND(I106*H106,2)</f>
        <v>0</v>
      </c>
      <c r="K106" s="184" t="s">
        <v>295</v>
      </c>
      <c r="L106" s="41"/>
      <c r="M106" s="189" t="s">
        <v>42</v>
      </c>
      <c r="N106" s="190" t="s">
        <v>50</v>
      </c>
      <c r="O106" s="66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3" t="s">
        <v>633</v>
      </c>
      <c r="AT106" s="193" t="s">
        <v>292</v>
      </c>
      <c r="AU106" s="193" t="s">
        <v>157</v>
      </c>
      <c r="AY106" s="19" t="s">
        <v>290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19" t="s">
        <v>86</v>
      </c>
      <c r="BK106" s="194">
        <f>ROUND(I106*H106,2)</f>
        <v>0</v>
      </c>
      <c r="BL106" s="19" t="s">
        <v>633</v>
      </c>
      <c r="BM106" s="193" t="s">
        <v>1063</v>
      </c>
    </row>
    <row r="107" spans="2:51" s="13" customFormat="1" ht="11.25">
      <c r="B107" s="200"/>
      <c r="C107" s="201"/>
      <c r="D107" s="195" t="s">
        <v>300</v>
      </c>
      <c r="E107" s="202" t="s">
        <v>42</v>
      </c>
      <c r="F107" s="203" t="s">
        <v>578</v>
      </c>
      <c r="G107" s="201"/>
      <c r="H107" s="202" t="s">
        <v>42</v>
      </c>
      <c r="I107" s="204"/>
      <c r="J107" s="201"/>
      <c r="K107" s="201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300</v>
      </c>
      <c r="AU107" s="209" t="s">
        <v>157</v>
      </c>
      <c r="AV107" s="13" t="s">
        <v>86</v>
      </c>
      <c r="AW107" s="13" t="s">
        <v>38</v>
      </c>
      <c r="AX107" s="13" t="s">
        <v>79</v>
      </c>
      <c r="AY107" s="209" t="s">
        <v>290</v>
      </c>
    </row>
    <row r="108" spans="2:51" s="14" customFormat="1" ht="11.25">
      <c r="B108" s="210"/>
      <c r="C108" s="211"/>
      <c r="D108" s="195" t="s">
        <v>300</v>
      </c>
      <c r="E108" s="212" t="s">
        <v>42</v>
      </c>
      <c r="F108" s="213" t="s">
        <v>143</v>
      </c>
      <c r="G108" s="211"/>
      <c r="H108" s="214">
        <v>32</v>
      </c>
      <c r="I108" s="215"/>
      <c r="J108" s="211"/>
      <c r="K108" s="211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300</v>
      </c>
      <c r="AU108" s="220" t="s">
        <v>157</v>
      </c>
      <c r="AV108" s="14" t="s">
        <v>88</v>
      </c>
      <c r="AW108" s="14" t="s">
        <v>38</v>
      </c>
      <c r="AX108" s="14" t="s">
        <v>79</v>
      </c>
      <c r="AY108" s="220" t="s">
        <v>290</v>
      </c>
    </row>
    <row r="109" spans="2:51" s="15" customFormat="1" ht="11.25">
      <c r="B109" s="221"/>
      <c r="C109" s="222"/>
      <c r="D109" s="195" t="s">
        <v>300</v>
      </c>
      <c r="E109" s="223" t="s">
        <v>42</v>
      </c>
      <c r="F109" s="224" t="s">
        <v>302</v>
      </c>
      <c r="G109" s="222"/>
      <c r="H109" s="225">
        <v>32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AT109" s="231" t="s">
        <v>300</v>
      </c>
      <c r="AU109" s="231" t="s">
        <v>157</v>
      </c>
      <c r="AV109" s="15" t="s">
        <v>296</v>
      </c>
      <c r="AW109" s="15" t="s">
        <v>38</v>
      </c>
      <c r="AX109" s="15" t="s">
        <v>86</v>
      </c>
      <c r="AY109" s="231" t="s">
        <v>290</v>
      </c>
    </row>
    <row r="110" spans="1:65" s="2" customFormat="1" ht="14.45" customHeight="1">
      <c r="A110" s="36"/>
      <c r="B110" s="37"/>
      <c r="C110" s="182" t="s">
        <v>323</v>
      </c>
      <c r="D110" s="182" t="s">
        <v>292</v>
      </c>
      <c r="E110" s="183" t="s">
        <v>1064</v>
      </c>
      <c r="F110" s="184" t="s">
        <v>1065</v>
      </c>
      <c r="G110" s="185" t="s">
        <v>131</v>
      </c>
      <c r="H110" s="186">
        <v>4</v>
      </c>
      <c r="I110" s="187"/>
      <c r="J110" s="188">
        <f>ROUND(I110*H110,2)</f>
        <v>0</v>
      </c>
      <c r="K110" s="184" t="s">
        <v>295</v>
      </c>
      <c r="L110" s="41"/>
      <c r="M110" s="189" t="s">
        <v>42</v>
      </c>
      <c r="N110" s="190" t="s">
        <v>50</v>
      </c>
      <c r="O110" s="66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3" t="s">
        <v>633</v>
      </c>
      <c r="AT110" s="193" t="s">
        <v>292</v>
      </c>
      <c r="AU110" s="193" t="s">
        <v>157</v>
      </c>
      <c r="AY110" s="19" t="s">
        <v>290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19" t="s">
        <v>86</v>
      </c>
      <c r="BK110" s="194">
        <f>ROUND(I110*H110,2)</f>
        <v>0</v>
      </c>
      <c r="BL110" s="19" t="s">
        <v>633</v>
      </c>
      <c r="BM110" s="193" t="s">
        <v>1066</v>
      </c>
    </row>
    <row r="111" spans="2:51" s="13" customFormat="1" ht="11.25">
      <c r="B111" s="200"/>
      <c r="C111" s="201"/>
      <c r="D111" s="195" t="s">
        <v>300</v>
      </c>
      <c r="E111" s="202" t="s">
        <v>42</v>
      </c>
      <c r="F111" s="203" t="s">
        <v>578</v>
      </c>
      <c r="G111" s="201"/>
      <c r="H111" s="202" t="s">
        <v>42</v>
      </c>
      <c r="I111" s="204"/>
      <c r="J111" s="201"/>
      <c r="K111" s="201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300</v>
      </c>
      <c r="AU111" s="209" t="s">
        <v>157</v>
      </c>
      <c r="AV111" s="13" t="s">
        <v>86</v>
      </c>
      <c r="AW111" s="13" t="s">
        <v>38</v>
      </c>
      <c r="AX111" s="13" t="s">
        <v>79</v>
      </c>
      <c r="AY111" s="209" t="s">
        <v>290</v>
      </c>
    </row>
    <row r="112" spans="2:51" s="14" customFormat="1" ht="11.25">
      <c r="B112" s="210"/>
      <c r="C112" s="211"/>
      <c r="D112" s="195" t="s">
        <v>300</v>
      </c>
      <c r="E112" s="212" t="s">
        <v>42</v>
      </c>
      <c r="F112" s="213" t="s">
        <v>296</v>
      </c>
      <c r="G112" s="211"/>
      <c r="H112" s="214">
        <v>4</v>
      </c>
      <c r="I112" s="215"/>
      <c r="J112" s="211"/>
      <c r="K112" s="211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300</v>
      </c>
      <c r="AU112" s="220" t="s">
        <v>157</v>
      </c>
      <c r="AV112" s="14" t="s">
        <v>88</v>
      </c>
      <c r="AW112" s="14" t="s">
        <v>38</v>
      </c>
      <c r="AX112" s="14" t="s">
        <v>79</v>
      </c>
      <c r="AY112" s="220" t="s">
        <v>290</v>
      </c>
    </row>
    <row r="113" spans="2:51" s="15" customFormat="1" ht="11.25">
      <c r="B113" s="221"/>
      <c r="C113" s="222"/>
      <c r="D113" s="195" t="s">
        <v>300</v>
      </c>
      <c r="E113" s="223" t="s">
        <v>42</v>
      </c>
      <c r="F113" s="224" t="s">
        <v>302</v>
      </c>
      <c r="G113" s="222"/>
      <c r="H113" s="225">
        <v>4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AT113" s="231" t="s">
        <v>300</v>
      </c>
      <c r="AU113" s="231" t="s">
        <v>157</v>
      </c>
      <c r="AV113" s="15" t="s">
        <v>296</v>
      </c>
      <c r="AW113" s="15" t="s">
        <v>38</v>
      </c>
      <c r="AX113" s="15" t="s">
        <v>86</v>
      </c>
      <c r="AY113" s="231" t="s">
        <v>290</v>
      </c>
    </row>
    <row r="114" spans="1:65" s="2" customFormat="1" ht="24.2" customHeight="1">
      <c r="A114" s="36"/>
      <c r="B114" s="37"/>
      <c r="C114" s="182" t="s">
        <v>119</v>
      </c>
      <c r="D114" s="182" t="s">
        <v>292</v>
      </c>
      <c r="E114" s="183" t="s">
        <v>1067</v>
      </c>
      <c r="F114" s="184" t="s">
        <v>1068</v>
      </c>
      <c r="G114" s="185" t="s">
        <v>113</v>
      </c>
      <c r="H114" s="186">
        <v>12</v>
      </c>
      <c r="I114" s="187"/>
      <c r="J114" s="188">
        <f>ROUND(I114*H114,2)</f>
        <v>0</v>
      </c>
      <c r="K114" s="184" t="s">
        <v>295</v>
      </c>
      <c r="L114" s="41"/>
      <c r="M114" s="189" t="s">
        <v>42</v>
      </c>
      <c r="N114" s="190" t="s">
        <v>50</v>
      </c>
      <c r="O114" s="66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3" t="s">
        <v>633</v>
      </c>
      <c r="AT114" s="193" t="s">
        <v>292</v>
      </c>
      <c r="AU114" s="193" t="s">
        <v>157</v>
      </c>
      <c r="AY114" s="19" t="s">
        <v>290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19" t="s">
        <v>86</v>
      </c>
      <c r="BK114" s="194">
        <f>ROUND(I114*H114,2)</f>
        <v>0</v>
      </c>
      <c r="BL114" s="19" t="s">
        <v>633</v>
      </c>
      <c r="BM114" s="193" t="s">
        <v>1069</v>
      </c>
    </row>
    <row r="115" spans="2:51" s="13" customFormat="1" ht="11.25">
      <c r="B115" s="200"/>
      <c r="C115" s="201"/>
      <c r="D115" s="195" t="s">
        <v>300</v>
      </c>
      <c r="E115" s="202" t="s">
        <v>42</v>
      </c>
      <c r="F115" s="203" t="s">
        <v>578</v>
      </c>
      <c r="G115" s="201"/>
      <c r="H115" s="202" t="s">
        <v>42</v>
      </c>
      <c r="I115" s="204"/>
      <c r="J115" s="201"/>
      <c r="K115" s="201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300</v>
      </c>
      <c r="AU115" s="209" t="s">
        <v>157</v>
      </c>
      <c r="AV115" s="13" t="s">
        <v>86</v>
      </c>
      <c r="AW115" s="13" t="s">
        <v>38</v>
      </c>
      <c r="AX115" s="13" t="s">
        <v>79</v>
      </c>
      <c r="AY115" s="209" t="s">
        <v>290</v>
      </c>
    </row>
    <row r="116" spans="2:51" s="14" customFormat="1" ht="11.25">
      <c r="B116" s="210"/>
      <c r="C116" s="211"/>
      <c r="D116" s="195" t="s">
        <v>300</v>
      </c>
      <c r="E116" s="212" t="s">
        <v>42</v>
      </c>
      <c r="F116" s="213" t="s">
        <v>1070</v>
      </c>
      <c r="G116" s="211"/>
      <c r="H116" s="214">
        <v>12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300</v>
      </c>
      <c r="AU116" s="220" t="s">
        <v>157</v>
      </c>
      <c r="AV116" s="14" t="s">
        <v>88</v>
      </c>
      <c r="AW116" s="14" t="s">
        <v>38</v>
      </c>
      <c r="AX116" s="14" t="s">
        <v>79</v>
      </c>
      <c r="AY116" s="220" t="s">
        <v>290</v>
      </c>
    </row>
    <row r="117" spans="2:51" s="15" customFormat="1" ht="11.25">
      <c r="B117" s="221"/>
      <c r="C117" s="222"/>
      <c r="D117" s="195" t="s">
        <v>300</v>
      </c>
      <c r="E117" s="223" t="s">
        <v>42</v>
      </c>
      <c r="F117" s="224" t="s">
        <v>302</v>
      </c>
      <c r="G117" s="222"/>
      <c r="H117" s="225">
        <v>12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AT117" s="231" t="s">
        <v>300</v>
      </c>
      <c r="AU117" s="231" t="s">
        <v>157</v>
      </c>
      <c r="AV117" s="15" t="s">
        <v>296</v>
      </c>
      <c r="AW117" s="15" t="s">
        <v>38</v>
      </c>
      <c r="AX117" s="15" t="s">
        <v>86</v>
      </c>
      <c r="AY117" s="231" t="s">
        <v>290</v>
      </c>
    </row>
    <row r="118" spans="1:65" s="2" customFormat="1" ht="14.45" customHeight="1">
      <c r="A118" s="36"/>
      <c r="B118" s="37"/>
      <c r="C118" s="182" t="s">
        <v>338</v>
      </c>
      <c r="D118" s="182" t="s">
        <v>292</v>
      </c>
      <c r="E118" s="183" t="s">
        <v>1071</v>
      </c>
      <c r="F118" s="184" t="s">
        <v>1072</v>
      </c>
      <c r="G118" s="185" t="s">
        <v>131</v>
      </c>
      <c r="H118" s="186">
        <v>2</v>
      </c>
      <c r="I118" s="187"/>
      <c r="J118" s="188">
        <f>ROUND(I118*H118,2)</f>
        <v>0</v>
      </c>
      <c r="K118" s="184" t="s">
        <v>295</v>
      </c>
      <c r="L118" s="41"/>
      <c r="M118" s="189" t="s">
        <v>42</v>
      </c>
      <c r="N118" s="190" t="s">
        <v>50</v>
      </c>
      <c r="O118" s="66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3" t="s">
        <v>389</v>
      </c>
      <c r="AT118" s="193" t="s">
        <v>292</v>
      </c>
      <c r="AU118" s="193" t="s">
        <v>157</v>
      </c>
      <c r="AY118" s="19" t="s">
        <v>290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19" t="s">
        <v>86</v>
      </c>
      <c r="BK118" s="194">
        <f>ROUND(I118*H118,2)</f>
        <v>0</v>
      </c>
      <c r="BL118" s="19" t="s">
        <v>389</v>
      </c>
      <c r="BM118" s="193" t="s">
        <v>1073</v>
      </c>
    </row>
    <row r="119" spans="2:51" s="13" customFormat="1" ht="11.25">
      <c r="B119" s="200"/>
      <c r="C119" s="201"/>
      <c r="D119" s="195" t="s">
        <v>300</v>
      </c>
      <c r="E119" s="202" t="s">
        <v>42</v>
      </c>
      <c r="F119" s="203" t="s">
        <v>578</v>
      </c>
      <c r="G119" s="201"/>
      <c r="H119" s="202" t="s">
        <v>42</v>
      </c>
      <c r="I119" s="204"/>
      <c r="J119" s="201"/>
      <c r="K119" s="201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300</v>
      </c>
      <c r="AU119" s="209" t="s">
        <v>157</v>
      </c>
      <c r="AV119" s="13" t="s">
        <v>86</v>
      </c>
      <c r="AW119" s="13" t="s">
        <v>38</v>
      </c>
      <c r="AX119" s="13" t="s">
        <v>79</v>
      </c>
      <c r="AY119" s="209" t="s">
        <v>290</v>
      </c>
    </row>
    <row r="120" spans="2:51" s="14" customFormat="1" ht="11.25">
      <c r="B120" s="210"/>
      <c r="C120" s="211"/>
      <c r="D120" s="195" t="s">
        <v>300</v>
      </c>
      <c r="E120" s="212" t="s">
        <v>42</v>
      </c>
      <c r="F120" s="213" t="s">
        <v>88</v>
      </c>
      <c r="G120" s="211"/>
      <c r="H120" s="214">
        <v>2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300</v>
      </c>
      <c r="AU120" s="220" t="s">
        <v>157</v>
      </c>
      <c r="AV120" s="14" t="s">
        <v>88</v>
      </c>
      <c r="AW120" s="14" t="s">
        <v>38</v>
      </c>
      <c r="AX120" s="14" t="s">
        <v>79</v>
      </c>
      <c r="AY120" s="220" t="s">
        <v>290</v>
      </c>
    </row>
    <row r="121" spans="2:51" s="15" customFormat="1" ht="11.25">
      <c r="B121" s="221"/>
      <c r="C121" s="222"/>
      <c r="D121" s="195" t="s">
        <v>300</v>
      </c>
      <c r="E121" s="223" t="s">
        <v>42</v>
      </c>
      <c r="F121" s="224" t="s">
        <v>302</v>
      </c>
      <c r="G121" s="222"/>
      <c r="H121" s="225">
        <v>2</v>
      </c>
      <c r="I121" s="226"/>
      <c r="J121" s="222"/>
      <c r="K121" s="222"/>
      <c r="L121" s="227"/>
      <c r="M121" s="228"/>
      <c r="N121" s="229"/>
      <c r="O121" s="229"/>
      <c r="P121" s="229"/>
      <c r="Q121" s="229"/>
      <c r="R121" s="229"/>
      <c r="S121" s="229"/>
      <c r="T121" s="230"/>
      <c r="AT121" s="231" t="s">
        <v>300</v>
      </c>
      <c r="AU121" s="231" t="s">
        <v>157</v>
      </c>
      <c r="AV121" s="15" t="s">
        <v>296</v>
      </c>
      <c r="AW121" s="15" t="s">
        <v>38</v>
      </c>
      <c r="AX121" s="15" t="s">
        <v>86</v>
      </c>
      <c r="AY121" s="231" t="s">
        <v>290</v>
      </c>
    </row>
    <row r="122" spans="1:65" s="2" customFormat="1" ht="24.2" customHeight="1">
      <c r="A122" s="36"/>
      <c r="B122" s="37"/>
      <c r="C122" s="182" t="s">
        <v>343</v>
      </c>
      <c r="D122" s="182" t="s">
        <v>292</v>
      </c>
      <c r="E122" s="183" t="s">
        <v>1074</v>
      </c>
      <c r="F122" s="184" t="s">
        <v>1075</v>
      </c>
      <c r="G122" s="185" t="s">
        <v>113</v>
      </c>
      <c r="H122" s="186">
        <v>118</v>
      </c>
      <c r="I122" s="187"/>
      <c r="J122" s="188">
        <f>ROUND(I122*H122,2)</f>
        <v>0</v>
      </c>
      <c r="K122" s="184" t="s">
        <v>295</v>
      </c>
      <c r="L122" s="41"/>
      <c r="M122" s="189" t="s">
        <v>42</v>
      </c>
      <c r="N122" s="190" t="s">
        <v>50</v>
      </c>
      <c r="O122" s="66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3" t="s">
        <v>633</v>
      </c>
      <c r="AT122" s="193" t="s">
        <v>292</v>
      </c>
      <c r="AU122" s="193" t="s">
        <v>157</v>
      </c>
      <c r="AY122" s="19" t="s">
        <v>290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19" t="s">
        <v>86</v>
      </c>
      <c r="BK122" s="194">
        <f>ROUND(I122*H122,2)</f>
        <v>0</v>
      </c>
      <c r="BL122" s="19" t="s">
        <v>633</v>
      </c>
      <c r="BM122" s="193" t="s">
        <v>1076</v>
      </c>
    </row>
    <row r="123" spans="2:51" s="13" customFormat="1" ht="11.25">
      <c r="B123" s="200"/>
      <c r="C123" s="201"/>
      <c r="D123" s="195" t="s">
        <v>300</v>
      </c>
      <c r="E123" s="202" t="s">
        <v>42</v>
      </c>
      <c r="F123" s="203" t="s">
        <v>578</v>
      </c>
      <c r="G123" s="201"/>
      <c r="H123" s="202" t="s">
        <v>42</v>
      </c>
      <c r="I123" s="204"/>
      <c r="J123" s="201"/>
      <c r="K123" s="201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300</v>
      </c>
      <c r="AU123" s="209" t="s">
        <v>157</v>
      </c>
      <c r="AV123" s="13" t="s">
        <v>86</v>
      </c>
      <c r="AW123" s="13" t="s">
        <v>38</v>
      </c>
      <c r="AX123" s="13" t="s">
        <v>79</v>
      </c>
      <c r="AY123" s="209" t="s">
        <v>290</v>
      </c>
    </row>
    <row r="124" spans="2:51" s="14" customFormat="1" ht="11.25">
      <c r="B124" s="210"/>
      <c r="C124" s="211"/>
      <c r="D124" s="195" t="s">
        <v>300</v>
      </c>
      <c r="E124" s="212" t="s">
        <v>42</v>
      </c>
      <c r="F124" s="213" t="s">
        <v>878</v>
      </c>
      <c r="G124" s="211"/>
      <c r="H124" s="214">
        <v>118</v>
      </c>
      <c r="I124" s="215"/>
      <c r="J124" s="211"/>
      <c r="K124" s="211"/>
      <c r="L124" s="216"/>
      <c r="M124" s="217"/>
      <c r="N124" s="218"/>
      <c r="O124" s="218"/>
      <c r="P124" s="218"/>
      <c r="Q124" s="218"/>
      <c r="R124" s="218"/>
      <c r="S124" s="218"/>
      <c r="T124" s="219"/>
      <c r="AT124" s="220" t="s">
        <v>300</v>
      </c>
      <c r="AU124" s="220" t="s">
        <v>157</v>
      </c>
      <c r="AV124" s="14" t="s">
        <v>88</v>
      </c>
      <c r="AW124" s="14" t="s">
        <v>38</v>
      </c>
      <c r="AX124" s="14" t="s">
        <v>79</v>
      </c>
      <c r="AY124" s="220" t="s">
        <v>290</v>
      </c>
    </row>
    <row r="125" spans="2:51" s="15" customFormat="1" ht="11.25">
      <c r="B125" s="221"/>
      <c r="C125" s="222"/>
      <c r="D125" s="195" t="s">
        <v>300</v>
      </c>
      <c r="E125" s="223" t="s">
        <v>42</v>
      </c>
      <c r="F125" s="224" t="s">
        <v>302</v>
      </c>
      <c r="G125" s="222"/>
      <c r="H125" s="225">
        <v>118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300</v>
      </c>
      <c r="AU125" s="231" t="s">
        <v>157</v>
      </c>
      <c r="AV125" s="15" t="s">
        <v>296</v>
      </c>
      <c r="AW125" s="15" t="s">
        <v>38</v>
      </c>
      <c r="AX125" s="15" t="s">
        <v>86</v>
      </c>
      <c r="AY125" s="231" t="s">
        <v>290</v>
      </c>
    </row>
    <row r="126" spans="1:65" s="2" customFormat="1" ht="14.45" customHeight="1">
      <c r="A126" s="36"/>
      <c r="B126" s="37"/>
      <c r="C126" s="182" t="s">
        <v>347</v>
      </c>
      <c r="D126" s="182" t="s">
        <v>292</v>
      </c>
      <c r="E126" s="183" t="s">
        <v>1077</v>
      </c>
      <c r="F126" s="184" t="s">
        <v>1078</v>
      </c>
      <c r="G126" s="185" t="s">
        <v>131</v>
      </c>
      <c r="H126" s="186">
        <v>5</v>
      </c>
      <c r="I126" s="187"/>
      <c r="J126" s="188">
        <f>ROUND(I126*H126,2)</f>
        <v>0</v>
      </c>
      <c r="K126" s="184" t="s">
        <v>295</v>
      </c>
      <c r="L126" s="41"/>
      <c r="M126" s="189" t="s">
        <v>42</v>
      </c>
      <c r="N126" s="190" t="s">
        <v>50</v>
      </c>
      <c r="O126" s="66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3" t="s">
        <v>633</v>
      </c>
      <c r="AT126" s="193" t="s">
        <v>292</v>
      </c>
      <c r="AU126" s="193" t="s">
        <v>157</v>
      </c>
      <c r="AY126" s="19" t="s">
        <v>290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19" t="s">
        <v>86</v>
      </c>
      <c r="BK126" s="194">
        <f>ROUND(I126*H126,2)</f>
        <v>0</v>
      </c>
      <c r="BL126" s="19" t="s">
        <v>633</v>
      </c>
      <c r="BM126" s="193" t="s">
        <v>1079</v>
      </c>
    </row>
    <row r="127" spans="2:51" s="13" customFormat="1" ht="11.25">
      <c r="B127" s="200"/>
      <c r="C127" s="201"/>
      <c r="D127" s="195" t="s">
        <v>300</v>
      </c>
      <c r="E127" s="202" t="s">
        <v>42</v>
      </c>
      <c r="F127" s="203" t="s">
        <v>1080</v>
      </c>
      <c r="G127" s="201"/>
      <c r="H127" s="202" t="s">
        <v>42</v>
      </c>
      <c r="I127" s="204"/>
      <c r="J127" s="201"/>
      <c r="K127" s="201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300</v>
      </c>
      <c r="AU127" s="209" t="s">
        <v>157</v>
      </c>
      <c r="AV127" s="13" t="s">
        <v>86</v>
      </c>
      <c r="AW127" s="13" t="s">
        <v>38</v>
      </c>
      <c r="AX127" s="13" t="s">
        <v>79</v>
      </c>
      <c r="AY127" s="209" t="s">
        <v>290</v>
      </c>
    </row>
    <row r="128" spans="2:51" s="14" customFormat="1" ht="11.25">
      <c r="B128" s="210"/>
      <c r="C128" s="211"/>
      <c r="D128" s="195" t="s">
        <v>300</v>
      </c>
      <c r="E128" s="212" t="s">
        <v>107</v>
      </c>
      <c r="F128" s="213" t="s">
        <v>323</v>
      </c>
      <c r="G128" s="211"/>
      <c r="H128" s="214">
        <v>5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300</v>
      </c>
      <c r="AU128" s="220" t="s">
        <v>157</v>
      </c>
      <c r="AV128" s="14" t="s">
        <v>88</v>
      </c>
      <c r="AW128" s="14" t="s">
        <v>38</v>
      </c>
      <c r="AX128" s="14" t="s">
        <v>79</v>
      </c>
      <c r="AY128" s="220" t="s">
        <v>290</v>
      </c>
    </row>
    <row r="129" spans="2:51" s="15" customFormat="1" ht="11.25">
      <c r="B129" s="221"/>
      <c r="C129" s="222"/>
      <c r="D129" s="195" t="s">
        <v>300</v>
      </c>
      <c r="E129" s="223" t="s">
        <v>42</v>
      </c>
      <c r="F129" s="224" t="s">
        <v>302</v>
      </c>
      <c r="G129" s="222"/>
      <c r="H129" s="225">
        <v>5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300</v>
      </c>
      <c r="AU129" s="231" t="s">
        <v>157</v>
      </c>
      <c r="AV129" s="15" t="s">
        <v>296</v>
      </c>
      <c r="AW129" s="15" t="s">
        <v>38</v>
      </c>
      <c r="AX129" s="15" t="s">
        <v>86</v>
      </c>
      <c r="AY129" s="231" t="s">
        <v>290</v>
      </c>
    </row>
    <row r="130" spans="1:65" s="2" customFormat="1" ht="14.45" customHeight="1">
      <c r="A130" s="36"/>
      <c r="B130" s="37"/>
      <c r="C130" s="243" t="s">
        <v>167</v>
      </c>
      <c r="D130" s="243" t="s">
        <v>377</v>
      </c>
      <c r="E130" s="244" t="s">
        <v>1081</v>
      </c>
      <c r="F130" s="245" t="s">
        <v>1082</v>
      </c>
      <c r="G130" s="246" t="s">
        <v>881</v>
      </c>
      <c r="H130" s="247">
        <v>3</v>
      </c>
      <c r="I130" s="248"/>
      <c r="J130" s="249">
        <f>ROUND(I130*H130,2)</f>
        <v>0</v>
      </c>
      <c r="K130" s="245" t="s">
        <v>42</v>
      </c>
      <c r="L130" s="250"/>
      <c r="M130" s="251" t="s">
        <v>42</v>
      </c>
      <c r="N130" s="252" t="s">
        <v>50</v>
      </c>
      <c r="O130" s="66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3" t="s">
        <v>1083</v>
      </c>
      <c r="AT130" s="193" t="s">
        <v>377</v>
      </c>
      <c r="AU130" s="193" t="s">
        <v>157</v>
      </c>
      <c r="AY130" s="19" t="s">
        <v>290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9" t="s">
        <v>86</v>
      </c>
      <c r="BK130" s="194">
        <f>ROUND(I130*H130,2)</f>
        <v>0</v>
      </c>
      <c r="BL130" s="19" t="s">
        <v>633</v>
      </c>
      <c r="BM130" s="193" t="s">
        <v>1084</v>
      </c>
    </row>
    <row r="131" spans="1:47" s="2" customFormat="1" ht="19.5">
      <c r="A131" s="36"/>
      <c r="B131" s="37"/>
      <c r="C131" s="38"/>
      <c r="D131" s="195" t="s">
        <v>298</v>
      </c>
      <c r="E131" s="38"/>
      <c r="F131" s="196" t="s">
        <v>1085</v>
      </c>
      <c r="G131" s="38"/>
      <c r="H131" s="38"/>
      <c r="I131" s="197"/>
      <c r="J131" s="38"/>
      <c r="K131" s="38"/>
      <c r="L131" s="41"/>
      <c r="M131" s="198"/>
      <c r="N131" s="199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298</v>
      </c>
      <c r="AU131" s="19" t="s">
        <v>157</v>
      </c>
    </row>
    <row r="132" spans="2:51" s="13" customFormat="1" ht="11.25">
      <c r="B132" s="200"/>
      <c r="C132" s="201"/>
      <c r="D132" s="195" t="s">
        <v>300</v>
      </c>
      <c r="E132" s="202" t="s">
        <v>42</v>
      </c>
      <c r="F132" s="203" t="s">
        <v>578</v>
      </c>
      <c r="G132" s="201"/>
      <c r="H132" s="202" t="s">
        <v>42</v>
      </c>
      <c r="I132" s="204"/>
      <c r="J132" s="201"/>
      <c r="K132" s="201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300</v>
      </c>
      <c r="AU132" s="209" t="s">
        <v>157</v>
      </c>
      <c r="AV132" s="13" t="s">
        <v>86</v>
      </c>
      <c r="AW132" s="13" t="s">
        <v>38</v>
      </c>
      <c r="AX132" s="13" t="s">
        <v>79</v>
      </c>
      <c r="AY132" s="209" t="s">
        <v>290</v>
      </c>
    </row>
    <row r="133" spans="2:51" s="14" customFormat="1" ht="11.25">
      <c r="B133" s="210"/>
      <c r="C133" s="211"/>
      <c r="D133" s="195" t="s">
        <v>300</v>
      </c>
      <c r="E133" s="212" t="s">
        <v>138</v>
      </c>
      <c r="F133" s="213" t="s">
        <v>157</v>
      </c>
      <c r="G133" s="211"/>
      <c r="H133" s="214">
        <v>3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300</v>
      </c>
      <c r="AU133" s="220" t="s">
        <v>157</v>
      </c>
      <c r="AV133" s="14" t="s">
        <v>88</v>
      </c>
      <c r="AW133" s="14" t="s">
        <v>38</v>
      </c>
      <c r="AX133" s="14" t="s">
        <v>79</v>
      </c>
      <c r="AY133" s="220" t="s">
        <v>290</v>
      </c>
    </row>
    <row r="134" spans="2:51" s="15" customFormat="1" ht="11.25">
      <c r="B134" s="221"/>
      <c r="C134" s="222"/>
      <c r="D134" s="195" t="s">
        <v>300</v>
      </c>
      <c r="E134" s="223" t="s">
        <v>42</v>
      </c>
      <c r="F134" s="224" t="s">
        <v>302</v>
      </c>
      <c r="G134" s="222"/>
      <c r="H134" s="225">
        <v>3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300</v>
      </c>
      <c r="AU134" s="231" t="s">
        <v>157</v>
      </c>
      <c r="AV134" s="15" t="s">
        <v>296</v>
      </c>
      <c r="AW134" s="15" t="s">
        <v>38</v>
      </c>
      <c r="AX134" s="15" t="s">
        <v>86</v>
      </c>
      <c r="AY134" s="231" t="s">
        <v>290</v>
      </c>
    </row>
    <row r="135" spans="1:65" s="2" customFormat="1" ht="14.45" customHeight="1">
      <c r="A135" s="36"/>
      <c r="B135" s="37"/>
      <c r="C135" s="243" t="s">
        <v>356</v>
      </c>
      <c r="D135" s="243" t="s">
        <v>377</v>
      </c>
      <c r="E135" s="244" t="s">
        <v>1086</v>
      </c>
      <c r="F135" s="245" t="s">
        <v>1087</v>
      </c>
      <c r="G135" s="246" t="s">
        <v>881</v>
      </c>
      <c r="H135" s="247">
        <v>3</v>
      </c>
      <c r="I135" s="248"/>
      <c r="J135" s="249">
        <f>ROUND(I135*H135,2)</f>
        <v>0</v>
      </c>
      <c r="K135" s="245" t="s">
        <v>42</v>
      </c>
      <c r="L135" s="250"/>
      <c r="M135" s="251" t="s">
        <v>42</v>
      </c>
      <c r="N135" s="252" t="s">
        <v>50</v>
      </c>
      <c r="O135" s="66"/>
      <c r="P135" s="191">
        <f>O135*H135</f>
        <v>0</v>
      </c>
      <c r="Q135" s="191">
        <v>0.208</v>
      </c>
      <c r="R135" s="191">
        <f>Q135*H135</f>
        <v>0.624</v>
      </c>
      <c r="S135" s="191">
        <v>0</v>
      </c>
      <c r="T135" s="19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3" t="s">
        <v>1083</v>
      </c>
      <c r="AT135" s="193" t="s">
        <v>377</v>
      </c>
      <c r="AU135" s="193" t="s">
        <v>157</v>
      </c>
      <c r="AY135" s="19" t="s">
        <v>290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9" t="s">
        <v>86</v>
      </c>
      <c r="BK135" s="194">
        <f>ROUND(I135*H135,2)</f>
        <v>0</v>
      </c>
      <c r="BL135" s="19" t="s">
        <v>633</v>
      </c>
      <c r="BM135" s="193" t="s">
        <v>1088</v>
      </c>
    </row>
    <row r="136" spans="2:51" s="14" customFormat="1" ht="11.25">
      <c r="B136" s="210"/>
      <c r="C136" s="211"/>
      <c r="D136" s="195" t="s">
        <v>300</v>
      </c>
      <c r="E136" s="212" t="s">
        <v>42</v>
      </c>
      <c r="F136" s="213" t="s">
        <v>138</v>
      </c>
      <c r="G136" s="211"/>
      <c r="H136" s="214">
        <v>3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300</v>
      </c>
      <c r="AU136" s="220" t="s">
        <v>157</v>
      </c>
      <c r="AV136" s="14" t="s">
        <v>88</v>
      </c>
      <c r="AW136" s="14" t="s">
        <v>38</v>
      </c>
      <c r="AX136" s="14" t="s">
        <v>79</v>
      </c>
      <c r="AY136" s="220" t="s">
        <v>290</v>
      </c>
    </row>
    <row r="137" spans="2:51" s="15" customFormat="1" ht="11.25">
      <c r="B137" s="221"/>
      <c r="C137" s="222"/>
      <c r="D137" s="195" t="s">
        <v>300</v>
      </c>
      <c r="E137" s="223" t="s">
        <v>42</v>
      </c>
      <c r="F137" s="224" t="s">
        <v>302</v>
      </c>
      <c r="G137" s="222"/>
      <c r="H137" s="225">
        <v>3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300</v>
      </c>
      <c r="AU137" s="231" t="s">
        <v>157</v>
      </c>
      <c r="AV137" s="15" t="s">
        <v>296</v>
      </c>
      <c r="AW137" s="15" t="s">
        <v>38</v>
      </c>
      <c r="AX137" s="15" t="s">
        <v>86</v>
      </c>
      <c r="AY137" s="231" t="s">
        <v>290</v>
      </c>
    </row>
    <row r="138" spans="1:65" s="2" customFormat="1" ht="14.45" customHeight="1">
      <c r="A138" s="36"/>
      <c r="B138" s="37"/>
      <c r="C138" s="182" t="s">
        <v>189</v>
      </c>
      <c r="D138" s="182" t="s">
        <v>292</v>
      </c>
      <c r="E138" s="183" t="s">
        <v>1089</v>
      </c>
      <c r="F138" s="184" t="s">
        <v>1090</v>
      </c>
      <c r="G138" s="185" t="s">
        <v>131</v>
      </c>
      <c r="H138" s="186">
        <v>2</v>
      </c>
      <c r="I138" s="187"/>
      <c r="J138" s="188">
        <f>ROUND(I138*H138,2)</f>
        <v>0</v>
      </c>
      <c r="K138" s="184" t="s">
        <v>295</v>
      </c>
      <c r="L138" s="41"/>
      <c r="M138" s="189" t="s">
        <v>42</v>
      </c>
      <c r="N138" s="190" t="s">
        <v>50</v>
      </c>
      <c r="O138" s="66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3" t="s">
        <v>633</v>
      </c>
      <c r="AT138" s="193" t="s">
        <v>292</v>
      </c>
      <c r="AU138" s="193" t="s">
        <v>157</v>
      </c>
      <c r="AY138" s="19" t="s">
        <v>290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9" t="s">
        <v>86</v>
      </c>
      <c r="BK138" s="194">
        <f>ROUND(I138*H138,2)</f>
        <v>0</v>
      </c>
      <c r="BL138" s="19" t="s">
        <v>633</v>
      </c>
      <c r="BM138" s="193" t="s">
        <v>1091</v>
      </c>
    </row>
    <row r="139" spans="2:51" s="13" customFormat="1" ht="11.25">
      <c r="B139" s="200"/>
      <c r="C139" s="201"/>
      <c r="D139" s="195" t="s">
        <v>300</v>
      </c>
      <c r="E139" s="202" t="s">
        <v>42</v>
      </c>
      <c r="F139" s="203" t="s">
        <v>1080</v>
      </c>
      <c r="G139" s="201"/>
      <c r="H139" s="202" t="s">
        <v>42</v>
      </c>
      <c r="I139" s="204"/>
      <c r="J139" s="201"/>
      <c r="K139" s="201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300</v>
      </c>
      <c r="AU139" s="209" t="s">
        <v>157</v>
      </c>
      <c r="AV139" s="13" t="s">
        <v>86</v>
      </c>
      <c r="AW139" s="13" t="s">
        <v>38</v>
      </c>
      <c r="AX139" s="13" t="s">
        <v>79</v>
      </c>
      <c r="AY139" s="209" t="s">
        <v>290</v>
      </c>
    </row>
    <row r="140" spans="2:51" s="14" customFormat="1" ht="11.25">
      <c r="B140" s="210"/>
      <c r="C140" s="211"/>
      <c r="D140" s="195" t="s">
        <v>300</v>
      </c>
      <c r="E140" s="212" t="s">
        <v>163</v>
      </c>
      <c r="F140" s="213" t="s">
        <v>88</v>
      </c>
      <c r="G140" s="211"/>
      <c r="H140" s="214">
        <v>2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300</v>
      </c>
      <c r="AU140" s="220" t="s">
        <v>157</v>
      </c>
      <c r="AV140" s="14" t="s">
        <v>88</v>
      </c>
      <c r="AW140" s="14" t="s">
        <v>38</v>
      </c>
      <c r="AX140" s="14" t="s">
        <v>79</v>
      </c>
      <c r="AY140" s="220" t="s">
        <v>290</v>
      </c>
    </row>
    <row r="141" spans="2:51" s="15" customFormat="1" ht="11.25">
      <c r="B141" s="221"/>
      <c r="C141" s="222"/>
      <c r="D141" s="195" t="s">
        <v>300</v>
      </c>
      <c r="E141" s="223" t="s">
        <v>42</v>
      </c>
      <c r="F141" s="224" t="s">
        <v>302</v>
      </c>
      <c r="G141" s="222"/>
      <c r="H141" s="225">
        <v>2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300</v>
      </c>
      <c r="AU141" s="231" t="s">
        <v>157</v>
      </c>
      <c r="AV141" s="15" t="s">
        <v>296</v>
      </c>
      <c r="AW141" s="15" t="s">
        <v>38</v>
      </c>
      <c r="AX141" s="15" t="s">
        <v>86</v>
      </c>
      <c r="AY141" s="231" t="s">
        <v>290</v>
      </c>
    </row>
    <row r="142" spans="1:65" s="2" customFormat="1" ht="14.45" customHeight="1">
      <c r="A142" s="36"/>
      <c r="B142" s="37"/>
      <c r="C142" s="243" t="s">
        <v>370</v>
      </c>
      <c r="D142" s="243" t="s">
        <v>377</v>
      </c>
      <c r="E142" s="244" t="s">
        <v>1092</v>
      </c>
      <c r="F142" s="245" t="s">
        <v>1093</v>
      </c>
      <c r="G142" s="246" t="s">
        <v>881</v>
      </c>
      <c r="H142" s="247">
        <v>2</v>
      </c>
      <c r="I142" s="248"/>
      <c r="J142" s="249">
        <f>ROUND(I142*H142,2)</f>
        <v>0</v>
      </c>
      <c r="K142" s="245" t="s">
        <v>42</v>
      </c>
      <c r="L142" s="250"/>
      <c r="M142" s="251" t="s">
        <v>42</v>
      </c>
      <c r="N142" s="252" t="s">
        <v>50</v>
      </c>
      <c r="O142" s="66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3" t="s">
        <v>1083</v>
      </c>
      <c r="AT142" s="193" t="s">
        <v>377</v>
      </c>
      <c r="AU142" s="193" t="s">
        <v>157</v>
      </c>
      <c r="AY142" s="19" t="s">
        <v>290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9" t="s">
        <v>86</v>
      </c>
      <c r="BK142" s="194">
        <f>ROUND(I142*H142,2)</f>
        <v>0</v>
      </c>
      <c r="BL142" s="19" t="s">
        <v>633</v>
      </c>
      <c r="BM142" s="193" t="s">
        <v>1094</v>
      </c>
    </row>
    <row r="143" spans="1:47" s="2" customFormat="1" ht="19.5">
      <c r="A143" s="36"/>
      <c r="B143" s="37"/>
      <c r="C143" s="38"/>
      <c r="D143" s="195" t="s">
        <v>298</v>
      </c>
      <c r="E143" s="38"/>
      <c r="F143" s="196" t="s">
        <v>1095</v>
      </c>
      <c r="G143" s="38"/>
      <c r="H143" s="38"/>
      <c r="I143" s="197"/>
      <c r="J143" s="38"/>
      <c r="K143" s="38"/>
      <c r="L143" s="41"/>
      <c r="M143" s="198"/>
      <c r="N143" s="199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298</v>
      </c>
      <c r="AU143" s="19" t="s">
        <v>157</v>
      </c>
    </row>
    <row r="144" spans="2:51" s="14" customFormat="1" ht="11.25">
      <c r="B144" s="210"/>
      <c r="C144" s="211"/>
      <c r="D144" s="195" t="s">
        <v>300</v>
      </c>
      <c r="E144" s="212" t="s">
        <v>42</v>
      </c>
      <c r="F144" s="213" t="s">
        <v>163</v>
      </c>
      <c r="G144" s="211"/>
      <c r="H144" s="214">
        <v>2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300</v>
      </c>
      <c r="AU144" s="220" t="s">
        <v>157</v>
      </c>
      <c r="AV144" s="14" t="s">
        <v>88</v>
      </c>
      <c r="AW144" s="14" t="s">
        <v>38</v>
      </c>
      <c r="AX144" s="14" t="s">
        <v>79</v>
      </c>
      <c r="AY144" s="220" t="s">
        <v>290</v>
      </c>
    </row>
    <row r="145" spans="2:51" s="15" customFormat="1" ht="11.25">
      <c r="B145" s="221"/>
      <c r="C145" s="222"/>
      <c r="D145" s="195" t="s">
        <v>300</v>
      </c>
      <c r="E145" s="223" t="s">
        <v>42</v>
      </c>
      <c r="F145" s="224" t="s">
        <v>302</v>
      </c>
      <c r="G145" s="222"/>
      <c r="H145" s="225">
        <v>2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300</v>
      </c>
      <c r="AU145" s="231" t="s">
        <v>157</v>
      </c>
      <c r="AV145" s="15" t="s">
        <v>296</v>
      </c>
      <c r="AW145" s="15" t="s">
        <v>38</v>
      </c>
      <c r="AX145" s="15" t="s">
        <v>86</v>
      </c>
      <c r="AY145" s="231" t="s">
        <v>290</v>
      </c>
    </row>
    <row r="146" spans="1:65" s="2" customFormat="1" ht="14.45" customHeight="1">
      <c r="A146" s="36"/>
      <c r="B146" s="37"/>
      <c r="C146" s="182" t="s">
        <v>376</v>
      </c>
      <c r="D146" s="182" t="s">
        <v>292</v>
      </c>
      <c r="E146" s="183" t="s">
        <v>1096</v>
      </c>
      <c r="F146" s="184" t="s">
        <v>1097</v>
      </c>
      <c r="G146" s="185" t="s">
        <v>131</v>
      </c>
      <c r="H146" s="186">
        <v>5</v>
      </c>
      <c r="I146" s="187"/>
      <c r="J146" s="188">
        <f>ROUND(I146*H146,2)</f>
        <v>0</v>
      </c>
      <c r="K146" s="184" t="s">
        <v>295</v>
      </c>
      <c r="L146" s="41"/>
      <c r="M146" s="189" t="s">
        <v>42</v>
      </c>
      <c r="N146" s="190" t="s">
        <v>50</v>
      </c>
      <c r="O146" s="66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3" t="s">
        <v>633</v>
      </c>
      <c r="AT146" s="193" t="s">
        <v>292</v>
      </c>
      <c r="AU146" s="193" t="s">
        <v>157</v>
      </c>
      <c r="AY146" s="19" t="s">
        <v>290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9" t="s">
        <v>86</v>
      </c>
      <c r="BK146" s="194">
        <f>ROUND(I146*H146,2)</f>
        <v>0</v>
      </c>
      <c r="BL146" s="19" t="s">
        <v>633</v>
      </c>
      <c r="BM146" s="193" t="s">
        <v>1098</v>
      </c>
    </row>
    <row r="147" spans="2:51" s="13" customFormat="1" ht="11.25">
      <c r="B147" s="200"/>
      <c r="C147" s="201"/>
      <c r="D147" s="195" t="s">
        <v>300</v>
      </c>
      <c r="E147" s="202" t="s">
        <v>42</v>
      </c>
      <c r="F147" s="203" t="s">
        <v>578</v>
      </c>
      <c r="G147" s="201"/>
      <c r="H147" s="202" t="s">
        <v>42</v>
      </c>
      <c r="I147" s="204"/>
      <c r="J147" s="201"/>
      <c r="K147" s="201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300</v>
      </c>
      <c r="AU147" s="209" t="s">
        <v>157</v>
      </c>
      <c r="AV147" s="13" t="s">
        <v>86</v>
      </c>
      <c r="AW147" s="13" t="s">
        <v>38</v>
      </c>
      <c r="AX147" s="13" t="s">
        <v>79</v>
      </c>
      <c r="AY147" s="209" t="s">
        <v>290</v>
      </c>
    </row>
    <row r="148" spans="2:51" s="14" customFormat="1" ht="11.25">
      <c r="B148" s="210"/>
      <c r="C148" s="211"/>
      <c r="D148" s="195" t="s">
        <v>300</v>
      </c>
      <c r="E148" s="212" t="s">
        <v>42</v>
      </c>
      <c r="F148" s="213" t="s">
        <v>323</v>
      </c>
      <c r="G148" s="211"/>
      <c r="H148" s="214">
        <v>5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300</v>
      </c>
      <c r="AU148" s="220" t="s">
        <v>157</v>
      </c>
      <c r="AV148" s="14" t="s">
        <v>88</v>
      </c>
      <c r="AW148" s="14" t="s">
        <v>38</v>
      </c>
      <c r="AX148" s="14" t="s">
        <v>79</v>
      </c>
      <c r="AY148" s="220" t="s">
        <v>290</v>
      </c>
    </row>
    <row r="149" spans="2:51" s="15" customFormat="1" ht="11.25">
      <c r="B149" s="221"/>
      <c r="C149" s="222"/>
      <c r="D149" s="195" t="s">
        <v>300</v>
      </c>
      <c r="E149" s="223" t="s">
        <v>42</v>
      </c>
      <c r="F149" s="224" t="s">
        <v>302</v>
      </c>
      <c r="G149" s="222"/>
      <c r="H149" s="225">
        <v>5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300</v>
      </c>
      <c r="AU149" s="231" t="s">
        <v>157</v>
      </c>
      <c r="AV149" s="15" t="s">
        <v>296</v>
      </c>
      <c r="AW149" s="15" t="s">
        <v>38</v>
      </c>
      <c r="AX149" s="15" t="s">
        <v>86</v>
      </c>
      <c r="AY149" s="231" t="s">
        <v>290</v>
      </c>
    </row>
    <row r="150" spans="1:65" s="2" customFormat="1" ht="14.45" customHeight="1">
      <c r="A150" s="36"/>
      <c r="B150" s="37"/>
      <c r="C150" s="243" t="s">
        <v>8</v>
      </c>
      <c r="D150" s="243" t="s">
        <v>377</v>
      </c>
      <c r="E150" s="244" t="s">
        <v>1099</v>
      </c>
      <c r="F150" s="245" t="s">
        <v>1100</v>
      </c>
      <c r="G150" s="246" t="s">
        <v>881</v>
      </c>
      <c r="H150" s="247">
        <v>1</v>
      </c>
      <c r="I150" s="248"/>
      <c r="J150" s="249">
        <f>ROUND(I150*H150,2)</f>
        <v>0</v>
      </c>
      <c r="K150" s="245" t="s">
        <v>42</v>
      </c>
      <c r="L150" s="250"/>
      <c r="M150" s="251" t="s">
        <v>42</v>
      </c>
      <c r="N150" s="252" t="s">
        <v>50</v>
      </c>
      <c r="O150" s="66"/>
      <c r="P150" s="191">
        <f>O150*H150</f>
        <v>0</v>
      </c>
      <c r="Q150" s="191">
        <v>0</v>
      </c>
      <c r="R150" s="191">
        <f>Q150*H150</f>
        <v>0</v>
      </c>
      <c r="S150" s="191">
        <v>0</v>
      </c>
      <c r="T150" s="19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3" t="s">
        <v>1083</v>
      </c>
      <c r="AT150" s="193" t="s">
        <v>377</v>
      </c>
      <c r="AU150" s="193" t="s">
        <v>157</v>
      </c>
      <c r="AY150" s="19" t="s">
        <v>290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19" t="s">
        <v>86</v>
      </c>
      <c r="BK150" s="194">
        <f>ROUND(I150*H150,2)</f>
        <v>0</v>
      </c>
      <c r="BL150" s="19" t="s">
        <v>633</v>
      </c>
      <c r="BM150" s="193" t="s">
        <v>1101</v>
      </c>
    </row>
    <row r="151" spans="1:47" s="2" customFormat="1" ht="19.5">
      <c r="A151" s="36"/>
      <c r="B151" s="37"/>
      <c r="C151" s="38"/>
      <c r="D151" s="195" t="s">
        <v>298</v>
      </c>
      <c r="E151" s="38"/>
      <c r="F151" s="196" t="s">
        <v>1102</v>
      </c>
      <c r="G151" s="38"/>
      <c r="H151" s="38"/>
      <c r="I151" s="197"/>
      <c r="J151" s="38"/>
      <c r="K151" s="38"/>
      <c r="L151" s="41"/>
      <c r="M151" s="198"/>
      <c r="N151" s="199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298</v>
      </c>
      <c r="AU151" s="19" t="s">
        <v>157</v>
      </c>
    </row>
    <row r="152" spans="2:51" s="13" customFormat="1" ht="11.25">
      <c r="B152" s="200"/>
      <c r="C152" s="201"/>
      <c r="D152" s="195" t="s">
        <v>300</v>
      </c>
      <c r="E152" s="202" t="s">
        <v>42</v>
      </c>
      <c r="F152" s="203" t="s">
        <v>578</v>
      </c>
      <c r="G152" s="201"/>
      <c r="H152" s="202" t="s">
        <v>42</v>
      </c>
      <c r="I152" s="204"/>
      <c r="J152" s="201"/>
      <c r="K152" s="201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300</v>
      </c>
      <c r="AU152" s="209" t="s">
        <v>157</v>
      </c>
      <c r="AV152" s="13" t="s">
        <v>86</v>
      </c>
      <c r="AW152" s="13" t="s">
        <v>38</v>
      </c>
      <c r="AX152" s="13" t="s">
        <v>79</v>
      </c>
      <c r="AY152" s="209" t="s">
        <v>290</v>
      </c>
    </row>
    <row r="153" spans="2:51" s="14" customFormat="1" ht="11.25">
      <c r="B153" s="210"/>
      <c r="C153" s="211"/>
      <c r="D153" s="195" t="s">
        <v>300</v>
      </c>
      <c r="E153" s="212" t="s">
        <v>42</v>
      </c>
      <c r="F153" s="213" t="s">
        <v>86</v>
      </c>
      <c r="G153" s="211"/>
      <c r="H153" s="214">
        <v>1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300</v>
      </c>
      <c r="AU153" s="220" t="s">
        <v>157</v>
      </c>
      <c r="AV153" s="14" t="s">
        <v>88</v>
      </c>
      <c r="AW153" s="14" t="s">
        <v>38</v>
      </c>
      <c r="AX153" s="14" t="s">
        <v>79</v>
      </c>
      <c r="AY153" s="220" t="s">
        <v>290</v>
      </c>
    </row>
    <row r="154" spans="2:51" s="15" customFormat="1" ht="11.25">
      <c r="B154" s="221"/>
      <c r="C154" s="222"/>
      <c r="D154" s="195" t="s">
        <v>300</v>
      </c>
      <c r="E154" s="223" t="s">
        <v>42</v>
      </c>
      <c r="F154" s="224" t="s">
        <v>302</v>
      </c>
      <c r="G154" s="222"/>
      <c r="H154" s="225">
        <v>1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300</v>
      </c>
      <c r="AU154" s="231" t="s">
        <v>157</v>
      </c>
      <c r="AV154" s="15" t="s">
        <v>296</v>
      </c>
      <c r="AW154" s="15" t="s">
        <v>38</v>
      </c>
      <c r="AX154" s="15" t="s">
        <v>86</v>
      </c>
      <c r="AY154" s="231" t="s">
        <v>290</v>
      </c>
    </row>
    <row r="155" spans="1:65" s="2" customFormat="1" ht="14.45" customHeight="1">
      <c r="A155" s="36"/>
      <c r="B155" s="37"/>
      <c r="C155" s="243" t="s">
        <v>389</v>
      </c>
      <c r="D155" s="243" t="s">
        <v>377</v>
      </c>
      <c r="E155" s="244" t="s">
        <v>1103</v>
      </c>
      <c r="F155" s="245" t="s">
        <v>1104</v>
      </c>
      <c r="G155" s="246" t="s">
        <v>881</v>
      </c>
      <c r="H155" s="247">
        <v>2</v>
      </c>
      <c r="I155" s="248"/>
      <c r="J155" s="249">
        <f>ROUND(I155*H155,2)</f>
        <v>0</v>
      </c>
      <c r="K155" s="245" t="s">
        <v>42</v>
      </c>
      <c r="L155" s="250"/>
      <c r="M155" s="251" t="s">
        <v>42</v>
      </c>
      <c r="N155" s="252" t="s">
        <v>50</v>
      </c>
      <c r="O155" s="66"/>
      <c r="P155" s="191">
        <f>O155*H155</f>
        <v>0</v>
      </c>
      <c r="Q155" s="191">
        <v>0</v>
      </c>
      <c r="R155" s="191">
        <f>Q155*H155</f>
        <v>0</v>
      </c>
      <c r="S155" s="191">
        <v>0</v>
      </c>
      <c r="T155" s="192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3" t="s">
        <v>1083</v>
      </c>
      <c r="AT155" s="193" t="s">
        <v>377</v>
      </c>
      <c r="AU155" s="193" t="s">
        <v>157</v>
      </c>
      <c r="AY155" s="19" t="s">
        <v>290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19" t="s">
        <v>86</v>
      </c>
      <c r="BK155" s="194">
        <f>ROUND(I155*H155,2)</f>
        <v>0</v>
      </c>
      <c r="BL155" s="19" t="s">
        <v>633</v>
      </c>
      <c r="BM155" s="193" t="s">
        <v>1105</v>
      </c>
    </row>
    <row r="156" spans="1:47" s="2" customFormat="1" ht="19.5">
      <c r="A156" s="36"/>
      <c r="B156" s="37"/>
      <c r="C156" s="38"/>
      <c r="D156" s="195" t="s">
        <v>298</v>
      </c>
      <c r="E156" s="38"/>
      <c r="F156" s="196" t="s">
        <v>1106</v>
      </c>
      <c r="G156" s="38"/>
      <c r="H156" s="38"/>
      <c r="I156" s="197"/>
      <c r="J156" s="38"/>
      <c r="K156" s="38"/>
      <c r="L156" s="41"/>
      <c r="M156" s="198"/>
      <c r="N156" s="199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298</v>
      </c>
      <c r="AU156" s="19" t="s">
        <v>157</v>
      </c>
    </row>
    <row r="157" spans="2:51" s="13" customFormat="1" ht="11.25">
      <c r="B157" s="200"/>
      <c r="C157" s="201"/>
      <c r="D157" s="195" t="s">
        <v>300</v>
      </c>
      <c r="E157" s="202" t="s">
        <v>42</v>
      </c>
      <c r="F157" s="203" t="s">
        <v>578</v>
      </c>
      <c r="G157" s="201"/>
      <c r="H157" s="202" t="s">
        <v>42</v>
      </c>
      <c r="I157" s="204"/>
      <c r="J157" s="201"/>
      <c r="K157" s="201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300</v>
      </c>
      <c r="AU157" s="209" t="s">
        <v>157</v>
      </c>
      <c r="AV157" s="13" t="s">
        <v>86</v>
      </c>
      <c r="AW157" s="13" t="s">
        <v>38</v>
      </c>
      <c r="AX157" s="13" t="s">
        <v>79</v>
      </c>
      <c r="AY157" s="209" t="s">
        <v>290</v>
      </c>
    </row>
    <row r="158" spans="2:51" s="14" customFormat="1" ht="11.25">
      <c r="B158" s="210"/>
      <c r="C158" s="211"/>
      <c r="D158" s="195" t="s">
        <v>300</v>
      </c>
      <c r="E158" s="212" t="s">
        <v>42</v>
      </c>
      <c r="F158" s="213" t="s">
        <v>88</v>
      </c>
      <c r="G158" s="211"/>
      <c r="H158" s="214">
        <v>2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300</v>
      </c>
      <c r="AU158" s="220" t="s">
        <v>157</v>
      </c>
      <c r="AV158" s="14" t="s">
        <v>88</v>
      </c>
      <c r="AW158" s="14" t="s">
        <v>38</v>
      </c>
      <c r="AX158" s="14" t="s">
        <v>79</v>
      </c>
      <c r="AY158" s="220" t="s">
        <v>290</v>
      </c>
    </row>
    <row r="159" spans="2:51" s="15" customFormat="1" ht="11.25">
      <c r="B159" s="221"/>
      <c r="C159" s="222"/>
      <c r="D159" s="195" t="s">
        <v>300</v>
      </c>
      <c r="E159" s="223" t="s">
        <v>42</v>
      </c>
      <c r="F159" s="224" t="s">
        <v>302</v>
      </c>
      <c r="G159" s="222"/>
      <c r="H159" s="225">
        <v>2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300</v>
      </c>
      <c r="AU159" s="231" t="s">
        <v>157</v>
      </c>
      <c r="AV159" s="15" t="s">
        <v>296</v>
      </c>
      <c r="AW159" s="15" t="s">
        <v>38</v>
      </c>
      <c r="AX159" s="15" t="s">
        <v>86</v>
      </c>
      <c r="AY159" s="231" t="s">
        <v>290</v>
      </c>
    </row>
    <row r="160" spans="1:65" s="2" customFormat="1" ht="14.45" customHeight="1">
      <c r="A160" s="36"/>
      <c r="B160" s="37"/>
      <c r="C160" s="182" t="s">
        <v>114</v>
      </c>
      <c r="D160" s="182" t="s">
        <v>292</v>
      </c>
      <c r="E160" s="183" t="s">
        <v>1107</v>
      </c>
      <c r="F160" s="184" t="s">
        <v>1108</v>
      </c>
      <c r="G160" s="185" t="s">
        <v>131</v>
      </c>
      <c r="H160" s="186">
        <v>10</v>
      </c>
      <c r="I160" s="187"/>
      <c r="J160" s="188">
        <f>ROUND(I160*H160,2)</f>
        <v>0</v>
      </c>
      <c r="K160" s="184" t="s">
        <v>295</v>
      </c>
      <c r="L160" s="41"/>
      <c r="M160" s="189" t="s">
        <v>42</v>
      </c>
      <c r="N160" s="190" t="s">
        <v>50</v>
      </c>
      <c r="O160" s="66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3" t="s">
        <v>633</v>
      </c>
      <c r="AT160" s="193" t="s">
        <v>292</v>
      </c>
      <c r="AU160" s="193" t="s">
        <v>157</v>
      </c>
      <c r="AY160" s="19" t="s">
        <v>290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9" t="s">
        <v>86</v>
      </c>
      <c r="BK160" s="194">
        <f>ROUND(I160*H160,2)</f>
        <v>0</v>
      </c>
      <c r="BL160" s="19" t="s">
        <v>633</v>
      </c>
      <c r="BM160" s="193" t="s">
        <v>1109</v>
      </c>
    </row>
    <row r="161" spans="2:51" s="13" customFormat="1" ht="11.25">
      <c r="B161" s="200"/>
      <c r="C161" s="201"/>
      <c r="D161" s="195" t="s">
        <v>300</v>
      </c>
      <c r="E161" s="202" t="s">
        <v>42</v>
      </c>
      <c r="F161" s="203" t="s">
        <v>578</v>
      </c>
      <c r="G161" s="201"/>
      <c r="H161" s="202" t="s">
        <v>42</v>
      </c>
      <c r="I161" s="204"/>
      <c r="J161" s="201"/>
      <c r="K161" s="201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300</v>
      </c>
      <c r="AU161" s="209" t="s">
        <v>157</v>
      </c>
      <c r="AV161" s="13" t="s">
        <v>86</v>
      </c>
      <c r="AW161" s="13" t="s">
        <v>38</v>
      </c>
      <c r="AX161" s="13" t="s">
        <v>79</v>
      </c>
      <c r="AY161" s="209" t="s">
        <v>290</v>
      </c>
    </row>
    <row r="162" spans="2:51" s="14" customFormat="1" ht="11.25">
      <c r="B162" s="210"/>
      <c r="C162" s="211"/>
      <c r="D162" s="195" t="s">
        <v>300</v>
      </c>
      <c r="E162" s="212" t="s">
        <v>42</v>
      </c>
      <c r="F162" s="213" t="s">
        <v>167</v>
      </c>
      <c r="G162" s="211"/>
      <c r="H162" s="214">
        <v>10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300</v>
      </c>
      <c r="AU162" s="220" t="s">
        <v>157</v>
      </c>
      <c r="AV162" s="14" t="s">
        <v>88</v>
      </c>
      <c r="AW162" s="14" t="s">
        <v>38</v>
      </c>
      <c r="AX162" s="14" t="s">
        <v>79</v>
      </c>
      <c r="AY162" s="220" t="s">
        <v>290</v>
      </c>
    </row>
    <row r="163" spans="2:51" s="15" customFormat="1" ht="11.25">
      <c r="B163" s="221"/>
      <c r="C163" s="222"/>
      <c r="D163" s="195" t="s">
        <v>300</v>
      </c>
      <c r="E163" s="223" t="s">
        <v>42</v>
      </c>
      <c r="F163" s="224" t="s">
        <v>302</v>
      </c>
      <c r="G163" s="222"/>
      <c r="H163" s="225">
        <v>10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300</v>
      </c>
      <c r="AU163" s="231" t="s">
        <v>157</v>
      </c>
      <c r="AV163" s="15" t="s">
        <v>296</v>
      </c>
      <c r="AW163" s="15" t="s">
        <v>38</v>
      </c>
      <c r="AX163" s="15" t="s">
        <v>86</v>
      </c>
      <c r="AY163" s="231" t="s">
        <v>290</v>
      </c>
    </row>
    <row r="164" spans="1:65" s="2" customFormat="1" ht="14.45" customHeight="1">
      <c r="A164" s="36"/>
      <c r="B164" s="37"/>
      <c r="C164" s="243" t="s">
        <v>387</v>
      </c>
      <c r="D164" s="243" t="s">
        <v>377</v>
      </c>
      <c r="E164" s="244" t="s">
        <v>1110</v>
      </c>
      <c r="F164" s="245" t="s">
        <v>1111</v>
      </c>
      <c r="G164" s="246" t="s">
        <v>881</v>
      </c>
      <c r="H164" s="247">
        <v>5</v>
      </c>
      <c r="I164" s="248"/>
      <c r="J164" s="249">
        <f>ROUND(I164*H164,2)</f>
        <v>0</v>
      </c>
      <c r="K164" s="245" t="s">
        <v>42</v>
      </c>
      <c r="L164" s="250"/>
      <c r="M164" s="251" t="s">
        <v>42</v>
      </c>
      <c r="N164" s="252" t="s">
        <v>50</v>
      </c>
      <c r="O164" s="66"/>
      <c r="P164" s="191">
        <f>O164*H164</f>
        <v>0</v>
      </c>
      <c r="Q164" s="191">
        <v>0</v>
      </c>
      <c r="R164" s="191">
        <f>Q164*H164</f>
        <v>0</v>
      </c>
      <c r="S164" s="191">
        <v>0</v>
      </c>
      <c r="T164" s="192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3" t="s">
        <v>1083</v>
      </c>
      <c r="AT164" s="193" t="s">
        <v>377</v>
      </c>
      <c r="AU164" s="193" t="s">
        <v>157</v>
      </c>
      <c r="AY164" s="19" t="s">
        <v>290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19" t="s">
        <v>86</v>
      </c>
      <c r="BK164" s="194">
        <f>ROUND(I164*H164,2)</f>
        <v>0</v>
      </c>
      <c r="BL164" s="19" t="s">
        <v>633</v>
      </c>
      <c r="BM164" s="193" t="s">
        <v>1112</v>
      </c>
    </row>
    <row r="165" spans="1:47" s="2" customFormat="1" ht="19.5">
      <c r="A165" s="36"/>
      <c r="B165" s="37"/>
      <c r="C165" s="38"/>
      <c r="D165" s="195" t="s">
        <v>298</v>
      </c>
      <c r="E165" s="38"/>
      <c r="F165" s="196" t="s">
        <v>1113</v>
      </c>
      <c r="G165" s="38"/>
      <c r="H165" s="38"/>
      <c r="I165" s="197"/>
      <c r="J165" s="38"/>
      <c r="K165" s="38"/>
      <c r="L165" s="41"/>
      <c r="M165" s="198"/>
      <c r="N165" s="199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298</v>
      </c>
      <c r="AU165" s="19" t="s">
        <v>157</v>
      </c>
    </row>
    <row r="166" spans="2:51" s="13" customFormat="1" ht="11.25">
      <c r="B166" s="200"/>
      <c r="C166" s="201"/>
      <c r="D166" s="195" t="s">
        <v>300</v>
      </c>
      <c r="E166" s="202" t="s">
        <v>42</v>
      </c>
      <c r="F166" s="203" t="s">
        <v>578</v>
      </c>
      <c r="G166" s="201"/>
      <c r="H166" s="202" t="s">
        <v>42</v>
      </c>
      <c r="I166" s="204"/>
      <c r="J166" s="201"/>
      <c r="K166" s="201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300</v>
      </c>
      <c r="AU166" s="209" t="s">
        <v>157</v>
      </c>
      <c r="AV166" s="13" t="s">
        <v>86</v>
      </c>
      <c r="AW166" s="13" t="s">
        <v>38</v>
      </c>
      <c r="AX166" s="13" t="s">
        <v>79</v>
      </c>
      <c r="AY166" s="209" t="s">
        <v>290</v>
      </c>
    </row>
    <row r="167" spans="2:51" s="14" customFormat="1" ht="11.25">
      <c r="B167" s="210"/>
      <c r="C167" s="211"/>
      <c r="D167" s="195" t="s">
        <v>300</v>
      </c>
      <c r="E167" s="212" t="s">
        <v>42</v>
      </c>
      <c r="F167" s="213" t="s">
        <v>323</v>
      </c>
      <c r="G167" s="211"/>
      <c r="H167" s="214">
        <v>5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300</v>
      </c>
      <c r="AU167" s="220" t="s">
        <v>157</v>
      </c>
      <c r="AV167" s="14" t="s">
        <v>88</v>
      </c>
      <c r="AW167" s="14" t="s">
        <v>38</v>
      </c>
      <c r="AX167" s="14" t="s">
        <v>79</v>
      </c>
      <c r="AY167" s="220" t="s">
        <v>290</v>
      </c>
    </row>
    <row r="168" spans="2:51" s="15" customFormat="1" ht="11.25">
      <c r="B168" s="221"/>
      <c r="C168" s="222"/>
      <c r="D168" s="195" t="s">
        <v>300</v>
      </c>
      <c r="E168" s="223" t="s">
        <v>42</v>
      </c>
      <c r="F168" s="224" t="s">
        <v>302</v>
      </c>
      <c r="G168" s="222"/>
      <c r="H168" s="225">
        <v>5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300</v>
      </c>
      <c r="AU168" s="231" t="s">
        <v>157</v>
      </c>
      <c r="AV168" s="15" t="s">
        <v>296</v>
      </c>
      <c r="AW168" s="15" t="s">
        <v>38</v>
      </c>
      <c r="AX168" s="15" t="s">
        <v>86</v>
      </c>
      <c r="AY168" s="231" t="s">
        <v>290</v>
      </c>
    </row>
    <row r="169" spans="1:65" s="2" customFormat="1" ht="14.45" customHeight="1">
      <c r="A169" s="36"/>
      <c r="B169" s="37"/>
      <c r="C169" s="243" t="s">
        <v>401</v>
      </c>
      <c r="D169" s="243" t="s">
        <v>377</v>
      </c>
      <c r="E169" s="244" t="s">
        <v>1114</v>
      </c>
      <c r="F169" s="245" t="s">
        <v>1115</v>
      </c>
      <c r="G169" s="246" t="s">
        <v>881</v>
      </c>
      <c r="H169" s="247">
        <v>2</v>
      </c>
      <c r="I169" s="248"/>
      <c r="J169" s="249">
        <f>ROUND(I169*H169,2)</f>
        <v>0</v>
      </c>
      <c r="K169" s="245" t="s">
        <v>42</v>
      </c>
      <c r="L169" s="250"/>
      <c r="M169" s="251" t="s">
        <v>42</v>
      </c>
      <c r="N169" s="252" t="s">
        <v>50</v>
      </c>
      <c r="O169" s="66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3" t="s">
        <v>1083</v>
      </c>
      <c r="AT169" s="193" t="s">
        <v>377</v>
      </c>
      <c r="AU169" s="193" t="s">
        <v>157</v>
      </c>
      <c r="AY169" s="19" t="s">
        <v>290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9" t="s">
        <v>86</v>
      </c>
      <c r="BK169" s="194">
        <f>ROUND(I169*H169,2)</f>
        <v>0</v>
      </c>
      <c r="BL169" s="19" t="s">
        <v>633</v>
      </c>
      <c r="BM169" s="193" t="s">
        <v>1116</v>
      </c>
    </row>
    <row r="170" spans="1:47" s="2" customFormat="1" ht="19.5">
      <c r="A170" s="36"/>
      <c r="B170" s="37"/>
      <c r="C170" s="38"/>
      <c r="D170" s="195" t="s">
        <v>298</v>
      </c>
      <c r="E170" s="38"/>
      <c r="F170" s="196" t="s">
        <v>1117</v>
      </c>
      <c r="G170" s="38"/>
      <c r="H170" s="38"/>
      <c r="I170" s="197"/>
      <c r="J170" s="38"/>
      <c r="K170" s="38"/>
      <c r="L170" s="41"/>
      <c r="M170" s="198"/>
      <c r="N170" s="199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298</v>
      </c>
      <c r="AU170" s="19" t="s">
        <v>157</v>
      </c>
    </row>
    <row r="171" spans="2:51" s="13" customFormat="1" ht="11.25">
      <c r="B171" s="200"/>
      <c r="C171" s="201"/>
      <c r="D171" s="195" t="s">
        <v>300</v>
      </c>
      <c r="E171" s="202" t="s">
        <v>42</v>
      </c>
      <c r="F171" s="203" t="s">
        <v>578</v>
      </c>
      <c r="G171" s="201"/>
      <c r="H171" s="202" t="s">
        <v>42</v>
      </c>
      <c r="I171" s="204"/>
      <c r="J171" s="201"/>
      <c r="K171" s="201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300</v>
      </c>
      <c r="AU171" s="209" t="s">
        <v>157</v>
      </c>
      <c r="AV171" s="13" t="s">
        <v>86</v>
      </c>
      <c r="AW171" s="13" t="s">
        <v>38</v>
      </c>
      <c r="AX171" s="13" t="s">
        <v>79</v>
      </c>
      <c r="AY171" s="209" t="s">
        <v>290</v>
      </c>
    </row>
    <row r="172" spans="2:51" s="14" customFormat="1" ht="11.25">
      <c r="B172" s="210"/>
      <c r="C172" s="211"/>
      <c r="D172" s="195" t="s">
        <v>300</v>
      </c>
      <c r="E172" s="212" t="s">
        <v>42</v>
      </c>
      <c r="F172" s="213" t="s">
        <v>88</v>
      </c>
      <c r="G172" s="211"/>
      <c r="H172" s="214">
        <v>2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300</v>
      </c>
      <c r="AU172" s="220" t="s">
        <v>157</v>
      </c>
      <c r="AV172" s="14" t="s">
        <v>88</v>
      </c>
      <c r="AW172" s="14" t="s">
        <v>38</v>
      </c>
      <c r="AX172" s="14" t="s">
        <v>79</v>
      </c>
      <c r="AY172" s="220" t="s">
        <v>290</v>
      </c>
    </row>
    <row r="173" spans="2:51" s="15" customFormat="1" ht="11.25">
      <c r="B173" s="221"/>
      <c r="C173" s="222"/>
      <c r="D173" s="195" t="s">
        <v>300</v>
      </c>
      <c r="E173" s="223" t="s">
        <v>42</v>
      </c>
      <c r="F173" s="224" t="s">
        <v>302</v>
      </c>
      <c r="G173" s="222"/>
      <c r="H173" s="225">
        <v>2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300</v>
      </c>
      <c r="AU173" s="231" t="s">
        <v>157</v>
      </c>
      <c r="AV173" s="15" t="s">
        <v>296</v>
      </c>
      <c r="AW173" s="15" t="s">
        <v>38</v>
      </c>
      <c r="AX173" s="15" t="s">
        <v>86</v>
      </c>
      <c r="AY173" s="231" t="s">
        <v>290</v>
      </c>
    </row>
    <row r="174" spans="1:65" s="2" customFormat="1" ht="14.45" customHeight="1">
      <c r="A174" s="36"/>
      <c r="B174" s="37"/>
      <c r="C174" s="243" t="s">
        <v>405</v>
      </c>
      <c r="D174" s="243" t="s">
        <v>377</v>
      </c>
      <c r="E174" s="244" t="s">
        <v>1118</v>
      </c>
      <c r="F174" s="245" t="s">
        <v>1119</v>
      </c>
      <c r="G174" s="246" t="s">
        <v>881</v>
      </c>
      <c r="H174" s="247">
        <v>1</v>
      </c>
      <c r="I174" s="248"/>
      <c r="J174" s="249">
        <f>ROUND(I174*H174,2)</f>
        <v>0</v>
      </c>
      <c r="K174" s="245" t="s">
        <v>42</v>
      </c>
      <c r="L174" s="250"/>
      <c r="M174" s="251" t="s">
        <v>42</v>
      </c>
      <c r="N174" s="252" t="s">
        <v>50</v>
      </c>
      <c r="O174" s="66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3" t="s">
        <v>1083</v>
      </c>
      <c r="AT174" s="193" t="s">
        <v>377</v>
      </c>
      <c r="AU174" s="193" t="s">
        <v>157</v>
      </c>
      <c r="AY174" s="19" t="s">
        <v>290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19" t="s">
        <v>86</v>
      </c>
      <c r="BK174" s="194">
        <f>ROUND(I174*H174,2)</f>
        <v>0</v>
      </c>
      <c r="BL174" s="19" t="s">
        <v>633</v>
      </c>
      <c r="BM174" s="193" t="s">
        <v>1120</v>
      </c>
    </row>
    <row r="175" spans="1:47" s="2" customFormat="1" ht="19.5">
      <c r="A175" s="36"/>
      <c r="B175" s="37"/>
      <c r="C175" s="38"/>
      <c r="D175" s="195" t="s">
        <v>298</v>
      </c>
      <c r="E175" s="38"/>
      <c r="F175" s="196" t="s">
        <v>1121</v>
      </c>
      <c r="G175" s="38"/>
      <c r="H175" s="38"/>
      <c r="I175" s="197"/>
      <c r="J175" s="38"/>
      <c r="K175" s="38"/>
      <c r="L175" s="41"/>
      <c r="M175" s="198"/>
      <c r="N175" s="199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298</v>
      </c>
      <c r="AU175" s="19" t="s">
        <v>157</v>
      </c>
    </row>
    <row r="176" spans="2:51" s="13" customFormat="1" ht="11.25">
      <c r="B176" s="200"/>
      <c r="C176" s="201"/>
      <c r="D176" s="195" t="s">
        <v>300</v>
      </c>
      <c r="E176" s="202" t="s">
        <v>42</v>
      </c>
      <c r="F176" s="203" t="s">
        <v>578</v>
      </c>
      <c r="G176" s="201"/>
      <c r="H176" s="202" t="s">
        <v>42</v>
      </c>
      <c r="I176" s="204"/>
      <c r="J176" s="201"/>
      <c r="K176" s="201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300</v>
      </c>
      <c r="AU176" s="209" t="s">
        <v>157</v>
      </c>
      <c r="AV176" s="13" t="s">
        <v>86</v>
      </c>
      <c r="AW176" s="13" t="s">
        <v>38</v>
      </c>
      <c r="AX176" s="13" t="s">
        <v>79</v>
      </c>
      <c r="AY176" s="209" t="s">
        <v>290</v>
      </c>
    </row>
    <row r="177" spans="2:51" s="14" customFormat="1" ht="11.25">
      <c r="B177" s="210"/>
      <c r="C177" s="211"/>
      <c r="D177" s="195" t="s">
        <v>300</v>
      </c>
      <c r="E177" s="212" t="s">
        <v>42</v>
      </c>
      <c r="F177" s="213" t="s">
        <v>86</v>
      </c>
      <c r="G177" s="211"/>
      <c r="H177" s="214">
        <v>1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300</v>
      </c>
      <c r="AU177" s="220" t="s">
        <v>157</v>
      </c>
      <c r="AV177" s="14" t="s">
        <v>88</v>
      </c>
      <c r="AW177" s="14" t="s">
        <v>38</v>
      </c>
      <c r="AX177" s="14" t="s">
        <v>79</v>
      </c>
      <c r="AY177" s="220" t="s">
        <v>290</v>
      </c>
    </row>
    <row r="178" spans="2:51" s="15" customFormat="1" ht="11.25">
      <c r="B178" s="221"/>
      <c r="C178" s="222"/>
      <c r="D178" s="195" t="s">
        <v>300</v>
      </c>
      <c r="E178" s="223" t="s">
        <v>42</v>
      </c>
      <c r="F178" s="224" t="s">
        <v>302</v>
      </c>
      <c r="G178" s="222"/>
      <c r="H178" s="225">
        <v>1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300</v>
      </c>
      <c r="AU178" s="231" t="s">
        <v>157</v>
      </c>
      <c r="AV178" s="15" t="s">
        <v>296</v>
      </c>
      <c r="AW178" s="15" t="s">
        <v>38</v>
      </c>
      <c r="AX178" s="15" t="s">
        <v>86</v>
      </c>
      <c r="AY178" s="231" t="s">
        <v>290</v>
      </c>
    </row>
    <row r="179" spans="1:65" s="2" customFormat="1" ht="14.45" customHeight="1">
      <c r="A179" s="36"/>
      <c r="B179" s="37"/>
      <c r="C179" s="243" t="s">
        <v>7</v>
      </c>
      <c r="D179" s="243" t="s">
        <v>377</v>
      </c>
      <c r="E179" s="244" t="s">
        <v>1122</v>
      </c>
      <c r="F179" s="245" t="s">
        <v>1123</v>
      </c>
      <c r="G179" s="246" t="s">
        <v>881</v>
      </c>
      <c r="H179" s="247">
        <v>2</v>
      </c>
      <c r="I179" s="248"/>
      <c r="J179" s="249">
        <f>ROUND(I179*H179,2)</f>
        <v>0</v>
      </c>
      <c r="K179" s="245" t="s">
        <v>42</v>
      </c>
      <c r="L179" s="250"/>
      <c r="M179" s="251" t="s">
        <v>42</v>
      </c>
      <c r="N179" s="252" t="s">
        <v>50</v>
      </c>
      <c r="O179" s="66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3" t="s">
        <v>1083</v>
      </c>
      <c r="AT179" s="193" t="s">
        <v>377</v>
      </c>
      <c r="AU179" s="193" t="s">
        <v>157</v>
      </c>
      <c r="AY179" s="19" t="s">
        <v>290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9" t="s">
        <v>86</v>
      </c>
      <c r="BK179" s="194">
        <f>ROUND(I179*H179,2)</f>
        <v>0</v>
      </c>
      <c r="BL179" s="19" t="s">
        <v>633</v>
      </c>
      <c r="BM179" s="193" t="s">
        <v>1124</v>
      </c>
    </row>
    <row r="180" spans="1:47" s="2" customFormat="1" ht="19.5">
      <c r="A180" s="36"/>
      <c r="B180" s="37"/>
      <c r="C180" s="38"/>
      <c r="D180" s="195" t="s">
        <v>298</v>
      </c>
      <c r="E180" s="38"/>
      <c r="F180" s="196" t="s">
        <v>1125</v>
      </c>
      <c r="G180" s="38"/>
      <c r="H180" s="38"/>
      <c r="I180" s="197"/>
      <c r="J180" s="38"/>
      <c r="K180" s="38"/>
      <c r="L180" s="41"/>
      <c r="M180" s="198"/>
      <c r="N180" s="199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298</v>
      </c>
      <c r="AU180" s="19" t="s">
        <v>157</v>
      </c>
    </row>
    <row r="181" spans="2:51" s="13" customFormat="1" ht="11.25">
      <c r="B181" s="200"/>
      <c r="C181" s="201"/>
      <c r="D181" s="195" t="s">
        <v>300</v>
      </c>
      <c r="E181" s="202" t="s">
        <v>42</v>
      </c>
      <c r="F181" s="203" t="s">
        <v>578</v>
      </c>
      <c r="G181" s="201"/>
      <c r="H181" s="202" t="s">
        <v>42</v>
      </c>
      <c r="I181" s="204"/>
      <c r="J181" s="201"/>
      <c r="K181" s="201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300</v>
      </c>
      <c r="AU181" s="209" t="s">
        <v>157</v>
      </c>
      <c r="AV181" s="13" t="s">
        <v>86</v>
      </c>
      <c r="AW181" s="13" t="s">
        <v>38</v>
      </c>
      <c r="AX181" s="13" t="s">
        <v>79</v>
      </c>
      <c r="AY181" s="209" t="s">
        <v>290</v>
      </c>
    </row>
    <row r="182" spans="2:51" s="14" customFormat="1" ht="11.25">
      <c r="B182" s="210"/>
      <c r="C182" s="211"/>
      <c r="D182" s="195" t="s">
        <v>300</v>
      </c>
      <c r="E182" s="212" t="s">
        <v>42</v>
      </c>
      <c r="F182" s="213" t="s">
        <v>88</v>
      </c>
      <c r="G182" s="211"/>
      <c r="H182" s="214">
        <v>2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300</v>
      </c>
      <c r="AU182" s="220" t="s">
        <v>157</v>
      </c>
      <c r="AV182" s="14" t="s">
        <v>88</v>
      </c>
      <c r="AW182" s="14" t="s">
        <v>38</v>
      </c>
      <c r="AX182" s="14" t="s">
        <v>79</v>
      </c>
      <c r="AY182" s="220" t="s">
        <v>290</v>
      </c>
    </row>
    <row r="183" spans="2:51" s="15" customFormat="1" ht="11.25">
      <c r="B183" s="221"/>
      <c r="C183" s="222"/>
      <c r="D183" s="195" t="s">
        <v>300</v>
      </c>
      <c r="E183" s="223" t="s">
        <v>42</v>
      </c>
      <c r="F183" s="224" t="s">
        <v>302</v>
      </c>
      <c r="G183" s="222"/>
      <c r="H183" s="225">
        <v>2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300</v>
      </c>
      <c r="AU183" s="231" t="s">
        <v>157</v>
      </c>
      <c r="AV183" s="15" t="s">
        <v>296</v>
      </c>
      <c r="AW183" s="15" t="s">
        <v>38</v>
      </c>
      <c r="AX183" s="15" t="s">
        <v>86</v>
      </c>
      <c r="AY183" s="231" t="s">
        <v>290</v>
      </c>
    </row>
    <row r="184" spans="1:65" s="2" customFormat="1" ht="14.45" customHeight="1">
      <c r="A184" s="36"/>
      <c r="B184" s="37"/>
      <c r="C184" s="243" t="s">
        <v>417</v>
      </c>
      <c r="D184" s="243" t="s">
        <v>377</v>
      </c>
      <c r="E184" s="244" t="s">
        <v>1126</v>
      </c>
      <c r="F184" s="245" t="s">
        <v>1127</v>
      </c>
      <c r="G184" s="246" t="s">
        <v>881</v>
      </c>
      <c r="H184" s="247">
        <v>12</v>
      </c>
      <c r="I184" s="248"/>
      <c r="J184" s="249">
        <f>ROUND(I184*H184,2)</f>
        <v>0</v>
      </c>
      <c r="K184" s="245" t="s">
        <v>42</v>
      </c>
      <c r="L184" s="250"/>
      <c r="M184" s="251" t="s">
        <v>42</v>
      </c>
      <c r="N184" s="252" t="s">
        <v>50</v>
      </c>
      <c r="O184" s="66"/>
      <c r="P184" s="191">
        <f>O184*H184</f>
        <v>0</v>
      </c>
      <c r="Q184" s="191">
        <v>0</v>
      </c>
      <c r="R184" s="191">
        <f>Q184*H184</f>
        <v>0</v>
      </c>
      <c r="S184" s="191">
        <v>0</v>
      </c>
      <c r="T184" s="192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3" t="s">
        <v>1083</v>
      </c>
      <c r="AT184" s="193" t="s">
        <v>377</v>
      </c>
      <c r="AU184" s="193" t="s">
        <v>157</v>
      </c>
      <c r="AY184" s="19" t="s">
        <v>290</v>
      </c>
      <c r="BE184" s="194">
        <f>IF(N184="základní",J184,0)</f>
        <v>0</v>
      </c>
      <c r="BF184" s="194">
        <f>IF(N184="snížená",J184,0)</f>
        <v>0</v>
      </c>
      <c r="BG184" s="194">
        <f>IF(N184="zákl. přenesená",J184,0)</f>
        <v>0</v>
      </c>
      <c r="BH184" s="194">
        <f>IF(N184="sníž. přenesená",J184,0)</f>
        <v>0</v>
      </c>
      <c r="BI184" s="194">
        <f>IF(N184="nulová",J184,0)</f>
        <v>0</v>
      </c>
      <c r="BJ184" s="19" t="s">
        <v>86</v>
      </c>
      <c r="BK184" s="194">
        <f>ROUND(I184*H184,2)</f>
        <v>0</v>
      </c>
      <c r="BL184" s="19" t="s">
        <v>633</v>
      </c>
      <c r="BM184" s="193" t="s">
        <v>1128</v>
      </c>
    </row>
    <row r="185" spans="1:47" s="2" customFormat="1" ht="19.5">
      <c r="A185" s="36"/>
      <c r="B185" s="37"/>
      <c r="C185" s="38"/>
      <c r="D185" s="195" t="s">
        <v>298</v>
      </c>
      <c r="E185" s="38"/>
      <c r="F185" s="196" t="s">
        <v>1129</v>
      </c>
      <c r="G185" s="38"/>
      <c r="H185" s="38"/>
      <c r="I185" s="197"/>
      <c r="J185" s="38"/>
      <c r="K185" s="38"/>
      <c r="L185" s="41"/>
      <c r="M185" s="198"/>
      <c r="N185" s="199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298</v>
      </c>
      <c r="AU185" s="19" t="s">
        <v>157</v>
      </c>
    </row>
    <row r="186" spans="2:51" s="13" customFormat="1" ht="11.25">
      <c r="B186" s="200"/>
      <c r="C186" s="201"/>
      <c r="D186" s="195" t="s">
        <v>300</v>
      </c>
      <c r="E186" s="202" t="s">
        <v>42</v>
      </c>
      <c r="F186" s="203" t="s">
        <v>578</v>
      </c>
      <c r="G186" s="201"/>
      <c r="H186" s="202" t="s">
        <v>42</v>
      </c>
      <c r="I186" s="204"/>
      <c r="J186" s="201"/>
      <c r="K186" s="201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300</v>
      </c>
      <c r="AU186" s="209" t="s">
        <v>157</v>
      </c>
      <c r="AV186" s="13" t="s">
        <v>86</v>
      </c>
      <c r="AW186" s="13" t="s">
        <v>38</v>
      </c>
      <c r="AX186" s="13" t="s">
        <v>79</v>
      </c>
      <c r="AY186" s="209" t="s">
        <v>290</v>
      </c>
    </row>
    <row r="187" spans="2:51" s="14" customFormat="1" ht="11.25">
      <c r="B187" s="210"/>
      <c r="C187" s="211"/>
      <c r="D187" s="195" t="s">
        <v>300</v>
      </c>
      <c r="E187" s="212" t="s">
        <v>42</v>
      </c>
      <c r="F187" s="213" t="s">
        <v>189</v>
      </c>
      <c r="G187" s="211"/>
      <c r="H187" s="214">
        <v>12</v>
      </c>
      <c r="I187" s="215"/>
      <c r="J187" s="211"/>
      <c r="K187" s="211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300</v>
      </c>
      <c r="AU187" s="220" t="s">
        <v>157</v>
      </c>
      <c r="AV187" s="14" t="s">
        <v>88</v>
      </c>
      <c r="AW187" s="14" t="s">
        <v>38</v>
      </c>
      <c r="AX187" s="14" t="s">
        <v>79</v>
      </c>
      <c r="AY187" s="220" t="s">
        <v>290</v>
      </c>
    </row>
    <row r="188" spans="2:51" s="15" customFormat="1" ht="11.25">
      <c r="B188" s="221"/>
      <c r="C188" s="222"/>
      <c r="D188" s="195" t="s">
        <v>300</v>
      </c>
      <c r="E188" s="223" t="s">
        <v>42</v>
      </c>
      <c r="F188" s="224" t="s">
        <v>302</v>
      </c>
      <c r="G188" s="222"/>
      <c r="H188" s="225">
        <v>12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300</v>
      </c>
      <c r="AU188" s="231" t="s">
        <v>157</v>
      </c>
      <c r="AV188" s="15" t="s">
        <v>296</v>
      </c>
      <c r="AW188" s="15" t="s">
        <v>38</v>
      </c>
      <c r="AX188" s="15" t="s">
        <v>86</v>
      </c>
      <c r="AY188" s="231" t="s">
        <v>290</v>
      </c>
    </row>
    <row r="189" spans="1:65" s="2" customFormat="1" ht="14.45" customHeight="1">
      <c r="A189" s="36"/>
      <c r="B189" s="37"/>
      <c r="C189" s="243" t="s">
        <v>421</v>
      </c>
      <c r="D189" s="243" t="s">
        <v>377</v>
      </c>
      <c r="E189" s="244" t="s">
        <v>1130</v>
      </c>
      <c r="F189" s="245" t="s">
        <v>1131</v>
      </c>
      <c r="G189" s="246" t="s">
        <v>881</v>
      </c>
      <c r="H189" s="247">
        <v>3</v>
      </c>
      <c r="I189" s="248"/>
      <c r="J189" s="249">
        <f>ROUND(I189*H189,2)</f>
        <v>0</v>
      </c>
      <c r="K189" s="245" t="s">
        <v>42</v>
      </c>
      <c r="L189" s="250"/>
      <c r="M189" s="251" t="s">
        <v>42</v>
      </c>
      <c r="N189" s="252" t="s">
        <v>50</v>
      </c>
      <c r="O189" s="66"/>
      <c r="P189" s="191">
        <f>O189*H189</f>
        <v>0</v>
      </c>
      <c r="Q189" s="191">
        <v>0</v>
      </c>
      <c r="R189" s="191">
        <f>Q189*H189</f>
        <v>0</v>
      </c>
      <c r="S189" s="191">
        <v>0</v>
      </c>
      <c r="T189" s="19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3" t="s">
        <v>1083</v>
      </c>
      <c r="AT189" s="193" t="s">
        <v>377</v>
      </c>
      <c r="AU189" s="193" t="s">
        <v>157</v>
      </c>
      <c r="AY189" s="19" t="s">
        <v>290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19" t="s">
        <v>86</v>
      </c>
      <c r="BK189" s="194">
        <f>ROUND(I189*H189,2)</f>
        <v>0</v>
      </c>
      <c r="BL189" s="19" t="s">
        <v>633</v>
      </c>
      <c r="BM189" s="193" t="s">
        <v>1132</v>
      </c>
    </row>
    <row r="190" spans="1:47" s="2" customFormat="1" ht="19.5">
      <c r="A190" s="36"/>
      <c r="B190" s="37"/>
      <c r="C190" s="38"/>
      <c r="D190" s="195" t="s">
        <v>298</v>
      </c>
      <c r="E190" s="38"/>
      <c r="F190" s="196" t="s">
        <v>1133</v>
      </c>
      <c r="G190" s="38"/>
      <c r="H190" s="38"/>
      <c r="I190" s="197"/>
      <c r="J190" s="38"/>
      <c r="K190" s="38"/>
      <c r="L190" s="41"/>
      <c r="M190" s="198"/>
      <c r="N190" s="199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298</v>
      </c>
      <c r="AU190" s="19" t="s">
        <v>157</v>
      </c>
    </row>
    <row r="191" spans="2:51" s="13" customFormat="1" ht="11.25">
      <c r="B191" s="200"/>
      <c r="C191" s="201"/>
      <c r="D191" s="195" t="s">
        <v>300</v>
      </c>
      <c r="E191" s="202" t="s">
        <v>42</v>
      </c>
      <c r="F191" s="203" t="s">
        <v>578</v>
      </c>
      <c r="G191" s="201"/>
      <c r="H191" s="202" t="s">
        <v>42</v>
      </c>
      <c r="I191" s="204"/>
      <c r="J191" s="201"/>
      <c r="K191" s="201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300</v>
      </c>
      <c r="AU191" s="209" t="s">
        <v>157</v>
      </c>
      <c r="AV191" s="13" t="s">
        <v>86</v>
      </c>
      <c r="AW191" s="13" t="s">
        <v>38</v>
      </c>
      <c r="AX191" s="13" t="s">
        <v>79</v>
      </c>
      <c r="AY191" s="209" t="s">
        <v>290</v>
      </c>
    </row>
    <row r="192" spans="2:51" s="14" customFormat="1" ht="11.25">
      <c r="B192" s="210"/>
      <c r="C192" s="211"/>
      <c r="D192" s="195" t="s">
        <v>300</v>
      </c>
      <c r="E192" s="212" t="s">
        <v>42</v>
      </c>
      <c r="F192" s="213" t="s">
        <v>157</v>
      </c>
      <c r="G192" s="211"/>
      <c r="H192" s="214">
        <v>3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300</v>
      </c>
      <c r="AU192" s="220" t="s">
        <v>157</v>
      </c>
      <c r="AV192" s="14" t="s">
        <v>88</v>
      </c>
      <c r="AW192" s="14" t="s">
        <v>38</v>
      </c>
      <c r="AX192" s="14" t="s">
        <v>79</v>
      </c>
      <c r="AY192" s="220" t="s">
        <v>290</v>
      </c>
    </row>
    <row r="193" spans="2:51" s="15" customFormat="1" ht="11.25">
      <c r="B193" s="221"/>
      <c r="C193" s="222"/>
      <c r="D193" s="195" t="s">
        <v>300</v>
      </c>
      <c r="E193" s="223" t="s">
        <v>42</v>
      </c>
      <c r="F193" s="224" t="s">
        <v>302</v>
      </c>
      <c r="G193" s="222"/>
      <c r="H193" s="225">
        <v>3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300</v>
      </c>
      <c r="AU193" s="231" t="s">
        <v>157</v>
      </c>
      <c r="AV193" s="15" t="s">
        <v>296</v>
      </c>
      <c r="AW193" s="15" t="s">
        <v>38</v>
      </c>
      <c r="AX193" s="15" t="s">
        <v>86</v>
      </c>
      <c r="AY193" s="231" t="s">
        <v>290</v>
      </c>
    </row>
    <row r="194" spans="1:65" s="2" customFormat="1" ht="24.2" customHeight="1">
      <c r="A194" s="36"/>
      <c r="B194" s="37"/>
      <c r="C194" s="182" t="s">
        <v>183</v>
      </c>
      <c r="D194" s="182" t="s">
        <v>292</v>
      </c>
      <c r="E194" s="183" t="s">
        <v>1134</v>
      </c>
      <c r="F194" s="184" t="s">
        <v>1135</v>
      </c>
      <c r="G194" s="185" t="s">
        <v>113</v>
      </c>
      <c r="H194" s="186">
        <v>30</v>
      </c>
      <c r="I194" s="187"/>
      <c r="J194" s="188">
        <f>ROUND(I194*H194,2)</f>
        <v>0</v>
      </c>
      <c r="K194" s="184" t="s">
        <v>295</v>
      </c>
      <c r="L194" s="41"/>
      <c r="M194" s="189" t="s">
        <v>42</v>
      </c>
      <c r="N194" s="190" t="s">
        <v>50</v>
      </c>
      <c r="O194" s="66"/>
      <c r="P194" s="191">
        <f>O194*H194</f>
        <v>0</v>
      </c>
      <c r="Q194" s="191">
        <v>0</v>
      </c>
      <c r="R194" s="191">
        <f>Q194*H194</f>
        <v>0</v>
      </c>
      <c r="S194" s="191">
        <v>0</v>
      </c>
      <c r="T194" s="192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3" t="s">
        <v>633</v>
      </c>
      <c r="AT194" s="193" t="s">
        <v>292</v>
      </c>
      <c r="AU194" s="193" t="s">
        <v>157</v>
      </c>
      <c r="AY194" s="19" t="s">
        <v>290</v>
      </c>
      <c r="BE194" s="194">
        <f>IF(N194="základní",J194,0)</f>
        <v>0</v>
      </c>
      <c r="BF194" s="194">
        <f>IF(N194="snížená",J194,0)</f>
        <v>0</v>
      </c>
      <c r="BG194" s="194">
        <f>IF(N194="zákl. přenesená",J194,0)</f>
        <v>0</v>
      </c>
      <c r="BH194" s="194">
        <f>IF(N194="sníž. přenesená",J194,0)</f>
        <v>0</v>
      </c>
      <c r="BI194" s="194">
        <f>IF(N194="nulová",J194,0)</f>
        <v>0</v>
      </c>
      <c r="BJ194" s="19" t="s">
        <v>86</v>
      </c>
      <c r="BK194" s="194">
        <f>ROUND(I194*H194,2)</f>
        <v>0</v>
      </c>
      <c r="BL194" s="19" t="s">
        <v>633</v>
      </c>
      <c r="BM194" s="193" t="s">
        <v>1136</v>
      </c>
    </row>
    <row r="195" spans="2:51" s="13" customFormat="1" ht="11.25">
      <c r="B195" s="200"/>
      <c r="C195" s="201"/>
      <c r="D195" s="195" t="s">
        <v>300</v>
      </c>
      <c r="E195" s="202" t="s">
        <v>42</v>
      </c>
      <c r="F195" s="203" t="s">
        <v>468</v>
      </c>
      <c r="G195" s="201"/>
      <c r="H195" s="202" t="s">
        <v>42</v>
      </c>
      <c r="I195" s="204"/>
      <c r="J195" s="201"/>
      <c r="K195" s="201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300</v>
      </c>
      <c r="AU195" s="209" t="s">
        <v>157</v>
      </c>
      <c r="AV195" s="13" t="s">
        <v>86</v>
      </c>
      <c r="AW195" s="13" t="s">
        <v>38</v>
      </c>
      <c r="AX195" s="13" t="s">
        <v>79</v>
      </c>
      <c r="AY195" s="209" t="s">
        <v>290</v>
      </c>
    </row>
    <row r="196" spans="2:51" s="14" customFormat="1" ht="11.25">
      <c r="B196" s="210"/>
      <c r="C196" s="211"/>
      <c r="D196" s="195" t="s">
        <v>300</v>
      </c>
      <c r="E196" s="212" t="s">
        <v>193</v>
      </c>
      <c r="F196" s="213" t="s">
        <v>172</v>
      </c>
      <c r="G196" s="211"/>
      <c r="H196" s="214">
        <v>30</v>
      </c>
      <c r="I196" s="215"/>
      <c r="J196" s="211"/>
      <c r="K196" s="211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300</v>
      </c>
      <c r="AU196" s="220" t="s">
        <v>157</v>
      </c>
      <c r="AV196" s="14" t="s">
        <v>88</v>
      </c>
      <c r="AW196" s="14" t="s">
        <v>38</v>
      </c>
      <c r="AX196" s="14" t="s">
        <v>79</v>
      </c>
      <c r="AY196" s="220" t="s">
        <v>290</v>
      </c>
    </row>
    <row r="197" spans="2:51" s="15" customFormat="1" ht="11.25">
      <c r="B197" s="221"/>
      <c r="C197" s="222"/>
      <c r="D197" s="195" t="s">
        <v>300</v>
      </c>
      <c r="E197" s="223" t="s">
        <v>42</v>
      </c>
      <c r="F197" s="224" t="s">
        <v>302</v>
      </c>
      <c r="G197" s="222"/>
      <c r="H197" s="225">
        <v>30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300</v>
      </c>
      <c r="AU197" s="231" t="s">
        <v>157</v>
      </c>
      <c r="AV197" s="15" t="s">
        <v>296</v>
      </c>
      <c r="AW197" s="15" t="s">
        <v>38</v>
      </c>
      <c r="AX197" s="15" t="s">
        <v>86</v>
      </c>
      <c r="AY197" s="231" t="s">
        <v>290</v>
      </c>
    </row>
    <row r="198" spans="1:65" s="2" customFormat="1" ht="14.45" customHeight="1">
      <c r="A198" s="36"/>
      <c r="B198" s="37"/>
      <c r="C198" s="243" t="s">
        <v>432</v>
      </c>
      <c r="D198" s="243" t="s">
        <v>377</v>
      </c>
      <c r="E198" s="244" t="s">
        <v>1137</v>
      </c>
      <c r="F198" s="245" t="s">
        <v>1138</v>
      </c>
      <c r="G198" s="246" t="s">
        <v>113</v>
      </c>
      <c r="H198" s="247">
        <v>30</v>
      </c>
      <c r="I198" s="248"/>
      <c r="J198" s="249">
        <f>ROUND(I198*H198,2)</f>
        <v>0</v>
      </c>
      <c r="K198" s="245" t="s">
        <v>295</v>
      </c>
      <c r="L198" s="250"/>
      <c r="M198" s="251" t="s">
        <v>42</v>
      </c>
      <c r="N198" s="252" t="s">
        <v>50</v>
      </c>
      <c r="O198" s="66"/>
      <c r="P198" s="191">
        <f>O198*H198</f>
        <v>0</v>
      </c>
      <c r="Q198" s="191">
        <v>0.00012</v>
      </c>
      <c r="R198" s="191">
        <f>Q198*H198</f>
        <v>0.0036</v>
      </c>
      <c r="S198" s="191">
        <v>0</v>
      </c>
      <c r="T198" s="192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3" t="s">
        <v>1083</v>
      </c>
      <c r="AT198" s="193" t="s">
        <v>377</v>
      </c>
      <c r="AU198" s="193" t="s">
        <v>157</v>
      </c>
      <c r="AY198" s="19" t="s">
        <v>290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19" t="s">
        <v>86</v>
      </c>
      <c r="BK198" s="194">
        <f>ROUND(I198*H198,2)</f>
        <v>0</v>
      </c>
      <c r="BL198" s="19" t="s">
        <v>633</v>
      </c>
      <c r="BM198" s="193" t="s">
        <v>1139</v>
      </c>
    </row>
    <row r="199" spans="2:51" s="14" customFormat="1" ht="11.25">
      <c r="B199" s="210"/>
      <c r="C199" s="211"/>
      <c r="D199" s="195" t="s">
        <v>300</v>
      </c>
      <c r="E199" s="212" t="s">
        <v>42</v>
      </c>
      <c r="F199" s="213" t="s">
        <v>193</v>
      </c>
      <c r="G199" s="211"/>
      <c r="H199" s="214">
        <v>30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300</v>
      </c>
      <c r="AU199" s="220" t="s">
        <v>157</v>
      </c>
      <c r="AV199" s="14" t="s">
        <v>88</v>
      </c>
      <c r="AW199" s="14" t="s">
        <v>38</v>
      </c>
      <c r="AX199" s="14" t="s">
        <v>79</v>
      </c>
      <c r="AY199" s="220" t="s">
        <v>290</v>
      </c>
    </row>
    <row r="200" spans="2:51" s="15" customFormat="1" ht="11.25">
      <c r="B200" s="221"/>
      <c r="C200" s="222"/>
      <c r="D200" s="195" t="s">
        <v>300</v>
      </c>
      <c r="E200" s="223" t="s">
        <v>42</v>
      </c>
      <c r="F200" s="224" t="s">
        <v>302</v>
      </c>
      <c r="G200" s="222"/>
      <c r="H200" s="225">
        <v>30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300</v>
      </c>
      <c r="AU200" s="231" t="s">
        <v>157</v>
      </c>
      <c r="AV200" s="15" t="s">
        <v>296</v>
      </c>
      <c r="AW200" s="15" t="s">
        <v>38</v>
      </c>
      <c r="AX200" s="15" t="s">
        <v>86</v>
      </c>
      <c r="AY200" s="231" t="s">
        <v>290</v>
      </c>
    </row>
    <row r="201" spans="1:65" s="2" customFormat="1" ht="24.2" customHeight="1">
      <c r="A201" s="36"/>
      <c r="B201" s="37"/>
      <c r="C201" s="182" t="s">
        <v>438</v>
      </c>
      <c r="D201" s="182" t="s">
        <v>292</v>
      </c>
      <c r="E201" s="183" t="s">
        <v>1140</v>
      </c>
      <c r="F201" s="184" t="s">
        <v>1141</v>
      </c>
      <c r="G201" s="185" t="s">
        <v>113</v>
      </c>
      <c r="H201" s="186">
        <v>145.5</v>
      </c>
      <c r="I201" s="187"/>
      <c r="J201" s="188">
        <f>ROUND(I201*H201,2)</f>
        <v>0</v>
      </c>
      <c r="K201" s="184" t="s">
        <v>295</v>
      </c>
      <c r="L201" s="41"/>
      <c r="M201" s="189" t="s">
        <v>42</v>
      </c>
      <c r="N201" s="190" t="s">
        <v>50</v>
      </c>
      <c r="O201" s="66"/>
      <c r="P201" s="191">
        <f>O201*H201</f>
        <v>0</v>
      </c>
      <c r="Q201" s="191">
        <v>0</v>
      </c>
      <c r="R201" s="191">
        <f>Q201*H201</f>
        <v>0</v>
      </c>
      <c r="S201" s="191">
        <v>0</v>
      </c>
      <c r="T201" s="192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3" t="s">
        <v>633</v>
      </c>
      <c r="AT201" s="193" t="s">
        <v>292</v>
      </c>
      <c r="AU201" s="193" t="s">
        <v>157</v>
      </c>
      <c r="AY201" s="19" t="s">
        <v>290</v>
      </c>
      <c r="BE201" s="194">
        <f>IF(N201="základní",J201,0)</f>
        <v>0</v>
      </c>
      <c r="BF201" s="194">
        <f>IF(N201="snížená",J201,0)</f>
        <v>0</v>
      </c>
      <c r="BG201" s="194">
        <f>IF(N201="zákl. přenesená",J201,0)</f>
        <v>0</v>
      </c>
      <c r="BH201" s="194">
        <f>IF(N201="sníž. přenesená",J201,0)</f>
        <v>0</v>
      </c>
      <c r="BI201" s="194">
        <f>IF(N201="nulová",J201,0)</f>
        <v>0</v>
      </c>
      <c r="BJ201" s="19" t="s">
        <v>86</v>
      </c>
      <c r="BK201" s="194">
        <f>ROUND(I201*H201,2)</f>
        <v>0</v>
      </c>
      <c r="BL201" s="19" t="s">
        <v>633</v>
      </c>
      <c r="BM201" s="193" t="s">
        <v>1142</v>
      </c>
    </row>
    <row r="202" spans="2:51" s="13" customFormat="1" ht="11.25">
      <c r="B202" s="200"/>
      <c r="C202" s="201"/>
      <c r="D202" s="195" t="s">
        <v>300</v>
      </c>
      <c r="E202" s="202" t="s">
        <v>42</v>
      </c>
      <c r="F202" s="203" t="s">
        <v>468</v>
      </c>
      <c r="G202" s="201"/>
      <c r="H202" s="202" t="s">
        <v>42</v>
      </c>
      <c r="I202" s="204"/>
      <c r="J202" s="201"/>
      <c r="K202" s="201"/>
      <c r="L202" s="205"/>
      <c r="M202" s="206"/>
      <c r="N202" s="207"/>
      <c r="O202" s="207"/>
      <c r="P202" s="207"/>
      <c r="Q202" s="207"/>
      <c r="R202" s="207"/>
      <c r="S202" s="207"/>
      <c r="T202" s="208"/>
      <c r="AT202" s="209" t="s">
        <v>300</v>
      </c>
      <c r="AU202" s="209" t="s">
        <v>157</v>
      </c>
      <c r="AV202" s="13" t="s">
        <v>86</v>
      </c>
      <c r="AW202" s="13" t="s">
        <v>38</v>
      </c>
      <c r="AX202" s="13" t="s">
        <v>79</v>
      </c>
      <c r="AY202" s="209" t="s">
        <v>290</v>
      </c>
    </row>
    <row r="203" spans="2:51" s="14" customFormat="1" ht="11.25">
      <c r="B203" s="210"/>
      <c r="C203" s="211"/>
      <c r="D203" s="195" t="s">
        <v>300</v>
      </c>
      <c r="E203" s="212" t="s">
        <v>195</v>
      </c>
      <c r="F203" s="213" t="s">
        <v>1143</v>
      </c>
      <c r="G203" s="211"/>
      <c r="H203" s="214">
        <v>145.5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300</v>
      </c>
      <c r="AU203" s="220" t="s">
        <v>157</v>
      </c>
      <c r="AV203" s="14" t="s">
        <v>88</v>
      </c>
      <c r="AW203" s="14" t="s">
        <v>38</v>
      </c>
      <c r="AX203" s="14" t="s">
        <v>79</v>
      </c>
      <c r="AY203" s="220" t="s">
        <v>290</v>
      </c>
    </row>
    <row r="204" spans="2:51" s="15" customFormat="1" ht="11.25">
      <c r="B204" s="221"/>
      <c r="C204" s="222"/>
      <c r="D204" s="195" t="s">
        <v>300</v>
      </c>
      <c r="E204" s="223" t="s">
        <v>42</v>
      </c>
      <c r="F204" s="224" t="s">
        <v>302</v>
      </c>
      <c r="G204" s="222"/>
      <c r="H204" s="225">
        <v>145.5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300</v>
      </c>
      <c r="AU204" s="231" t="s">
        <v>157</v>
      </c>
      <c r="AV204" s="15" t="s">
        <v>296</v>
      </c>
      <c r="AW204" s="15" t="s">
        <v>38</v>
      </c>
      <c r="AX204" s="15" t="s">
        <v>86</v>
      </c>
      <c r="AY204" s="231" t="s">
        <v>290</v>
      </c>
    </row>
    <row r="205" spans="1:65" s="2" customFormat="1" ht="24.2" customHeight="1">
      <c r="A205" s="36"/>
      <c r="B205" s="37"/>
      <c r="C205" s="182" t="s">
        <v>445</v>
      </c>
      <c r="D205" s="182" t="s">
        <v>292</v>
      </c>
      <c r="E205" s="183" t="s">
        <v>1144</v>
      </c>
      <c r="F205" s="184" t="s">
        <v>1145</v>
      </c>
      <c r="G205" s="185" t="s">
        <v>113</v>
      </c>
      <c r="H205" s="186">
        <v>16.5</v>
      </c>
      <c r="I205" s="187"/>
      <c r="J205" s="188">
        <f>ROUND(I205*H205,2)</f>
        <v>0</v>
      </c>
      <c r="K205" s="184" t="s">
        <v>295</v>
      </c>
      <c r="L205" s="41"/>
      <c r="M205" s="189" t="s">
        <v>42</v>
      </c>
      <c r="N205" s="190" t="s">
        <v>50</v>
      </c>
      <c r="O205" s="66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3" t="s">
        <v>633</v>
      </c>
      <c r="AT205" s="193" t="s">
        <v>292</v>
      </c>
      <c r="AU205" s="193" t="s">
        <v>157</v>
      </c>
      <c r="AY205" s="19" t="s">
        <v>290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9" t="s">
        <v>86</v>
      </c>
      <c r="BK205" s="194">
        <f>ROUND(I205*H205,2)</f>
        <v>0</v>
      </c>
      <c r="BL205" s="19" t="s">
        <v>633</v>
      </c>
      <c r="BM205" s="193" t="s">
        <v>1146</v>
      </c>
    </row>
    <row r="206" spans="2:51" s="13" customFormat="1" ht="11.25">
      <c r="B206" s="200"/>
      <c r="C206" s="201"/>
      <c r="D206" s="195" t="s">
        <v>300</v>
      </c>
      <c r="E206" s="202" t="s">
        <v>42</v>
      </c>
      <c r="F206" s="203" t="s">
        <v>468</v>
      </c>
      <c r="G206" s="201"/>
      <c r="H206" s="202" t="s">
        <v>42</v>
      </c>
      <c r="I206" s="204"/>
      <c r="J206" s="201"/>
      <c r="K206" s="201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300</v>
      </c>
      <c r="AU206" s="209" t="s">
        <v>157</v>
      </c>
      <c r="AV206" s="13" t="s">
        <v>86</v>
      </c>
      <c r="AW206" s="13" t="s">
        <v>38</v>
      </c>
      <c r="AX206" s="13" t="s">
        <v>79</v>
      </c>
      <c r="AY206" s="209" t="s">
        <v>290</v>
      </c>
    </row>
    <row r="207" spans="2:51" s="14" customFormat="1" ht="11.25">
      <c r="B207" s="210"/>
      <c r="C207" s="211"/>
      <c r="D207" s="195" t="s">
        <v>300</v>
      </c>
      <c r="E207" s="212" t="s">
        <v>197</v>
      </c>
      <c r="F207" s="213" t="s">
        <v>1147</v>
      </c>
      <c r="G207" s="211"/>
      <c r="H207" s="214">
        <v>16.5</v>
      </c>
      <c r="I207" s="215"/>
      <c r="J207" s="211"/>
      <c r="K207" s="211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300</v>
      </c>
      <c r="AU207" s="220" t="s">
        <v>157</v>
      </c>
      <c r="AV207" s="14" t="s">
        <v>88</v>
      </c>
      <c r="AW207" s="14" t="s">
        <v>38</v>
      </c>
      <c r="AX207" s="14" t="s">
        <v>79</v>
      </c>
      <c r="AY207" s="220" t="s">
        <v>290</v>
      </c>
    </row>
    <row r="208" spans="2:51" s="15" customFormat="1" ht="11.25">
      <c r="B208" s="221"/>
      <c r="C208" s="222"/>
      <c r="D208" s="195" t="s">
        <v>300</v>
      </c>
      <c r="E208" s="223" t="s">
        <v>42</v>
      </c>
      <c r="F208" s="224" t="s">
        <v>302</v>
      </c>
      <c r="G208" s="222"/>
      <c r="H208" s="225">
        <v>16.5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300</v>
      </c>
      <c r="AU208" s="231" t="s">
        <v>157</v>
      </c>
      <c r="AV208" s="15" t="s">
        <v>296</v>
      </c>
      <c r="AW208" s="15" t="s">
        <v>38</v>
      </c>
      <c r="AX208" s="15" t="s">
        <v>86</v>
      </c>
      <c r="AY208" s="231" t="s">
        <v>290</v>
      </c>
    </row>
    <row r="209" spans="1:65" s="2" customFormat="1" ht="14.45" customHeight="1">
      <c r="A209" s="36"/>
      <c r="B209" s="37"/>
      <c r="C209" s="243" t="s">
        <v>452</v>
      </c>
      <c r="D209" s="243" t="s">
        <v>377</v>
      </c>
      <c r="E209" s="244" t="s">
        <v>1148</v>
      </c>
      <c r="F209" s="245" t="s">
        <v>1149</v>
      </c>
      <c r="G209" s="246" t="s">
        <v>113</v>
      </c>
      <c r="H209" s="247">
        <v>162</v>
      </c>
      <c r="I209" s="248"/>
      <c r="J209" s="249">
        <f>ROUND(I209*H209,2)</f>
        <v>0</v>
      </c>
      <c r="K209" s="245" t="s">
        <v>295</v>
      </c>
      <c r="L209" s="250"/>
      <c r="M209" s="251" t="s">
        <v>42</v>
      </c>
      <c r="N209" s="252" t="s">
        <v>50</v>
      </c>
      <c r="O209" s="66"/>
      <c r="P209" s="191">
        <f>O209*H209</f>
        <v>0</v>
      </c>
      <c r="Q209" s="191">
        <v>0.00082</v>
      </c>
      <c r="R209" s="191">
        <f>Q209*H209</f>
        <v>0.13283999999999999</v>
      </c>
      <c r="S209" s="191">
        <v>0</v>
      </c>
      <c r="T209" s="192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3" t="s">
        <v>602</v>
      </c>
      <c r="AT209" s="193" t="s">
        <v>377</v>
      </c>
      <c r="AU209" s="193" t="s">
        <v>157</v>
      </c>
      <c r="AY209" s="19" t="s">
        <v>290</v>
      </c>
      <c r="BE209" s="194">
        <f>IF(N209="základní",J209,0)</f>
        <v>0</v>
      </c>
      <c r="BF209" s="194">
        <f>IF(N209="snížená",J209,0)</f>
        <v>0</v>
      </c>
      <c r="BG209" s="194">
        <f>IF(N209="zákl. přenesená",J209,0)</f>
        <v>0</v>
      </c>
      <c r="BH209" s="194">
        <f>IF(N209="sníž. přenesená",J209,0)</f>
        <v>0</v>
      </c>
      <c r="BI209" s="194">
        <f>IF(N209="nulová",J209,0)</f>
        <v>0</v>
      </c>
      <c r="BJ209" s="19" t="s">
        <v>86</v>
      </c>
      <c r="BK209" s="194">
        <f>ROUND(I209*H209,2)</f>
        <v>0</v>
      </c>
      <c r="BL209" s="19" t="s">
        <v>602</v>
      </c>
      <c r="BM209" s="193" t="s">
        <v>1150</v>
      </c>
    </row>
    <row r="210" spans="2:51" s="14" customFormat="1" ht="11.25">
      <c r="B210" s="210"/>
      <c r="C210" s="211"/>
      <c r="D210" s="195" t="s">
        <v>300</v>
      </c>
      <c r="E210" s="212" t="s">
        <v>42</v>
      </c>
      <c r="F210" s="213" t="s">
        <v>1151</v>
      </c>
      <c r="G210" s="211"/>
      <c r="H210" s="214">
        <v>162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300</v>
      </c>
      <c r="AU210" s="220" t="s">
        <v>157</v>
      </c>
      <c r="AV210" s="14" t="s">
        <v>88</v>
      </c>
      <c r="AW210" s="14" t="s">
        <v>38</v>
      </c>
      <c r="AX210" s="14" t="s">
        <v>79</v>
      </c>
      <c r="AY210" s="220" t="s">
        <v>290</v>
      </c>
    </row>
    <row r="211" spans="2:51" s="15" customFormat="1" ht="11.25">
      <c r="B211" s="221"/>
      <c r="C211" s="222"/>
      <c r="D211" s="195" t="s">
        <v>300</v>
      </c>
      <c r="E211" s="223" t="s">
        <v>42</v>
      </c>
      <c r="F211" s="224" t="s">
        <v>302</v>
      </c>
      <c r="G211" s="222"/>
      <c r="H211" s="225">
        <v>162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300</v>
      </c>
      <c r="AU211" s="231" t="s">
        <v>157</v>
      </c>
      <c r="AV211" s="15" t="s">
        <v>296</v>
      </c>
      <c r="AW211" s="15" t="s">
        <v>38</v>
      </c>
      <c r="AX211" s="15" t="s">
        <v>86</v>
      </c>
      <c r="AY211" s="231" t="s">
        <v>290</v>
      </c>
    </row>
    <row r="212" spans="1:65" s="2" customFormat="1" ht="14.45" customHeight="1">
      <c r="A212" s="36"/>
      <c r="B212" s="37"/>
      <c r="C212" s="182" t="s">
        <v>460</v>
      </c>
      <c r="D212" s="182" t="s">
        <v>292</v>
      </c>
      <c r="E212" s="183" t="s">
        <v>1152</v>
      </c>
      <c r="F212" s="184" t="s">
        <v>1153</v>
      </c>
      <c r="G212" s="185" t="s">
        <v>113</v>
      </c>
      <c r="H212" s="186">
        <v>27</v>
      </c>
      <c r="I212" s="187"/>
      <c r="J212" s="188">
        <f>ROUND(I212*H212,2)</f>
        <v>0</v>
      </c>
      <c r="K212" s="184" t="s">
        <v>295</v>
      </c>
      <c r="L212" s="41"/>
      <c r="M212" s="189" t="s">
        <v>42</v>
      </c>
      <c r="N212" s="190" t="s">
        <v>50</v>
      </c>
      <c r="O212" s="66"/>
      <c r="P212" s="191">
        <f>O212*H212</f>
        <v>0</v>
      </c>
      <c r="Q212" s="191">
        <v>0</v>
      </c>
      <c r="R212" s="191">
        <f>Q212*H212</f>
        <v>0</v>
      </c>
      <c r="S212" s="191">
        <v>0</v>
      </c>
      <c r="T212" s="192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3" t="s">
        <v>633</v>
      </c>
      <c r="AT212" s="193" t="s">
        <v>292</v>
      </c>
      <c r="AU212" s="193" t="s">
        <v>157</v>
      </c>
      <c r="AY212" s="19" t="s">
        <v>290</v>
      </c>
      <c r="BE212" s="194">
        <f>IF(N212="základní",J212,0)</f>
        <v>0</v>
      </c>
      <c r="BF212" s="194">
        <f>IF(N212="snížená",J212,0)</f>
        <v>0</v>
      </c>
      <c r="BG212" s="194">
        <f>IF(N212="zákl. přenesená",J212,0)</f>
        <v>0</v>
      </c>
      <c r="BH212" s="194">
        <f>IF(N212="sníž. přenesená",J212,0)</f>
        <v>0</v>
      </c>
      <c r="BI212" s="194">
        <f>IF(N212="nulová",J212,0)</f>
        <v>0</v>
      </c>
      <c r="BJ212" s="19" t="s">
        <v>86</v>
      </c>
      <c r="BK212" s="194">
        <f>ROUND(I212*H212,2)</f>
        <v>0</v>
      </c>
      <c r="BL212" s="19" t="s">
        <v>633</v>
      </c>
      <c r="BM212" s="193" t="s">
        <v>1154</v>
      </c>
    </row>
    <row r="213" spans="2:51" s="13" customFormat="1" ht="11.25">
      <c r="B213" s="200"/>
      <c r="C213" s="201"/>
      <c r="D213" s="195" t="s">
        <v>300</v>
      </c>
      <c r="E213" s="202" t="s">
        <v>42</v>
      </c>
      <c r="F213" s="203" t="s">
        <v>468</v>
      </c>
      <c r="G213" s="201"/>
      <c r="H213" s="202" t="s">
        <v>42</v>
      </c>
      <c r="I213" s="204"/>
      <c r="J213" s="201"/>
      <c r="K213" s="201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300</v>
      </c>
      <c r="AU213" s="209" t="s">
        <v>157</v>
      </c>
      <c r="AV213" s="13" t="s">
        <v>86</v>
      </c>
      <c r="AW213" s="13" t="s">
        <v>38</v>
      </c>
      <c r="AX213" s="13" t="s">
        <v>79</v>
      </c>
      <c r="AY213" s="209" t="s">
        <v>290</v>
      </c>
    </row>
    <row r="214" spans="2:51" s="14" customFormat="1" ht="11.25">
      <c r="B214" s="210"/>
      <c r="C214" s="211"/>
      <c r="D214" s="195" t="s">
        <v>300</v>
      </c>
      <c r="E214" s="212" t="s">
        <v>199</v>
      </c>
      <c r="F214" s="213" t="s">
        <v>445</v>
      </c>
      <c r="G214" s="211"/>
      <c r="H214" s="214">
        <v>27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300</v>
      </c>
      <c r="AU214" s="220" t="s">
        <v>157</v>
      </c>
      <c r="AV214" s="14" t="s">
        <v>88</v>
      </c>
      <c r="AW214" s="14" t="s">
        <v>38</v>
      </c>
      <c r="AX214" s="14" t="s">
        <v>79</v>
      </c>
      <c r="AY214" s="220" t="s">
        <v>290</v>
      </c>
    </row>
    <row r="215" spans="2:51" s="15" customFormat="1" ht="11.25">
      <c r="B215" s="221"/>
      <c r="C215" s="222"/>
      <c r="D215" s="195" t="s">
        <v>300</v>
      </c>
      <c r="E215" s="223" t="s">
        <v>42</v>
      </c>
      <c r="F215" s="224" t="s">
        <v>302</v>
      </c>
      <c r="G215" s="222"/>
      <c r="H215" s="225">
        <v>27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300</v>
      </c>
      <c r="AU215" s="231" t="s">
        <v>157</v>
      </c>
      <c r="AV215" s="15" t="s">
        <v>296</v>
      </c>
      <c r="AW215" s="15" t="s">
        <v>38</v>
      </c>
      <c r="AX215" s="15" t="s">
        <v>86</v>
      </c>
      <c r="AY215" s="231" t="s">
        <v>290</v>
      </c>
    </row>
    <row r="216" spans="1:65" s="2" customFormat="1" ht="14.45" customHeight="1">
      <c r="A216" s="36"/>
      <c r="B216" s="37"/>
      <c r="C216" s="243" t="s">
        <v>172</v>
      </c>
      <c r="D216" s="243" t="s">
        <v>377</v>
      </c>
      <c r="E216" s="244" t="s">
        <v>1155</v>
      </c>
      <c r="F216" s="245" t="s">
        <v>1156</v>
      </c>
      <c r="G216" s="246" t="s">
        <v>113</v>
      </c>
      <c r="H216" s="247">
        <v>27</v>
      </c>
      <c r="I216" s="248"/>
      <c r="J216" s="249">
        <f>ROUND(I216*H216,2)</f>
        <v>0</v>
      </c>
      <c r="K216" s="245" t="s">
        <v>295</v>
      </c>
      <c r="L216" s="250"/>
      <c r="M216" s="251" t="s">
        <v>42</v>
      </c>
      <c r="N216" s="252" t="s">
        <v>50</v>
      </c>
      <c r="O216" s="66"/>
      <c r="P216" s="191">
        <f>O216*H216</f>
        <v>0</v>
      </c>
      <c r="Q216" s="191">
        <v>0.00035</v>
      </c>
      <c r="R216" s="191">
        <f>Q216*H216</f>
        <v>0.00945</v>
      </c>
      <c r="S216" s="191">
        <v>0</v>
      </c>
      <c r="T216" s="192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3" t="s">
        <v>602</v>
      </c>
      <c r="AT216" s="193" t="s">
        <v>377</v>
      </c>
      <c r="AU216" s="193" t="s">
        <v>157</v>
      </c>
      <c r="AY216" s="19" t="s">
        <v>290</v>
      </c>
      <c r="BE216" s="194">
        <f>IF(N216="základní",J216,0)</f>
        <v>0</v>
      </c>
      <c r="BF216" s="194">
        <f>IF(N216="snížená",J216,0)</f>
        <v>0</v>
      </c>
      <c r="BG216" s="194">
        <f>IF(N216="zákl. přenesená",J216,0)</f>
        <v>0</v>
      </c>
      <c r="BH216" s="194">
        <f>IF(N216="sníž. přenesená",J216,0)</f>
        <v>0</v>
      </c>
      <c r="BI216" s="194">
        <f>IF(N216="nulová",J216,0)</f>
        <v>0</v>
      </c>
      <c r="BJ216" s="19" t="s">
        <v>86</v>
      </c>
      <c r="BK216" s="194">
        <f>ROUND(I216*H216,2)</f>
        <v>0</v>
      </c>
      <c r="BL216" s="19" t="s">
        <v>602</v>
      </c>
      <c r="BM216" s="193" t="s">
        <v>1157</v>
      </c>
    </row>
    <row r="217" spans="2:51" s="14" customFormat="1" ht="11.25">
      <c r="B217" s="210"/>
      <c r="C217" s="211"/>
      <c r="D217" s="195" t="s">
        <v>300</v>
      </c>
      <c r="E217" s="212" t="s">
        <v>42</v>
      </c>
      <c r="F217" s="213" t="s">
        <v>199</v>
      </c>
      <c r="G217" s="211"/>
      <c r="H217" s="214">
        <v>27</v>
      </c>
      <c r="I217" s="215"/>
      <c r="J217" s="211"/>
      <c r="K217" s="211"/>
      <c r="L217" s="216"/>
      <c r="M217" s="217"/>
      <c r="N217" s="218"/>
      <c r="O217" s="218"/>
      <c r="P217" s="218"/>
      <c r="Q217" s="218"/>
      <c r="R217" s="218"/>
      <c r="S217" s="218"/>
      <c r="T217" s="219"/>
      <c r="AT217" s="220" t="s">
        <v>300</v>
      </c>
      <c r="AU217" s="220" t="s">
        <v>157</v>
      </c>
      <c r="AV217" s="14" t="s">
        <v>88</v>
      </c>
      <c r="AW217" s="14" t="s">
        <v>38</v>
      </c>
      <c r="AX217" s="14" t="s">
        <v>79</v>
      </c>
      <c r="AY217" s="220" t="s">
        <v>290</v>
      </c>
    </row>
    <row r="218" spans="2:51" s="15" customFormat="1" ht="11.25">
      <c r="B218" s="221"/>
      <c r="C218" s="222"/>
      <c r="D218" s="195" t="s">
        <v>300</v>
      </c>
      <c r="E218" s="223" t="s">
        <v>42</v>
      </c>
      <c r="F218" s="224" t="s">
        <v>302</v>
      </c>
      <c r="G218" s="222"/>
      <c r="H218" s="225">
        <v>27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AT218" s="231" t="s">
        <v>300</v>
      </c>
      <c r="AU218" s="231" t="s">
        <v>157</v>
      </c>
      <c r="AV218" s="15" t="s">
        <v>296</v>
      </c>
      <c r="AW218" s="15" t="s">
        <v>38</v>
      </c>
      <c r="AX218" s="15" t="s">
        <v>86</v>
      </c>
      <c r="AY218" s="231" t="s">
        <v>290</v>
      </c>
    </row>
    <row r="219" spans="1:65" s="2" customFormat="1" ht="14.45" customHeight="1">
      <c r="A219" s="36"/>
      <c r="B219" s="37"/>
      <c r="C219" s="182" t="s">
        <v>469</v>
      </c>
      <c r="D219" s="182" t="s">
        <v>292</v>
      </c>
      <c r="E219" s="183" t="s">
        <v>1158</v>
      </c>
      <c r="F219" s="184" t="s">
        <v>1159</v>
      </c>
      <c r="G219" s="185" t="s">
        <v>113</v>
      </c>
      <c r="H219" s="186">
        <v>8</v>
      </c>
      <c r="I219" s="187"/>
      <c r="J219" s="188">
        <f>ROUND(I219*H219,2)</f>
        <v>0</v>
      </c>
      <c r="K219" s="184" t="s">
        <v>295</v>
      </c>
      <c r="L219" s="41"/>
      <c r="M219" s="189" t="s">
        <v>42</v>
      </c>
      <c r="N219" s="190" t="s">
        <v>50</v>
      </c>
      <c r="O219" s="66"/>
      <c r="P219" s="191">
        <f>O219*H219</f>
        <v>0</v>
      </c>
      <c r="Q219" s="191">
        <v>0</v>
      </c>
      <c r="R219" s="191">
        <f>Q219*H219</f>
        <v>0</v>
      </c>
      <c r="S219" s="191">
        <v>0</v>
      </c>
      <c r="T219" s="192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3" t="s">
        <v>633</v>
      </c>
      <c r="AT219" s="193" t="s">
        <v>292</v>
      </c>
      <c r="AU219" s="193" t="s">
        <v>157</v>
      </c>
      <c r="AY219" s="19" t="s">
        <v>290</v>
      </c>
      <c r="BE219" s="194">
        <f>IF(N219="základní",J219,0)</f>
        <v>0</v>
      </c>
      <c r="BF219" s="194">
        <f>IF(N219="snížená",J219,0)</f>
        <v>0</v>
      </c>
      <c r="BG219" s="194">
        <f>IF(N219="zákl. přenesená",J219,0)</f>
        <v>0</v>
      </c>
      <c r="BH219" s="194">
        <f>IF(N219="sníž. přenesená",J219,0)</f>
        <v>0</v>
      </c>
      <c r="BI219" s="194">
        <f>IF(N219="nulová",J219,0)</f>
        <v>0</v>
      </c>
      <c r="BJ219" s="19" t="s">
        <v>86</v>
      </c>
      <c r="BK219" s="194">
        <f>ROUND(I219*H219,2)</f>
        <v>0</v>
      </c>
      <c r="BL219" s="19" t="s">
        <v>633</v>
      </c>
      <c r="BM219" s="193" t="s">
        <v>1160</v>
      </c>
    </row>
    <row r="220" spans="2:51" s="13" customFormat="1" ht="11.25">
      <c r="B220" s="200"/>
      <c r="C220" s="201"/>
      <c r="D220" s="195" t="s">
        <v>300</v>
      </c>
      <c r="E220" s="202" t="s">
        <v>42</v>
      </c>
      <c r="F220" s="203" t="s">
        <v>468</v>
      </c>
      <c r="G220" s="201"/>
      <c r="H220" s="202" t="s">
        <v>42</v>
      </c>
      <c r="I220" s="204"/>
      <c r="J220" s="201"/>
      <c r="K220" s="201"/>
      <c r="L220" s="205"/>
      <c r="M220" s="206"/>
      <c r="N220" s="207"/>
      <c r="O220" s="207"/>
      <c r="P220" s="207"/>
      <c r="Q220" s="207"/>
      <c r="R220" s="207"/>
      <c r="S220" s="207"/>
      <c r="T220" s="208"/>
      <c r="AT220" s="209" t="s">
        <v>300</v>
      </c>
      <c r="AU220" s="209" t="s">
        <v>157</v>
      </c>
      <c r="AV220" s="13" t="s">
        <v>86</v>
      </c>
      <c r="AW220" s="13" t="s">
        <v>38</v>
      </c>
      <c r="AX220" s="13" t="s">
        <v>79</v>
      </c>
      <c r="AY220" s="209" t="s">
        <v>290</v>
      </c>
    </row>
    <row r="221" spans="2:51" s="14" customFormat="1" ht="11.25">
      <c r="B221" s="210"/>
      <c r="C221" s="211"/>
      <c r="D221" s="195" t="s">
        <v>300</v>
      </c>
      <c r="E221" s="212" t="s">
        <v>202</v>
      </c>
      <c r="F221" s="213" t="s">
        <v>343</v>
      </c>
      <c r="G221" s="211"/>
      <c r="H221" s="214">
        <v>8</v>
      </c>
      <c r="I221" s="215"/>
      <c r="J221" s="211"/>
      <c r="K221" s="211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300</v>
      </c>
      <c r="AU221" s="220" t="s">
        <v>157</v>
      </c>
      <c r="AV221" s="14" t="s">
        <v>88</v>
      </c>
      <c r="AW221" s="14" t="s">
        <v>38</v>
      </c>
      <c r="AX221" s="14" t="s">
        <v>79</v>
      </c>
      <c r="AY221" s="220" t="s">
        <v>290</v>
      </c>
    </row>
    <row r="222" spans="2:51" s="15" customFormat="1" ht="11.25">
      <c r="B222" s="221"/>
      <c r="C222" s="222"/>
      <c r="D222" s="195" t="s">
        <v>300</v>
      </c>
      <c r="E222" s="223" t="s">
        <v>42</v>
      </c>
      <c r="F222" s="224" t="s">
        <v>302</v>
      </c>
      <c r="G222" s="222"/>
      <c r="H222" s="225">
        <v>8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300</v>
      </c>
      <c r="AU222" s="231" t="s">
        <v>157</v>
      </c>
      <c r="AV222" s="15" t="s">
        <v>296</v>
      </c>
      <c r="AW222" s="15" t="s">
        <v>38</v>
      </c>
      <c r="AX222" s="15" t="s">
        <v>86</v>
      </c>
      <c r="AY222" s="231" t="s">
        <v>290</v>
      </c>
    </row>
    <row r="223" spans="1:65" s="2" customFormat="1" ht="14.45" customHeight="1">
      <c r="A223" s="36"/>
      <c r="B223" s="37"/>
      <c r="C223" s="243" t="s">
        <v>143</v>
      </c>
      <c r="D223" s="243" t="s">
        <v>377</v>
      </c>
      <c r="E223" s="244" t="s">
        <v>1161</v>
      </c>
      <c r="F223" s="245" t="s">
        <v>1162</v>
      </c>
      <c r="G223" s="246" t="s">
        <v>113</v>
      </c>
      <c r="H223" s="247">
        <v>8</v>
      </c>
      <c r="I223" s="248"/>
      <c r="J223" s="249">
        <f>ROUND(I223*H223,2)</f>
        <v>0</v>
      </c>
      <c r="K223" s="245" t="s">
        <v>295</v>
      </c>
      <c r="L223" s="250"/>
      <c r="M223" s="251" t="s">
        <v>42</v>
      </c>
      <c r="N223" s="252" t="s">
        <v>50</v>
      </c>
      <c r="O223" s="66"/>
      <c r="P223" s="191">
        <f>O223*H223</f>
        <v>0</v>
      </c>
      <c r="Q223" s="191">
        <v>0.00019</v>
      </c>
      <c r="R223" s="191">
        <f>Q223*H223</f>
        <v>0.00152</v>
      </c>
      <c r="S223" s="191">
        <v>0</v>
      </c>
      <c r="T223" s="192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3" t="s">
        <v>1083</v>
      </c>
      <c r="AT223" s="193" t="s">
        <v>377</v>
      </c>
      <c r="AU223" s="193" t="s">
        <v>157</v>
      </c>
      <c r="AY223" s="19" t="s">
        <v>290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19" t="s">
        <v>86</v>
      </c>
      <c r="BK223" s="194">
        <f>ROUND(I223*H223,2)</f>
        <v>0</v>
      </c>
      <c r="BL223" s="19" t="s">
        <v>633</v>
      </c>
      <c r="BM223" s="193" t="s">
        <v>1163</v>
      </c>
    </row>
    <row r="224" spans="1:47" s="2" customFormat="1" ht="19.5">
      <c r="A224" s="36"/>
      <c r="B224" s="37"/>
      <c r="C224" s="38"/>
      <c r="D224" s="195" t="s">
        <v>298</v>
      </c>
      <c r="E224" s="38"/>
      <c r="F224" s="196" t="s">
        <v>1164</v>
      </c>
      <c r="G224" s="38"/>
      <c r="H224" s="38"/>
      <c r="I224" s="197"/>
      <c r="J224" s="38"/>
      <c r="K224" s="38"/>
      <c r="L224" s="41"/>
      <c r="M224" s="198"/>
      <c r="N224" s="199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298</v>
      </c>
      <c r="AU224" s="19" t="s">
        <v>157</v>
      </c>
    </row>
    <row r="225" spans="2:51" s="14" customFormat="1" ht="11.25">
      <c r="B225" s="210"/>
      <c r="C225" s="211"/>
      <c r="D225" s="195" t="s">
        <v>300</v>
      </c>
      <c r="E225" s="212" t="s">
        <v>42</v>
      </c>
      <c r="F225" s="213" t="s">
        <v>202</v>
      </c>
      <c r="G225" s="211"/>
      <c r="H225" s="214">
        <v>8</v>
      </c>
      <c r="I225" s="215"/>
      <c r="J225" s="211"/>
      <c r="K225" s="211"/>
      <c r="L225" s="216"/>
      <c r="M225" s="217"/>
      <c r="N225" s="218"/>
      <c r="O225" s="218"/>
      <c r="P225" s="218"/>
      <c r="Q225" s="218"/>
      <c r="R225" s="218"/>
      <c r="S225" s="218"/>
      <c r="T225" s="219"/>
      <c r="AT225" s="220" t="s">
        <v>300</v>
      </c>
      <c r="AU225" s="220" t="s">
        <v>157</v>
      </c>
      <c r="AV225" s="14" t="s">
        <v>88</v>
      </c>
      <c r="AW225" s="14" t="s">
        <v>38</v>
      </c>
      <c r="AX225" s="14" t="s">
        <v>79</v>
      </c>
      <c r="AY225" s="220" t="s">
        <v>290</v>
      </c>
    </row>
    <row r="226" spans="2:51" s="15" customFormat="1" ht="11.25">
      <c r="B226" s="221"/>
      <c r="C226" s="222"/>
      <c r="D226" s="195" t="s">
        <v>300</v>
      </c>
      <c r="E226" s="223" t="s">
        <v>42</v>
      </c>
      <c r="F226" s="224" t="s">
        <v>302</v>
      </c>
      <c r="G226" s="222"/>
      <c r="H226" s="225">
        <v>8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300</v>
      </c>
      <c r="AU226" s="231" t="s">
        <v>157</v>
      </c>
      <c r="AV226" s="15" t="s">
        <v>296</v>
      </c>
      <c r="AW226" s="15" t="s">
        <v>38</v>
      </c>
      <c r="AX226" s="15" t="s">
        <v>86</v>
      </c>
      <c r="AY226" s="231" t="s">
        <v>290</v>
      </c>
    </row>
    <row r="227" spans="1:65" s="2" customFormat="1" ht="24.2" customHeight="1">
      <c r="A227" s="36"/>
      <c r="B227" s="37"/>
      <c r="C227" s="182" t="s">
        <v>482</v>
      </c>
      <c r="D227" s="182" t="s">
        <v>292</v>
      </c>
      <c r="E227" s="183" t="s">
        <v>1165</v>
      </c>
      <c r="F227" s="184" t="s">
        <v>1166</v>
      </c>
      <c r="G227" s="185" t="s">
        <v>113</v>
      </c>
      <c r="H227" s="186">
        <v>26</v>
      </c>
      <c r="I227" s="187"/>
      <c r="J227" s="188">
        <f>ROUND(I227*H227,2)</f>
        <v>0</v>
      </c>
      <c r="K227" s="184" t="s">
        <v>295</v>
      </c>
      <c r="L227" s="41"/>
      <c r="M227" s="189" t="s">
        <v>42</v>
      </c>
      <c r="N227" s="190" t="s">
        <v>50</v>
      </c>
      <c r="O227" s="66"/>
      <c r="P227" s="191">
        <f>O227*H227</f>
        <v>0</v>
      </c>
      <c r="Q227" s="191">
        <v>0</v>
      </c>
      <c r="R227" s="191">
        <f>Q227*H227</f>
        <v>0</v>
      </c>
      <c r="S227" s="191">
        <v>0</v>
      </c>
      <c r="T227" s="192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3" t="s">
        <v>633</v>
      </c>
      <c r="AT227" s="193" t="s">
        <v>292</v>
      </c>
      <c r="AU227" s="193" t="s">
        <v>157</v>
      </c>
      <c r="AY227" s="19" t="s">
        <v>290</v>
      </c>
      <c r="BE227" s="194">
        <f>IF(N227="základní",J227,0)</f>
        <v>0</v>
      </c>
      <c r="BF227" s="194">
        <f>IF(N227="snížená",J227,0)</f>
        <v>0</v>
      </c>
      <c r="BG227" s="194">
        <f>IF(N227="zákl. přenesená",J227,0)</f>
        <v>0</v>
      </c>
      <c r="BH227" s="194">
        <f>IF(N227="sníž. přenesená",J227,0)</f>
        <v>0</v>
      </c>
      <c r="BI227" s="194">
        <f>IF(N227="nulová",J227,0)</f>
        <v>0</v>
      </c>
      <c r="BJ227" s="19" t="s">
        <v>86</v>
      </c>
      <c r="BK227" s="194">
        <f>ROUND(I227*H227,2)</f>
        <v>0</v>
      </c>
      <c r="BL227" s="19" t="s">
        <v>633</v>
      </c>
      <c r="BM227" s="193" t="s">
        <v>1167</v>
      </c>
    </row>
    <row r="228" spans="2:51" s="13" customFormat="1" ht="11.25">
      <c r="B228" s="200"/>
      <c r="C228" s="201"/>
      <c r="D228" s="195" t="s">
        <v>300</v>
      </c>
      <c r="E228" s="202" t="s">
        <v>42</v>
      </c>
      <c r="F228" s="203" t="s">
        <v>1168</v>
      </c>
      <c r="G228" s="201"/>
      <c r="H228" s="202" t="s">
        <v>42</v>
      </c>
      <c r="I228" s="204"/>
      <c r="J228" s="201"/>
      <c r="K228" s="201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300</v>
      </c>
      <c r="AU228" s="209" t="s">
        <v>157</v>
      </c>
      <c r="AV228" s="13" t="s">
        <v>86</v>
      </c>
      <c r="AW228" s="13" t="s">
        <v>38</v>
      </c>
      <c r="AX228" s="13" t="s">
        <v>79</v>
      </c>
      <c r="AY228" s="209" t="s">
        <v>290</v>
      </c>
    </row>
    <row r="229" spans="2:51" s="14" customFormat="1" ht="11.25">
      <c r="B229" s="210"/>
      <c r="C229" s="211"/>
      <c r="D229" s="195" t="s">
        <v>300</v>
      </c>
      <c r="E229" s="212" t="s">
        <v>42</v>
      </c>
      <c r="F229" s="213" t="s">
        <v>438</v>
      </c>
      <c r="G229" s="211"/>
      <c r="H229" s="214">
        <v>26</v>
      </c>
      <c r="I229" s="215"/>
      <c r="J229" s="211"/>
      <c r="K229" s="211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300</v>
      </c>
      <c r="AU229" s="220" t="s">
        <v>157</v>
      </c>
      <c r="AV229" s="14" t="s">
        <v>88</v>
      </c>
      <c r="AW229" s="14" t="s">
        <v>38</v>
      </c>
      <c r="AX229" s="14" t="s">
        <v>79</v>
      </c>
      <c r="AY229" s="220" t="s">
        <v>290</v>
      </c>
    </row>
    <row r="230" spans="2:51" s="15" customFormat="1" ht="11.25">
      <c r="B230" s="221"/>
      <c r="C230" s="222"/>
      <c r="D230" s="195" t="s">
        <v>300</v>
      </c>
      <c r="E230" s="223" t="s">
        <v>42</v>
      </c>
      <c r="F230" s="224" t="s">
        <v>302</v>
      </c>
      <c r="G230" s="222"/>
      <c r="H230" s="225">
        <v>26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300</v>
      </c>
      <c r="AU230" s="231" t="s">
        <v>157</v>
      </c>
      <c r="AV230" s="15" t="s">
        <v>296</v>
      </c>
      <c r="AW230" s="15" t="s">
        <v>38</v>
      </c>
      <c r="AX230" s="15" t="s">
        <v>86</v>
      </c>
      <c r="AY230" s="231" t="s">
        <v>290</v>
      </c>
    </row>
    <row r="231" spans="1:65" s="2" customFormat="1" ht="24.2" customHeight="1">
      <c r="A231" s="36"/>
      <c r="B231" s="37"/>
      <c r="C231" s="182" t="s">
        <v>490</v>
      </c>
      <c r="D231" s="182" t="s">
        <v>292</v>
      </c>
      <c r="E231" s="183" t="s">
        <v>1169</v>
      </c>
      <c r="F231" s="184" t="s">
        <v>1170</v>
      </c>
      <c r="G231" s="185" t="s">
        <v>131</v>
      </c>
      <c r="H231" s="186">
        <v>45</v>
      </c>
      <c r="I231" s="187"/>
      <c r="J231" s="188">
        <f>ROUND(I231*H231,2)</f>
        <v>0</v>
      </c>
      <c r="K231" s="184" t="s">
        <v>295</v>
      </c>
      <c r="L231" s="41"/>
      <c r="M231" s="189" t="s">
        <v>42</v>
      </c>
      <c r="N231" s="190" t="s">
        <v>50</v>
      </c>
      <c r="O231" s="66"/>
      <c r="P231" s="191">
        <f>O231*H231</f>
        <v>0</v>
      </c>
      <c r="Q231" s="191">
        <v>0</v>
      </c>
      <c r="R231" s="191">
        <f>Q231*H231</f>
        <v>0</v>
      </c>
      <c r="S231" s="191">
        <v>0</v>
      </c>
      <c r="T231" s="192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3" t="s">
        <v>633</v>
      </c>
      <c r="AT231" s="193" t="s">
        <v>292</v>
      </c>
      <c r="AU231" s="193" t="s">
        <v>157</v>
      </c>
      <c r="AY231" s="19" t="s">
        <v>290</v>
      </c>
      <c r="BE231" s="194">
        <f>IF(N231="základní",J231,0)</f>
        <v>0</v>
      </c>
      <c r="BF231" s="194">
        <f>IF(N231="snížená",J231,0)</f>
        <v>0</v>
      </c>
      <c r="BG231" s="194">
        <f>IF(N231="zákl. přenesená",J231,0)</f>
        <v>0</v>
      </c>
      <c r="BH231" s="194">
        <f>IF(N231="sníž. přenesená",J231,0)</f>
        <v>0</v>
      </c>
      <c r="BI231" s="194">
        <f>IF(N231="nulová",J231,0)</f>
        <v>0</v>
      </c>
      <c r="BJ231" s="19" t="s">
        <v>86</v>
      </c>
      <c r="BK231" s="194">
        <f>ROUND(I231*H231,2)</f>
        <v>0</v>
      </c>
      <c r="BL231" s="19" t="s">
        <v>633</v>
      </c>
      <c r="BM231" s="193" t="s">
        <v>1171</v>
      </c>
    </row>
    <row r="232" spans="2:51" s="13" customFormat="1" ht="11.25">
      <c r="B232" s="200"/>
      <c r="C232" s="201"/>
      <c r="D232" s="195" t="s">
        <v>300</v>
      </c>
      <c r="E232" s="202" t="s">
        <v>42</v>
      </c>
      <c r="F232" s="203" t="s">
        <v>578</v>
      </c>
      <c r="G232" s="201"/>
      <c r="H232" s="202" t="s">
        <v>42</v>
      </c>
      <c r="I232" s="204"/>
      <c r="J232" s="201"/>
      <c r="K232" s="201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300</v>
      </c>
      <c r="AU232" s="209" t="s">
        <v>157</v>
      </c>
      <c r="AV232" s="13" t="s">
        <v>86</v>
      </c>
      <c r="AW232" s="13" t="s">
        <v>38</v>
      </c>
      <c r="AX232" s="13" t="s">
        <v>79</v>
      </c>
      <c r="AY232" s="209" t="s">
        <v>290</v>
      </c>
    </row>
    <row r="233" spans="2:51" s="14" customFormat="1" ht="11.25">
      <c r="B233" s="210"/>
      <c r="C233" s="211"/>
      <c r="D233" s="195" t="s">
        <v>300</v>
      </c>
      <c r="E233" s="212" t="s">
        <v>42</v>
      </c>
      <c r="F233" s="213" t="s">
        <v>547</v>
      </c>
      <c r="G233" s="211"/>
      <c r="H233" s="214">
        <v>45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300</v>
      </c>
      <c r="AU233" s="220" t="s">
        <v>157</v>
      </c>
      <c r="AV233" s="14" t="s">
        <v>88</v>
      </c>
      <c r="AW233" s="14" t="s">
        <v>38</v>
      </c>
      <c r="AX233" s="14" t="s">
        <v>79</v>
      </c>
      <c r="AY233" s="220" t="s">
        <v>290</v>
      </c>
    </row>
    <row r="234" spans="2:51" s="15" customFormat="1" ht="11.25">
      <c r="B234" s="221"/>
      <c r="C234" s="222"/>
      <c r="D234" s="195" t="s">
        <v>300</v>
      </c>
      <c r="E234" s="223" t="s">
        <v>42</v>
      </c>
      <c r="F234" s="224" t="s">
        <v>302</v>
      </c>
      <c r="G234" s="222"/>
      <c r="H234" s="225">
        <v>45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300</v>
      </c>
      <c r="AU234" s="231" t="s">
        <v>157</v>
      </c>
      <c r="AV234" s="15" t="s">
        <v>296</v>
      </c>
      <c r="AW234" s="15" t="s">
        <v>38</v>
      </c>
      <c r="AX234" s="15" t="s">
        <v>86</v>
      </c>
      <c r="AY234" s="231" t="s">
        <v>290</v>
      </c>
    </row>
    <row r="235" spans="1:65" s="2" customFormat="1" ht="24.2" customHeight="1">
      <c r="A235" s="36"/>
      <c r="B235" s="37"/>
      <c r="C235" s="182" t="s">
        <v>496</v>
      </c>
      <c r="D235" s="182" t="s">
        <v>292</v>
      </c>
      <c r="E235" s="183" t="s">
        <v>1172</v>
      </c>
      <c r="F235" s="184" t="s">
        <v>1173</v>
      </c>
      <c r="G235" s="185" t="s">
        <v>131</v>
      </c>
      <c r="H235" s="186">
        <v>40</v>
      </c>
      <c r="I235" s="187"/>
      <c r="J235" s="188">
        <f>ROUND(I235*H235,2)</f>
        <v>0</v>
      </c>
      <c r="K235" s="184" t="s">
        <v>295</v>
      </c>
      <c r="L235" s="41"/>
      <c r="M235" s="189" t="s">
        <v>42</v>
      </c>
      <c r="N235" s="190" t="s">
        <v>50</v>
      </c>
      <c r="O235" s="66"/>
      <c r="P235" s="191">
        <f>O235*H235</f>
        <v>0</v>
      </c>
      <c r="Q235" s="191">
        <v>0</v>
      </c>
      <c r="R235" s="191">
        <f>Q235*H235</f>
        <v>0</v>
      </c>
      <c r="S235" s="191">
        <v>0</v>
      </c>
      <c r="T235" s="192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3" t="s">
        <v>633</v>
      </c>
      <c r="AT235" s="193" t="s">
        <v>292</v>
      </c>
      <c r="AU235" s="193" t="s">
        <v>157</v>
      </c>
      <c r="AY235" s="19" t="s">
        <v>290</v>
      </c>
      <c r="BE235" s="194">
        <f>IF(N235="základní",J235,0)</f>
        <v>0</v>
      </c>
      <c r="BF235" s="194">
        <f>IF(N235="snížená",J235,0)</f>
        <v>0</v>
      </c>
      <c r="BG235" s="194">
        <f>IF(N235="zákl. přenesená",J235,0)</f>
        <v>0</v>
      </c>
      <c r="BH235" s="194">
        <f>IF(N235="sníž. přenesená",J235,0)</f>
        <v>0</v>
      </c>
      <c r="BI235" s="194">
        <f>IF(N235="nulová",J235,0)</f>
        <v>0</v>
      </c>
      <c r="BJ235" s="19" t="s">
        <v>86</v>
      </c>
      <c r="BK235" s="194">
        <f>ROUND(I235*H235,2)</f>
        <v>0</v>
      </c>
      <c r="BL235" s="19" t="s">
        <v>633</v>
      </c>
      <c r="BM235" s="193" t="s">
        <v>1174</v>
      </c>
    </row>
    <row r="236" spans="2:51" s="13" customFormat="1" ht="11.25">
      <c r="B236" s="200"/>
      <c r="C236" s="201"/>
      <c r="D236" s="195" t="s">
        <v>300</v>
      </c>
      <c r="E236" s="202" t="s">
        <v>42</v>
      </c>
      <c r="F236" s="203" t="s">
        <v>578</v>
      </c>
      <c r="G236" s="201"/>
      <c r="H236" s="202" t="s">
        <v>42</v>
      </c>
      <c r="I236" s="204"/>
      <c r="J236" s="201"/>
      <c r="K236" s="201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300</v>
      </c>
      <c r="AU236" s="209" t="s">
        <v>157</v>
      </c>
      <c r="AV236" s="13" t="s">
        <v>86</v>
      </c>
      <c r="AW236" s="13" t="s">
        <v>38</v>
      </c>
      <c r="AX236" s="13" t="s">
        <v>79</v>
      </c>
      <c r="AY236" s="209" t="s">
        <v>290</v>
      </c>
    </row>
    <row r="237" spans="2:51" s="14" customFormat="1" ht="11.25">
      <c r="B237" s="210"/>
      <c r="C237" s="211"/>
      <c r="D237" s="195" t="s">
        <v>300</v>
      </c>
      <c r="E237" s="212" t="s">
        <v>42</v>
      </c>
      <c r="F237" s="213" t="s">
        <v>517</v>
      </c>
      <c r="G237" s="211"/>
      <c r="H237" s="214">
        <v>40</v>
      </c>
      <c r="I237" s="215"/>
      <c r="J237" s="211"/>
      <c r="K237" s="211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300</v>
      </c>
      <c r="AU237" s="220" t="s">
        <v>157</v>
      </c>
      <c r="AV237" s="14" t="s">
        <v>88</v>
      </c>
      <c r="AW237" s="14" t="s">
        <v>38</v>
      </c>
      <c r="AX237" s="14" t="s">
        <v>79</v>
      </c>
      <c r="AY237" s="220" t="s">
        <v>290</v>
      </c>
    </row>
    <row r="238" spans="2:51" s="15" customFormat="1" ht="11.25">
      <c r="B238" s="221"/>
      <c r="C238" s="222"/>
      <c r="D238" s="195" t="s">
        <v>300</v>
      </c>
      <c r="E238" s="223" t="s">
        <v>42</v>
      </c>
      <c r="F238" s="224" t="s">
        <v>302</v>
      </c>
      <c r="G238" s="222"/>
      <c r="H238" s="225">
        <v>40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300</v>
      </c>
      <c r="AU238" s="231" t="s">
        <v>157</v>
      </c>
      <c r="AV238" s="15" t="s">
        <v>296</v>
      </c>
      <c r="AW238" s="15" t="s">
        <v>38</v>
      </c>
      <c r="AX238" s="15" t="s">
        <v>86</v>
      </c>
      <c r="AY238" s="231" t="s">
        <v>290</v>
      </c>
    </row>
    <row r="239" spans="1:65" s="2" customFormat="1" ht="24.2" customHeight="1">
      <c r="A239" s="36"/>
      <c r="B239" s="37"/>
      <c r="C239" s="182" t="s">
        <v>117</v>
      </c>
      <c r="D239" s="182" t="s">
        <v>292</v>
      </c>
      <c r="E239" s="183" t="s">
        <v>1175</v>
      </c>
      <c r="F239" s="184" t="s">
        <v>1176</v>
      </c>
      <c r="G239" s="185" t="s">
        <v>113</v>
      </c>
      <c r="H239" s="186">
        <v>154</v>
      </c>
      <c r="I239" s="187"/>
      <c r="J239" s="188">
        <f>ROUND(I239*H239,2)</f>
        <v>0</v>
      </c>
      <c r="K239" s="184" t="s">
        <v>295</v>
      </c>
      <c r="L239" s="41"/>
      <c r="M239" s="189" t="s">
        <v>42</v>
      </c>
      <c r="N239" s="190" t="s">
        <v>50</v>
      </c>
      <c r="O239" s="66"/>
      <c r="P239" s="191">
        <f>O239*H239</f>
        <v>0</v>
      </c>
      <c r="Q239" s="191">
        <v>0</v>
      </c>
      <c r="R239" s="191">
        <f>Q239*H239</f>
        <v>0</v>
      </c>
      <c r="S239" s="191">
        <v>0</v>
      </c>
      <c r="T239" s="192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3" t="s">
        <v>633</v>
      </c>
      <c r="AT239" s="193" t="s">
        <v>292</v>
      </c>
      <c r="AU239" s="193" t="s">
        <v>157</v>
      </c>
      <c r="AY239" s="19" t="s">
        <v>290</v>
      </c>
      <c r="BE239" s="194">
        <f>IF(N239="základní",J239,0)</f>
        <v>0</v>
      </c>
      <c r="BF239" s="194">
        <f>IF(N239="snížená",J239,0)</f>
        <v>0</v>
      </c>
      <c r="BG239" s="194">
        <f>IF(N239="zákl. přenesená",J239,0)</f>
        <v>0</v>
      </c>
      <c r="BH239" s="194">
        <f>IF(N239="sníž. přenesená",J239,0)</f>
        <v>0</v>
      </c>
      <c r="BI239" s="194">
        <f>IF(N239="nulová",J239,0)</f>
        <v>0</v>
      </c>
      <c r="BJ239" s="19" t="s">
        <v>86</v>
      </c>
      <c r="BK239" s="194">
        <f>ROUND(I239*H239,2)</f>
        <v>0</v>
      </c>
      <c r="BL239" s="19" t="s">
        <v>633</v>
      </c>
      <c r="BM239" s="193" t="s">
        <v>1177</v>
      </c>
    </row>
    <row r="240" spans="2:51" s="13" customFormat="1" ht="11.25">
      <c r="B240" s="200"/>
      <c r="C240" s="201"/>
      <c r="D240" s="195" t="s">
        <v>300</v>
      </c>
      <c r="E240" s="202" t="s">
        <v>42</v>
      </c>
      <c r="F240" s="203" t="s">
        <v>468</v>
      </c>
      <c r="G240" s="201"/>
      <c r="H240" s="202" t="s">
        <v>42</v>
      </c>
      <c r="I240" s="204"/>
      <c r="J240" s="201"/>
      <c r="K240" s="201"/>
      <c r="L240" s="205"/>
      <c r="M240" s="206"/>
      <c r="N240" s="207"/>
      <c r="O240" s="207"/>
      <c r="P240" s="207"/>
      <c r="Q240" s="207"/>
      <c r="R240" s="207"/>
      <c r="S240" s="207"/>
      <c r="T240" s="208"/>
      <c r="AT240" s="209" t="s">
        <v>300</v>
      </c>
      <c r="AU240" s="209" t="s">
        <v>157</v>
      </c>
      <c r="AV240" s="13" t="s">
        <v>86</v>
      </c>
      <c r="AW240" s="13" t="s">
        <v>38</v>
      </c>
      <c r="AX240" s="13" t="s">
        <v>79</v>
      </c>
      <c r="AY240" s="209" t="s">
        <v>290</v>
      </c>
    </row>
    <row r="241" spans="2:51" s="14" customFormat="1" ht="11.25">
      <c r="B241" s="210"/>
      <c r="C241" s="211"/>
      <c r="D241" s="195" t="s">
        <v>300</v>
      </c>
      <c r="E241" s="212" t="s">
        <v>204</v>
      </c>
      <c r="F241" s="213" t="s">
        <v>1023</v>
      </c>
      <c r="G241" s="211"/>
      <c r="H241" s="214">
        <v>154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300</v>
      </c>
      <c r="AU241" s="220" t="s">
        <v>157</v>
      </c>
      <c r="AV241" s="14" t="s">
        <v>88</v>
      </c>
      <c r="AW241" s="14" t="s">
        <v>38</v>
      </c>
      <c r="AX241" s="14" t="s">
        <v>79</v>
      </c>
      <c r="AY241" s="220" t="s">
        <v>290</v>
      </c>
    </row>
    <row r="242" spans="2:51" s="15" customFormat="1" ht="11.25">
      <c r="B242" s="221"/>
      <c r="C242" s="222"/>
      <c r="D242" s="195" t="s">
        <v>300</v>
      </c>
      <c r="E242" s="223" t="s">
        <v>42</v>
      </c>
      <c r="F242" s="224" t="s">
        <v>302</v>
      </c>
      <c r="G242" s="222"/>
      <c r="H242" s="225">
        <v>154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300</v>
      </c>
      <c r="AU242" s="231" t="s">
        <v>157</v>
      </c>
      <c r="AV242" s="15" t="s">
        <v>296</v>
      </c>
      <c r="AW242" s="15" t="s">
        <v>38</v>
      </c>
      <c r="AX242" s="15" t="s">
        <v>86</v>
      </c>
      <c r="AY242" s="231" t="s">
        <v>290</v>
      </c>
    </row>
    <row r="243" spans="1:65" s="2" customFormat="1" ht="14.45" customHeight="1">
      <c r="A243" s="36"/>
      <c r="B243" s="37"/>
      <c r="C243" s="243" t="s">
        <v>504</v>
      </c>
      <c r="D243" s="243" t="s">
        <v>377</v>
      </c>
      <c r="E243" s="244" t="s">
        <v>1178</v>
      </c>
      <c r="F243" s="245" t="s">
        <v>1179</v>
      </c>
      <c r="G243" s="246" t="s">
        <v>408</v>
      </c>
      <c r="H243" s="247">
        <v>146.3</v>
      </c>
      <c r="I243" s="248"/>
      <c r="J243" s="249">
        <f>ROUND(I243*H243,2)</f>
        <v>0</v>
      </c>
      <c r="K243" s="245" t="s">
        <v>295</v>
      </c>
      <c r="L243" s="250"/>
      <c r="M243" s="251" t="s">
        <v>42</v>
      </c>
      <c r="N243" s="252" t="s">
        <v>50</v>
      </c>
      <c r="O243" s="66"/>
      <c r="P243" s="191">
        <f>O243*H243</f>
        <v>0</v>
      </c>
      <c r="Q243" s="191">
        <v>0.001</v>
      </c>
      <c r="R243" s="191">
        <f>Q243*H243</f>
        <v>0.1463</v>
      </c>
      <c r="S243" s="191">
        <v>0</v>
      </c>
      <c r="T243" s="192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93" t="s">
        <v>1083</v>
      </c>
      <c r="AT243" s="193" t="s">
        <v>377</v>
      </c>
      <c r="AU243" s="193" t="s">
        <v>157</v>
      </c>
      <c r="AY243" s="19" t="s">
        <v>290</v>
      </c>
      <c r="BE243" s="194">
        <f>IF(N243="základní",J243,0)</f>
        <v>0</v>
      </c>
      <c r="BF243" s="194">
        <f>IF(N243="snížená",J243,0)</f>
        <v>0</v>
      </c>
      <c r="BG243" s="194">
        <f>IF(N243="zákl. přenesená",J243,0)</f>
        <v>0</v>
      </c>
      <c r="BH243" s="194">
        <f>IF(N243="sníž. přenesená",J243,0)</f>
        <v>0</v>
      </c>
      <c r="BI243" s="194">
        <f>IF(N243="nulová",J243,0)</f>
        <v>0</v>
      </c>
      <c r="BJ243" s="19" t="s">
        <v>86</v>
      </c>
      <c r="BK243" s="194">
        <f>ROUND(I243*H243,2)</f>
        <v>0</v>
      </c>
      <c r="BL243" s="19" t="s">
        <v>633</v>
      </c>
      <c r="BM243" s="193" t="s">
        <v>1180</v>
      </c>
    </row>
    <row r="244" spans="2:51" s="13" customFormat="1" ht="11.25">
      <c r="B244" s="200"/>
      <c r="C244" s="201"/>
      <c r="D244" s="195" t="s">
        <v>300</v>
      </c>
      <c r="E244" s="202" t="s">
        <v>42</v>
      </c>
      <c r="F244" s="203" t="s">
        <v>468</v>
      </c>
      <c r="G244" s="201"/>
      <c r="H244" s="202" t="s">
        <v>42</v>
      </c>
      <c r="I244" s="204"/>
      <c r="J244" s="201"/>
      <c r="K244" s="201"/>
      <c r="L244" s="205"/>
      <c r="M244" s="206"/>
      <c r="N244" s="207"/>
      <c r="O244" s="207"/>
      <c r="P244" s="207"/>
      <c r="Q244" s="207"/>
      <c r="R244" s="207"/>
      <c r="S244" s="207"/>
      <c r="T244" s="208"/>
      <c r="AT244" s="209" t="s">
        <v>300</v>
      </c>
      <c r="AU244" s="209" t="s">
        <v>157</v>
      </c>
      <c r="AV244" s="13" t="s">
        <v>86</v>
      </c>
      <c r="AW244" s="13" t="s">
        <v>38</v>
      </c>
      <c r="AX244" s="13" t="s">
        <v>79</v>
      </c>
      <c r="AY244" s="209" t="s">
        <v>290</v>
      </c>
    </row>
    <row r="245" spans="2:51" s="14" customFormat="1" ht="11.25">
      <c r="B245" s="210"/>
      <c r="C245" s="211"/>
      <c r="D245" s="195" t="s">
        <v>300</v>
      </c>
      <c r="E245" s="212" t="s">
        <v>42</v>
      </c>
      <c r="F245" s="213" t="s">
        <v>1181</v>
      </c>
      <c r="G245" s="211"/>
      <c r="H245" s="214">
        <v>146.3</v>
      </c>
      <c r="I245" s="215"/>
      <c r="J245" s="211"/>
      <c r="K245" s="211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300</v>
      </c>
      <c r="AU245" s="220" t="s">
        <v>157</v>
      </c>
      <c r="AV245" s="14" t="s">
        <v>88</v>
      </c>
      <c r="AW245" s="14" t="s">
        <v>38</v>
      </c>
      <c r="AX245" s="14" t="s">
        <v>79</v>
      </c>
      <c r="AY245" s="220" t="s">
        <v>290</v>
      </c>
    </row>
    <row r="246" spans="2:51" s="15" customFormat="1" ht="11.25">
      <c r="B246" s="221"/>
      <c r="C246" s="222"/>
      <c r="D246" s="195" t="s">
        <v>300</v>
      </c>
      <c r="E246" s="223" t="s">
        <v>42</v>
      </c>
      <c r="F246" s="224" t="s">
        <v>302</v>
      </c>
      <c r="G246" s="222"/>
      <c r="H246" s="225">
        <v>146.3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AT246" s="231" t="s">
        <v>300</v>
      </c>
      <c r="AU246" s="231" t="s">
        <v>157</v>
      </c>
      <c r="AV246" s="15" t="s">
        <v>296</v>
      </c>
      <c r="AW246" s="15" t="s">
        <v>38</v>
      </c>
      <c r="AX246" s="15" t="s">
        <v>86</v>
      </c>
      <c r="AY246" s="231" t="s">
        <v>290</v>
      </c>
    </row>
    <row r="247" spans="1:65" s="2" customFormat="1" ht="14.45" customHeight="1">
      <c r="A247" s="36"/>
      <c r="B247" s="37"/>
      <c r="C247" s="243" t="s">
        <v>508</v>
      </c>
      <c r="D247" s="243" t="s">
        <v>377</v>
      </c>
      <c r="E247" s="244" t="s">
        <v>1182</v>
      </c>
      <c r="F247" s="245" t="s">
        <v>1183</v>
      </c>
      <c r="G247" s="246" t="s">
        <v>131</v>
      </c>
      <c r="H247" s="247">
        <v>14</v>
      </c>
      <c r="I247" s="248"/>
      <c r="J247" s="249">
        <f>ROUND(I247*H247,2)</f>
        <v>0</v>
      </c>
      <c r="K247" s="245" t="s">
        <v>295</v>
      </c>
      <c r="L247" s="250"/>
      <c r="M247" s="251" t="s">
        <v>42</v>
      </c>
      <c r="N247" s="252" t="s">
        <v>50</v>
      </c>
      <c r="O247" s="66"/>
      <c r="P247" s="191">
        <f>O247*H247</f>
        <v>0</v>
      </c>
      <c r="Q247" s="191">
        <v>0.0007</v>
      </c>
      <c r="R247" s="191">
        <f>Q247*H247</f>
        <v>0.0098</v>
      </c>
      <c r="S247" s="191">
        <v>0</v>
      </c>
      <c r="T247" s="192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93" t="s">
        <v>1083</v>
      </c>
      <c r="AT247" s="193" t="s">
        <v>377</v>
      </c>
      <c r="AU247" s="193" t="s">
        <v>157</v>
      </c>
      <c r="AY247" s="19" t="s">
        <v>290</v>
      </c>
      <c r="BE247" s="194">
        <f>IF(N247="základní",J247,0)</f>
        <v>0</v>
      </c>
      <c r="BF247" s="194">
        <f>IF(N247="snížená",J247,0)</f>
        <v>0</v>
      </c>
      <c r="BG247" s="194">
        <f>IF(N247="zákl. přenesená",J247,0)</f>
        <v>0</v>
      </c>
      <c r="BH247" s="194">
        <f>IF(N247="sníž. přenesená",J247,0)</f>
        <v>0</v>
      </c>
      <c r="BI247" s="194">
        <f>IF(N247="nulová",J247,0)</f>
        <v>0</v>
      </c>
      <c r="BJ247" s="19" t="s">
        <v>86</v>
      </c>
      <c r="BK247" s="194">
        <f>ROUND(I247*H247,2)</f>
        <v>0</v>
      </c>
      <c r="BL247" s="19" t="s">
        <v>633</v>
      </c>
      <c r="BM247" s="193" t="s">
        <v>1184</v>
      </c>
    </row>
    <row r="248" spans="2:51" s="13" customFormat="1" ht="11.25">
      <c r="B248" s="200"/>
      <c r="C248" s="201"/>
      <c r="D248" s="195" t="s">
        <v>300</v>
      </c>
      <c r="E248" s="202" t="s">
        <v>42</v>
      </c>
      <c r="F248" s="203" t="s">
        <v>578</v>
      </c>
      <c r="G248" s="201"/>
      <c r="H248" s="202" t="s">
        <v>42</v>
      </c>
      <c r="I248" s="204"/>
      <c r="J248" s="201"/>
      <c r="K248" s="201"/>
      <c r="L248" s="205"/>
      <c r="M248" s="206"/>
      <c r="N248" s="207"/>
      <c r="O248" s="207"/>
      <c r="P248" s="207"/>
      <c r="Q248" s="207"/>
      <c r="R248" s="207"/>
      <c r="S248" s="207"/>
      <c r="T248" s="208"/>
      <c r="AT248" s="209" t="s">
        <v>300</v>
      </c>
      <c r="AU248" s="209" t="s">
        <v>157</v>
      </c>
      <c r="AV248" s="13" t="s">
        <v>86</v>
      </c>
      <c r="AW248" s="13" t="s">
        <v>38</v>
      </c>
      <c r="AX248" s="13" t="s">
        <v>79</v>
      </c>
      <c r="AY248" s="209" t="s">
        <v>290</v>
      </c>
    </row>
    <row r="249" spans="2:51" s="14" customFormat="1" ht="11.25">
      <c r="B249" s="210"/>
      <c r="C249" s="211"/>
      <c r="D249" s="195" t="s">
        <v>300</v>
      </c>
      <c r="E249" s="212" t="s">
        <v>42</v>
      </c>
      <c r="F249" s="213" t="s">
        <v>376</v>
      </c>
      <c r="G249" s="211"/>
      <c r="H249" s="214">
        <v>14</v>
      </c>
      <c r="I249" s="215"/>
      <c r="J249" s="211"/>
      <c r="K249" s="211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300</v>
      </c>
      <c r="AU249" s="220" t="s">
        <v>157</v>
      </c>
      <c r="AV249" s="14" t="s">
        <v>88</v>
      </c>
      <c r="AW249" s="14" t="s">
        <v>38</v>
      </c>
      <c r="AX249" s="14" t="s">
        <v>79</v>
      </c>
      <c r="AY249" s="220" t="s">
        <v>290</v>
      </c>
    </row>
    <row r="250" spans="2:51" s="15" customFormat="1" ht="11.25">
      <c r="B250" s="221"/>
      <c r="C250" s="222"/>
      <c r="D250" s="195" t="s">
        <v>300</v>
      </c>
      <c r="E250" s="223" t="s">
        <v>42</v>
      </c>
      <c r="F250" s="224" t="s">
        <v>302</v>
      </c>
      <c r="G250" s="222"/>
      <c r="H250" s="225">
        <v>14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300</v>
      </c>
      <c r="AU250" s="231" t="s">
        <v>157</v>
      </c>
      <c r="AV250" s="15" t="s">
        <v>296</v>
      </c>
      <c r="AW250" s="15" t="s">
        <v>38</v>
      </c>
      <c r="AX250" s="15" t="s">
        <v>86</v>
      </c>
      <c r="AY250" s="231" t="s">
        <v>290</v>
      </c>
    </row>
    <row r="251" spans="2:63" s="12" customFormat="1" ht="20.85" customHeight="1">
      <c r="B251" s="166"/>
      <c r="C251" s="167"/>
      <c r="D251" s="168" t="s">
        <v>78</v>
      </c>
      <c r="E251" s="180" t="s">
        <v>1185</v>
      </c>
      <c r="F251" s="180" t="s">
        <v>1186</v>
      </c>
      <c r="G251" s="167"/>
      <c r="H251" s="167"/>
      <c r="I251" s="170"/>
      <c r="J251" s="181">
        <f>BK251</f>
        <v>0</v>
      </c>
      <c r="K251" s="167"/>
      <c r="L251" s="172"/>
      <c r="M251" s="173"/>
      <c r="N251" s="174"/>
      <c r="O251" s="174"/>
      <c r="P251" s="175">
        <f>SUM(P252:P350)</f>
        <v>0</v>
      </c>
      <c r="Q251" s="174"/>
      <c r="R251" s="175">
        <f>SUM(R252:R350)</f>
        <v>20.382064399999997</v>
      </c>
      <c r="S251" s="174"/>
      <c r="T251" s="176">
        <f>SUM(T252:T350)</f>
        <v>0</v>
      </c>
      <c r="AR251" s="177" t="s">
        <v>157</v>
      </c>
      <c r="AT251" s="178" t="s">
        <v>78</v>
      </c>
      <c r="AU251" s="178" t="s">
        <v>88</v>
      </c>
      <c r="AY251" s="177" t="s">
        <v>290</v>
      </c>
      <c r="BK251" s="179">
        <f>SUM(BK252:BK350)</f>
        <v>0</v>
      </c>
    </row>
    <row r="252" spans="1:65" s="2" customFormat="1" ht="14.45" customHeight="1">
      <c r="A252" s="36"/>
      <c r="B252" s="37"/>
      <c r="C252" s="182" t="s">
        <v>512</v>
      </c>
      <c r="D252" s="182" t="s">
        <v>292</v>
      </c>
      <c r="E252" s="183" t="s">
        <v>1187</v>
      </c>
      <c r="F252" s="184" t="s">
        <v>1188</v>
      </c>
      <c r="G252" s="185" t="s">
        <v>146</v>
      </c>
      <c r="H252" s="186">
        <v>2.66</v>
      </c>
      <c r="I252" s="187"/>
      <c r="J252" s="188">
        <f>ROUND(I252*H252,2)</f>
        <v>0</v>
      </c>
      <c r="K252" s="184" t="s">
        <v>295</v>
      </c>
      <c r="L252" s="41"/>
      <c r="M252" s="189" t="s">
        <v>42</v>
      </c>
      <c r="N252" s="190" t="s">
        <v>50</v>
      </c>
      <c r="O252" s="66"/>
      <c r="P252" s="191">
        <f>O252*H252</f>
        <v>0</v>
      </c>
      <c r="Q252" s="191">
        <v>0</v>
      </c>
      <c r="R252" s="191">
        <f>Q252*H252</f>
        <v>0</v>
      </c>
      <c r="S252" s="191">
        <v>0</v>
      </c>
      <c r="T252" s="192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93" t="s">
        <v>633</v>
      </c>
      <c r="AT252" s="193" t="s">
        <v>292</v>
      </c>
      <c r="AU252" s="193" t="s">
        <v>157</v>
      </c>
      <c r="AY252" s="19" t="s">
        <v>290</v>
      </c>
      <c r="BE252" s="194">
        <f>IF(N252="základní",J252,0)</f>
        <v>0</v>
      </c>
      <c r="BF252" s="194">
        <f>IF(N252="snížená",J252,0)</f>
        <v>0</v>
      </c>
      <c r="BG252" s="194">
        <f>IF(N252="zákl. přenesená",J252,0)</f>
        <v>0</v>
      </c>
      <c r="BH252" s="194">
        <f>IF(N252="sníž. přenesená",J252,0)</f>
        <v>0</v>
      </c>
      <c r="BI252" s="194">
        <f>IF(N252="nulová",J252,0)</f>
        <v>0</v>
      </c>
      <c r="BJ252" s="19" t="s">
        <v>86</v>
      </c>
      <c r="BK252" s="194">
        <f>ROUND(I252*H252,2)</f>
        <v>0</v>
      </c>
      <c r="BL252" s="19" t="s">
        <v>633</v>
      </c>
      <c r="BM252" s="193" t="s">
        <v>1189</v>
      </c>
    </row>
    <row r="253" spans="2:51" s="13" customFormat="1" ht="11.25">
      <c r="B253" s="200"/>
      <c r="C253" s="201"/>
      <c r="D253" s="195" t="s">
        <v>300</v>
      </c>
      <c r="E253" s="202" t="s">
        <v>42</v>
      </c>
      <c r="F253" s="203" t="s">
        <v>1190</v>
      </c>
      <c r="G253" s="201"/>
      <c r="H253" s="202" t="s">
        <v>42</v>
      </c>
      <c r="I253" s="204"/>
      <c r="J253" s="201"/>
      <c r="K253" s="201"/>
      <c r="L253" s="205"/>
      <c r="M253" s="206"/>
      <c r="N253" s="207"/>
      <c r="O253" s="207"/>
      <c r="P253" s="207"/>
      <c r="Q253" s="207"/>
      <c r="R253" s="207"/>
      <c r="S253" s="207"/>
      <c r="T253" s="208"/>
      <c r="AT253" s="209" t="s">
        <v>300</v>
      </c>
      <c r="AU253" s="209" t="s">
        <v>157</v>
      </c>
      <c r="AV253" s="13" t="s">
        <v>86</v>
      </c>
      <c r="AW253" s="13" t="s">
        <v>38</v>
      </c>
      <c r="AX253" s="13" t="s">
        <v>79</v>
      </c>
      <c r="AY253" s="209" t="s">
        <v>290</v>
      </c>
    </row>
    <row r="254" spans="2:51" s="14" customFormat="1" ht="11.25">
      <c r="B254" s="210"/>
      <c r="C254" s="211"/>
      <c r="D254" s="195" t="s">
        <v>300</v>
      </c>
      <c r="E254" s="212" t="s">
        <v>111</v>
      </c>
      <c r="F254" s="213" t="s">
        <v>1191</v>
      </c>
      <c r="G254" s="211"/>
      <c r="H254" s="214">
        <v>2.66</v>
      </c>
      <c r="I254" s="215"/>
      <c r="J254" s="211"/>
      <c r="K254" s="211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300</v>
      </c>
      <c r="AU254" s="220" t="s">
        <v>157</v>
      </c>
      <c r="AV254" s="14" t="s">
        <v>88</v>
      </c>
      <c r="AW254" s="14" t="s">
        <v>38</v>
      </c>
      <c r="AX254" s="14" t="s">
        <v>79</v>
      </c>
      <c r="AY254" s="220" t="s">
        <v>290</v>
      </c>
    </row>
    <row r="255" spans="2:51" s="15" customFormat="1" ht="11.25">
      <c r="B255" s="221"/>
      <c r="C255" s="222"/>
      <c r="D255" s="195" t="s">
        <v>300</v>
      </c>
      <c r="E255" s="223" t="s">
        <v>42</v>
      </c>
      <c r="F255" s="224" t="s">
        <v>302</v>
      </c>
      <c r="G255" s="222"/>
      <c r="H255" s="225">
        <v>2.66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300</v>
      </c>
      <c r="AU255" s="231" t="s">
        <v>157</v>
      </c>
      <c r="AV255" s="15" t="s">
        <v>296</v>
      </c>
      <c r="AW255" s="15" t="s">
        <v>38</v>
      </c>
      <c r="AX255" s="15" t="s">
        <v>86</v>
      </c>
      <c r="AY255" s="231" t="s">
        <v>290</v>
      </c>
    </row>
    <row r="256" spans="1:65" s="2" customFormat="1" ht="14.45" customHeight="1">
      <c r="A256" s="36"/>
      <c r="B256" s="37"/>
      <c r="C256" s="182" t="s">
        <v>517</v>
      </c>
      <c r="D256" s="182" t="s">
        <v>292</v>
      </c>
      <c r="E256" s="183" t="s">
        <v>1192</v>
      </c>
      <c r="F256" s="184" t="s">
        <v>1193</v>
      </c>
      <c r="G256" s="185" t="s">
        <v>146</v>
      </c>
      <c r="H256" s="186">
        <v>2.66</v>
      </c>
      <c r="I256" s="187"/>
      <c r="J256" s="188">
        <f>ROUND(I256*H256,2)</f>
        <v>0</v>
      </c>
      <c r="K256" s="184" t="s">
        <v>295</v>
      </c>
      <c r="L256" s="41"/>
      <c r="M256" s="189" t="s">
        <v>42</v>
      </c>
      <c r="N256" s="190" t="s">
        <v>50</v>
      </c>
      <c r="O256" s="66"/>
      <c r="P256" s="191">
        <f>O256*H256</f>
        <v>0</v>
      </c>
      <c r="Q256" s="191">
        <v>0</v>
      </c>
      <c r="R256" s="191">
        <f>Q256*H256</f>
        <v>0</v>
      </c>
      <c r="S256" s="191">
        <v>0</v>
      </c>
      <c r="T256" s="192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3" t="s">
        <v>633</v>
      </c>
      <c r="AT256" s="193" t="s">
        <v>292</v>
      </c>
      <c r="AU256" s="193" t="s">
        <v>157</v>
      </c>
      <c r="AY256" s="19" t="s">
        <v>290</v>
      </c>
      <c r="BE256" s="194">
        <f>IF(N256="základní",J256,0)</f>
        <v>0</v>
      </c>
      <c r="BF256" s="194">
        <f>IF(N256="snížená",J256,0)</f>
        <v>0</v>
      </c>
      <c r="BG256" s="194">
        <f>IF(N256="zákl. přenesená",J256,0)</f>
        <v>0</v>
      </c>
      <c r="BH256" s="194">
        <f>IF(N256="sníž. přenesená",J256,0)</f>
        <v>0</v>
      </c>
      <c r="BI256" s="194">
        <f>IF(N256="nulová",J256,0)</f>
        <v>0</v>
      </c>
      <c r="BJ256" s="19" t="s">
        <v>86</v>
      </c>
      <c r="BK256" s="194">
        <f>ROUND(I256*H256,2)</f>
        <v>0</v>
      </c>
      <c r="BL256" s="19" t="s">
        <v>633</v>
      </c>
      <c r="BM256" s="193" t="s">
        <v>1194</v>
      </c>
    </row>
    <row r="257" spans="2:51" s="14" customFormat="1" ht="11.25">
      <c r="B257" s="210"/>
      <c r="C257" s="211"/>
      <c r="D257" s="195" t="s">
        <v>300</v>
      </c>
      <c r="E257" s="212" t="s">
        <v>42</v>
      </c>
      <c r="F257" s="213" t="s">
        <v>111</v>
      </c>
      <c r="G257" s="211"/>
      <c r="H257" s="214">
        <v>2.66</v>
      </c>
      <c r="I257" s="215"/>
      <c r="J257" s="211"/>
      <c r="K257" s="211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300</v>
      </c>
      <c r="AU257" s="220" t="s">
        <v>157</v>
      </c>
      <c r="AV257" s="14" t="s">
        <v>88</v>
      </c>
      <c r="AW257" s="14" t="s">
        <v>38</v>
      </c>
      <c r="AX257" s="14" t="s">
        <v>79</v>
      </c>
      <c r="AY257" s="220" t="s">
        <v>290</v>
      </c>
    </row>
    <row r="258" spans="2:51" s="15" customFormat="1" ht="11.25">
      <c r="B258" s="221"/>
      <c r="C258" s="222"/>
      <c r="D258" s="195" t="s">
        <v>300</v>
      </c>
      <c r="E258" s="223" t="s">
        <v>42</v>
      </c>
      <c r="F258" s="224" t="s">
        <v>302</v>
      </c>
      <c r="G258" s="222"/>
      <c r="H258" s="225">
        <v>2.66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300</v>
      </c>
      <c r="AU258" s="231" t="s">
        <v>157</v>
      </c>
      <c r="AV258" s="15" t="s">
        <v>296</v>
      </c>
      <c r="AW258" s="15" t="s">
        <v>38</v>
      </c>
      <c r="AX258" s="15" t="s">
        <v>86</v>
      </c>
      <c r="AY258" s="231" t="s">
        <v>290</v>
      </c>
    </row>
    <row r="259" spans="1:65" s="2" customFormat="1" ht="37.9" customHeight="1">
      <c r="A259" s="36"/>
      <c r="B259" s="37"/>
      <c r="C259" s="182" t="s">
        <v>524</v>
      </c>
      <c r="D259" s="182" t="s">
        <v>292</v>
      </c>
      <c r="E259" s="183" t="s">
        <v>1195</v>
      </c>
      <c r="F259" s="184" t="s">
        <v>1196</v>
      </c>
      <c r="G259" s="185" t="s">
        <v>113</v>
      </c>
      <c r="H259" s="186">
        <v>0.84</v>
      </c>
      <c r="I259" s="187"/>
      <c r="J259" s="188">
        <f>ROUND(I259*H259,2)</f>
        <v>0</v>
      </c>
      <c r="K259" s="184" t="s">
        <v>295</v>
      </c>
      <c r="L259" s="41"/>
      <c r="M259" s="189" t="s">
        <v>42</v>
      </c>
      <c r="N259" s="190" t="s">
        <v>50</v>
      </c>
      <c r="O259" s="66"/>
      <c r="P259" s="191">
        <f>O259*H259</f>
        <v>0</v>
      </c>
      <c r="Q259" s="191">
        <v>0</v>
      </c>
      <c r="R259" s="191">
        <f>Q259*H259</f>
        <v>0</v>
      </c>
      <c r="S259" s="191">
        <v>0</v>
      </c>
      <c r="T259" s="192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3" t="s">
        <v>633</v>
      </c>
      <c r="AT259" s="193" t="s">
        <v>292</v>
      </c>
      <c r="AU259" s="193" t="s">
        <v>157</v>
      </c>
      <c r="AY259" s="19" t="s">
        <v>290</v>
      </c>
      <c r="BE259" s="194">
        <f>IF(N259="základní",J259,0)</f>
        <v>0</v>
      </c>
      <c r="BF259" s="194">
        <f>IF(N259="snížená",J259,0)</f>
        <v>0</v>
      </c>
      <c r="BG259" s="194">
        <f>IF(N259="zákl. přenesená",J259,0)</f>
        <v>0</v>
      </c>
      <c r="BH259" s="194">
        <f>IF(N259="sníž. přenesená",J259,0)</f>
        <v>0</v>
      </c>
      <c r="BI259" s="194">
        <f>IF(N259="nulová",J259,0)</f>
        <v>0</v>
      </c>
      <c r="BJ259" s="19" t="s">
        <v>86</v>
      </c>
      <c r="BK259" s="194">
        <f>ROUND(I259*H259,2)</f>
        <v>0</v>
      </c>
      <c r="BL259" s="19" t="s">
        <v>633</v>
      </c>
      <c r="BM259" s="193" t="s">
        <v>1197</v>
      </c>
    </row>
    <row r="260" spans="2:51" s="13" customFormat="1" ht="11.25">
      <c r="B260" s="200"/>
      <c r="C260" s="201"/>
      <c r="D260" s="195" t="s">
        <v>300</v>
      </c>
      <c r="E260" s="202" t="s">
        <v>42</v>
      </c>
      <c r="F260" s="203" t="s">
        <v>578</v>
      </c>
      <c r="G260" s="201"/>
      <c r="H260" s="202" t="s">
        <v>42</v>
      </c>
      <c r="I260" s="204"/>
      <c r="J260" s="201"/>
      <c r="K260" s="201"/>
      <c r="L260" s="205"/>
      <c r="M260" s="206"/>
      <c r="N260" s="207"/>
      <c r="O260" s="207"/>
      <c r="P260" s="207"/>
      <c r="Q260" s="207"/>
      <c r="R260" s="207"/>
      <c r="S260" s="207"/>
      <c r="T260" s="208"/>
      <c r="AT260" s="209" t="s">
        <v>300</v>
      </c>
      <c r="AU260" s="209" t="s">
        <v>157</v>
      </c>
      <c r="AV260" s="13" t="s">
        <v>86</v>
      </c>
      <c r="AW260" s="13" t="s">
        <v>38</v>
      </c>
      <c r="AX260" s="13" t="s">
        <v>79</v>
      </c>
      <c r="AY260" s="209" t="s">
        <v>290</v>
      </c>
    </row>
    <row r="261" spans="2:51" s="14" customFormat="1" ht="11.25">
      <c r="B261" s="210"/>
      <c r="C261" s="211"/>
      <c r="D261" s="195" t="s">
        <v>300</v>
      </c>
      <c r="E261" s="212" t="s">
        <v>42</v>
      </c>
      <c r="F261" s="213" t="s">
        <v>1198</v>
      </c>
      <c r="G261" s="211"/>
      <c r="H261" s="214">
        <v>0.84</v>
      </c>
      <c r="I261" s="215"/>
      <c r="J261" s="211"/>
      <c r="K261" s="211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300</v>
      </c>
      <c r="AU261" s="220" t="s">
        <v>157</v>
      </c>
      <c r="AV261" s="14" t="s">
        <v>88</v>
      </c>
      <c r="AW261" s="14" t="s">
        <v>38</v>
      </c>
      <c r="AX261" s="14" t="s">
        <v>79</v>
      </c>
      <c r="AY261" s="220" t="s">
        <v>290</v>
      </c>
    </row>
    <row r="262" spans="2:51" s="15" customFormat="1" ht="11.25">
      <c r="B262" s="221"/>
      <c r="C262" s="222"/>
      <c r="D262" s="195" t="s">
        <v>300</v>
      </c>
      <c r="E262" s="223" t="s">
        <v>42</v>
      </c>
      <c r="F262" s="224" t="s">
        <v>302</v>
      </c>
      <c r="G262" s="222"/>
      <c r="H262" s="225">
        <v>0.84</v>
      </c>
      <c r="I262" s="226"/>
      <c r="J262" s="222"/>
      <c r="K262" s="222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300</v>
      </c>
      <c r="AU262" s="231" t="s">
        <v>157</v>
      </c>
      <c r="AV262" s="15" t="s">
        <v>296</v>
      </c>
      <c r="AW262" s="15" t="s">
        <v>38</v>
      </c>
      <c r="AX262" s="15" t="s">
        <v>86</v>
      </c>
      <c r="AY262" s="231" t="s">
        <v>290</v>
      </c>
    </row>
    <row r="263" spans="1:65" s="2" customFormat="1" ht="24.2" customHeight="1">
      <c r="A263" s="36"/>
      <c r="B263" s="37"/>
      <c r="C263" s="182" t="s">
        <v>530</v>
      </c>
      <c r="D263" s="182" t="s">
        <v>292</v>
      </c>
      <c r="E263" s="183" t="s">
        <v>1199</v>
      </c>
      <c r="F263" s="184" t="s">
        <v>1200</v>
      </c>
      <c r="G263" s="185" t="s">
        <v>146</v>
      </c>
      <c r="H263" s="186">
        <v>25.5</v>
      </c>
      <c r="I263" s="187"/>
      <c r="J263" s="188">
        <f>ROUND(I263*H263,2)</f>
        <v>0</v>
      </c>
      <c r="K263" s="184" t="s">
        <v>295</v>
      </c>
      <c r="L263" s="41"/>
      <c r="M263" s="189" t="s">
        <v>42</v>
      </c>
      <c r="N263" s="190" t="s">
        <v>50</v>
      </c>
      <c r="O263" s="66"/>
      <c r="P263" s="191">
        <f>O263*H263</f>
        <v>0</v>
      </c>
      <c r="Q263" s="191">
        <v>0</v>
      </c>
      <c r="R263" s="191">
        <f>Q263*H263</f>
        <v>0</v>
      </c>
      <c r="S263" s="191">
        <v>0</v>
      </c>
      <c r="T263" s="192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93" t="s">
        <v>633</v>
      </c>
      <c r="AT263" s="193" t="s">
        <v>292</v>
      </c>
      <c r="AU263" s="193" t="s">
        <v>157</v>
      </c>
      <c r="AY263" s="19" t="s">
        <v>290</v>
      </c>
      <c r="BE263" s="194">
        <f>IF(N263="základní",J263,0)</f>
        <v>0</v>
      </c>
      <c r="BF263" s="194">
        <f>IF(N263="snížená",J263,0)</f>
        <v>0</v>
      </c>
      <c r="BG263" s="194">
        <f>IF(N263="zákl. přenesená",J263,0)</f>
        <v>0</v>
      </c>
      <c r="BH263" s="194">
        <f>IF(N263="sníž. přenesená",J263,0)</f>
        <v>0</v>
      </c>
      <c r="BI263" s="194">
        <f>IF(N263="nulová",J263,0)</f>
        <v>0</v>
      </c>
      <c r="BJ263" s="19" t="s">
        <v>86</v>
      </c>
      <c r="BK263" s="194">
        <f>ROUND(I263*H263,2)</f>
        <v>0</v>
      </c>
      <c r="BL263" s="19" t="s">
        <v>633</v>
      </c>
      <c r="BM263" s="193" t="s">
        <v>1201</v>
      </c>
    </row>
    <row r="264" spans="2:51" s="13" customFormat="1" ht="11.25">
      <c r="B264" s="200"/>
      <c r="C264" s="201"/>
      <c r="D264" s="195" t="s">
        <v>300</v>
      </c>
      <c r="E264" s="202" t="s">
        <v>42</v>
      </c>
      <c r="F264" s="203" t="s">
        <v>1202</v>
      </c>
      <c r="G264" s="201"/>
      <c r="H264" s="202" t="s">
        <v>42</v>
      </c>
      <c r="I264" s="204"/>
      <c r="J264" s="201"/>
      <c r="K264" s="201"/>
      <c r="L264" s="205"/>
      <c r="M264" s="206"/>
      <c r="N264" s="207"/>
      <c r="O264" s="207"/>
      <c r="P264" s="207"/>
      <c r="Q264" s="207"/>
      <c r="R264" s="207"/>
      <c r="S264" s="207"/>
      <c r="T264" s="208"/>
      <c r="AT264" s="209" t="s">
        <v>300</v>
      </c>
      <c r="AU264" s="209" t="s">
        <v>157</v>
      </c>
      <c r="AV264" s="13" t="s">
        <v>86</v>
      </c>
      <c r="AW264" s="13" t="s">
        <v>38</v>
      </c>
      <c r="AX264" s="13" t="s">
        <v>79</v>
      </c>
      <c r="AY264" s="209" t="s">
        <v>290</v>
      </c>
    </row>
    <row r="265" spans="2:51" s="14" customFormat="1" ht="11.25">
      <c r="B265" s="210"/>
      <c r="C265" s="211"/>
      <c r="D265" s="195" t="s">
        <v>300</v>
      </c>
      <c r="E265" s="212" t="s">
        <v>42</v>
      </c>
      <c r="F265" s="213" t="s">
        <v>1203</v>
      </c>
      <c r="G265" s="211"/>
      <c r="H265" s="214">
        <v>25.5</v>
      </c>
      <c r="I265" s="215"/>
      <c r="J265" s="211"/>
      <c r="K265" s="211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300</v>
      </c>
      <c r="AU265" s="220" t="s">
        <v>157</v>
      </c>
      <c r="AV265" s="14" t="s">
        <v>88</v>
      </c>
      <c r="AW265" s="14" t="s">
        <v>38</v>
      </c>
      <c r="AX265" s="14" t="s">
        <v>79</v>
      </c>
      <c r="AY265" s="220" t="s">
        <v>290</v>
      </c>
    </row>
    <row r="266" spans="2:51" s="15" customFormat="1" ht="11.25">
      <c r="B266" s="221"/>
      <c r="C266" s="222"/>
      <c r="D266" s="195" t="s">
        <v>300</v>
      </c>
      <c r="E266" s="223" t="s">
        <v>42</v>
      </c>
      <c r="F266" s="224" t="s">
        <v>302</v>
      </c>
      <c r="G266" s="222"/>
      <c r="H266" s="225">
        <v>25.5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300</v>
      </c>
      <c r="AU266" s="231" t="s">
        <v>157</v>
      </c>
      <c r="AV266" s="15" t="s">
        <v>296</v>
      </c>
      <c r="AW266" s="15" t="s">
        <v>38</v>
      </c>
      <c r="AX266" s="15" t="s">
        <v>86</v>
      </c>
      <c r="AY266" s="231" t="s">
        <v>290</v>
      </c>
    </row>
    <row r="267" spans="1:65" s="2" customFormat="1" ht="14.45" customHeight="1">
      <c r="A267" s="36"/>
      <c r="B267" s="37"/>
      <c r="C267" s="182" t="s">
        <v>535</v>
      </c>
      <c r="D267" s="182" t="s">
        <v>292</v>
      </c>
      <c r="E267" s="183" t="s">
        <v>1204</v>
      </c>
      <c r="F267" s="184" t="s">
        <v>1205</v>
      </c>
      <c r="G267" s="185" t="s">
        <v>113</v>
      </c>
      <c r="H267" s="186">
        <v>108</v>
      </c>
      <c r="I267" s="187"/>
      <c r="J267" s="188">
        <f>ROUND(I267*H267,2)</f>
        <v>0</v>
      </c>
      <c r="K267" s="184" t="s">
        <v>295</v>
      </c>
      <c r="L267" s="41"/>
      <c r="M267" s="189" t="s">
        <v>42</v>
      </c>
      <c r="N267" s="190" t="s">
        <v>50</v>
      </c>
      <c r="O267" s="66"/>
      <c r="P267" s="191">
        <f>O267*H267</f>
        <v>0</v>
      </c>
      <c r="Q267" s="191">
        <v>0</v>
      </c>
      <c r="R267" s="191">
        <f>Q267*H267</f>
        <v>0</v>
      </c>
      <c r="S267" s="191">
        <v>0</v>
      </c>
      <c r="T267" s="192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3" t="s">
        <v>633</v>
      </c>
      <c r="AT267" s="193" t="s">
        <v>292</v>
      </c>
      <c r="AU267" s="193" t="s">
        <v>157</v>
      </c>
      <c r="AY267" s="19" t="s">
        <v>290</v>
      </c>
      <c r="BE267" s="194">
        <f>IF(N267="základní",J267,0)</f>
        <v>0</v>
      </c>
      <c r="BF267" s="194">
        <f>IF(N267="snížená",J267,0)</f>
        <v>0</v>
      </c>
      <c r="BG267" s="194">
        <f>IF(N267="zákl. přenesená",J267,0)</f>
        <v>0</v>
      </c>
      <c r="BH267" s="194">
        <f>IF(N267="sníž. přenesená",J267,0)</f>
        <v>0</v>
      </c>
      <c r="BI267" s="194">
        <f>IF(N267="nulová",J267,0)</f>
        <v>0</v>
      </c>
      <c r="BJ267" s="19" t="s">
        <v>86</v>
      </c>
      <c r="BK267" s="194">
        <f>ROUND(I267*H267,2)</f>
        <v>0</v>
      </c>
      <c r="BL267" s="19" t="s">
        <v>633</v>
      </c>
      <c r="BM267" s="193" t="s">
        <v>1206</v>
      </c>
    </row>
    <row r="268" spans="2:51" s="13" customFormat="1" ht="11.25">
      <c r="B268" s="200"/>
      <c r="C268" s="201"/>
      <c r="D268" s="195" t="s">
        <v>300</v>
      </c>
      <c r="E268" s="202" t="s">
        <v>42</v>
      </c>
      <c r="F268" s="203" t="s">
        <v>468</v>
      </c>
      <c r="G268" s="201"/>
      <c r="H268" s="202" t="s">
        <v>42</v>
      </c>
      <c r="I268" s="204"/>
      <c r="J268" s="201"/>
      <c r="K268" s="201"/>
      <c r="L268" s="205"/>
      <c r="M268" s="206"/>
      <c r="N268" s="207"/>
      <c r="O268" s="207"/>
      <c r="P268" s="207"/>
      <c r="Q268" s="207"/>
      <c r="R268" s="207"/>
      <c r="S268" s="207"/>
      <c r="T268" s="208"/>
      <c r="AT268" s="209" t="s">
        <v>300</v>
      </c>
      <c r="AU268" s="209" t="s">
        <v>157</v>
      </c>
      <c r="AV268" s="13" t="s">
        <v>86</v>
      </c>
      <c r="AW268" s="13" t="s">
        <v>38</v>
      </c>
      <c r="AX268" s="13" t="s">
        <v>79</v>
      </c>
      <c r="AY268" s="209" t="s">
        <v>290</v>
      </c>
    </row>
    <row r="269" spans="2:51" s="14" customFormat="1" ht="11.25">
      <c r="B269" s="210"/>
      <c r="C269" s="211"/>
      <c r="D269" s="195" t="s">
        <v>300</v>
      </c>
      <c r="E269" s="212" t="s">
        <v>42</v>
      </c>
      <c r="F269" s="213" t="s">
        <v>1207</v>
      </c>
      <c r="G269" s="211"/>
      <c r="H269" s="214">
        <v>108</v>
      </c>
      <c r="I269" s="215"/>
      <c r="J269" s="211"/>
      <c r="K269" s="211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300</v>
      </c>
      <c r="AU269" s="220" t="s">
        <v>157</v>
      </c>
      <c r="AV269" s="14" t="s">
        <v>88</v>
      </c>
      <c r="AW269" s="14" t="s">
        <v>38</v>
      </c>
      <c r="AX269" s="14" t="s">
        <v>79</v>
      </c>
      <c r="AY269" s="220" t="s">
        <v>290</v>
      </c>
    </row>
    <row r="270" spans="2:51" s="15" customFormat="1" ht="11.25">
      <c r="B270" s="221"/>
      <c r="C270" s="222"/>
      <c r="D270" s="195" t="s">
        <v>300</v>
      </c>
      <c r="E270" s="223" t="s">
        <v>42</v>
      </c>
      <c r="F270" s="224" t="s">
        <v>302</v>
      </c>
      <c r="G270" s="222"/>
      <c r="H270" s="225">
        <v>108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300</v>
      </c>
      <c r="AU270" s="231" t="s">
        <v>157</v>
      </c>
      <c r="AV270" s="15" t="s">
        <v>296</v>
      </c>
      <c r="AW270" s="15" t="s">
        <v>38</v>
      </c>
      <c r="AX270" s="15" t="s">
        <v>86</v>
      </c>
      <c r="AY270" s="231" t="s">
        <v>290</v>
      </c>
    </row>
    <row r="271" spans="1:65" s="2" customFormat="1" ht="14.45" customHeight="1">
      <c r="A271" s="36"/>
      <c r="B271" s="37"/>
      <c r="C271" s="182" t="s">
        <v>541</v>
      </c>
      <c r="D271" s="182" t="s">
        <v>292</v>
      </c>
      <c r="E271" s="183" t="s">
        <v>1208</v>
      </c>
      <c r="F271" s="184" t="s">
        <v>1209</v>
      </c>
      <c r="G271" s="185" t="s">
        <v>881</v>
      </c>
      <c r="H271" s="186">
        <v>5</v>
      </c>
      <c r="I271" s="187"/>
      <c r="J271" s="188">
        <f>ROUND(I271*H271,2)</f>
        <v>0</v>
      </c>
      <c r="K271" s="184" t="s">
        <v>42</v>
      </c>
      <c r="L271" s="41"/>
      <c r="M271" s="189" t="s">
        <v>42</v>
      </c>
      <c r="N271" s="190" t="s">
        <v>50</v>
      </c>
      <c r="O271" s="66"/>
      <c r="P271" s="191">
        <f>O271*H271</f>
        <v>0</v>
      </c>
      <c r="Q271" s="191">
        <v>0</v>
      </c>
      <c r="R271" s="191">
        <f>Q271*H271</f>
        <v>0</v>
      </c>
      <c r="S271" s="191">
        <v>0</v>
      </c>
      <c r="T271" s="192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93" t="s">
        <v>633</v>
      </c>
      <c r="AT271" s="193" t="s">
        <v>292</v>
      </c>
      <c r="AU271" s="193" t="s">
        <v>157</v>
      </c>
      <c r="AY271" s="19" t="s">
        <v>290</v>
      </c>
      <c r="BE271" s="194">
        <f>IF(N271="základní",J271,0)</f>
        <v>0</v>
      </c>
      <c r="BF271" s="194">
        <f>IF(N271="snížená",J271,0)</f>
        <v>0</v>
      </c>
      <c r="BG271" s="194">
        <f>IF(N271="zákl. přenesená",J271,0)</f>
        <v>0</v>
      </c>
      <c r="BH271" s="194">
        <f>IF(N271="sníž. přenesená",J271,0)</f>
        <v>0</v>
      </c>
      <c r="BI271" s="194">
        <f>IF(N271="nulová",J271,0)</f>
        <v>0</v>
      </c>
      <c r="BJ271" s="19" t="s">
        <v>86</v>
      </c>
      <c r="BK271" s="194">
        <f>ROUND(I271*H271,2)</f>
        <v>0</v>
      </c>
      <c r="BL271" s="19" t="s">
        <v>633</v>
      </c>
      <c r="BM271" s="193" t="s">
        <v>1210</v>
      </c>
    </row>
    <row r="272" spans="2:51" s="13" customFormat="1" ht="11.25">
      <c r="B272" s="200"/>
      <c r="C272" s="201"/>
      <c r="D272" s="195" t="s">
        <v>300</v>
      </c>
      <c r="E272" s="202" t="s">
        <v>42</v>
      </c>
      <c r="F272" s="203" t="s">
        <v>578</v>
      </c>
      <c r="G272" s="201"/>
      <c r="H272" s="202" t="s">
        <v>42</v>
      </c>
      <c r="I272" s="204"/>
      <c r="J272" s="201"/>
      <c r="K272" s="201"/>
      <c r="L272" s="205"/>
      <c r="M272" s="206"/>
      <c r="N272" s="207"/>
      <c r="O272" s="207"/>
      <c r="P272" s="207"/>
      <c r="Q272" s="207"/>
      <c r="R272" s="207"/>
      <c r="S272" s="207"/>
      <c r="T272" s="208"/>
      <c r="AT272" s="209" t="s">
        <v>300</v>
      </c>
      <c r="AU272" s="209" t="s">
        <v>157</v>
      </c>
      <c r="AV272" s="13" t="s">
        <v>86</v>
      </c>
      <c r="AW272" s="13" t="s">
        <v>38</v>
      </c>
      <c r="AX272" s="13" t="s">
        <v>79</v>
      </c>
      <c r="AY272" s="209" t="s">
        <v>290</v>
      </c>
    </row>
    <row r="273" spans="2:51" s="14" customFormat="1" ht="11.25">
      <c r="B273" s="210"/>
      <c r="C273" s="211"/>
      <c r="D273" s="195" t="s">
        <v>300</v>
      </c>
      <c r="E273" s="212" t="s">
        <v>42</v>
      </c>
      <c r="F273" s="213" t="s">
        <v>323</v>
      </c>
      <c r="G273" s="211"/>
      <c r="H273" s="214">
        <v>5</v>
      </c>
      <c r="I273" s="215"/>
      <c r="J273" s="211"/>
      <c r="K273" s="211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300</v>
      </c>
      <c r="AU273" s="220" t="s">
        <v>157</v>
      </c>
      <c r="AV273" s="14" t="s">
        <v>88</v>
      </c>
      <c r="AW273" s="14" t="s">
        <v>38</v>
      </c>
      <c r="AX273" s="14" t="s">
        <v>79</v>
      </c>
      <c r="AY273" s="220" t="s">
        <v>290</v>
      </c>
    </row>
    <row r="274" spans="2:51" s="15" customFormat="1" ht="11.25">
      <c r="B274" s="221"/>
      <c r="C274" s="222"/>
      <c r="D274" s="195" t="s">
        <v>300</v>
      </c>
      <c r="E274" s="223" t="s">
        <v>42</v>
      </c>
      <c r="F274" s="224" t="s">
        <v>302</v>
      </c>
      <c r="G274" s="222"/>
      <c r="H274" s="225">
        <v>5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AT274" s="231" t="s">
        <v>300</v>
      </c>
      <c r="AU274" s="231" t="s">
        <v>157</v>
      </c>
      <c r="AV274" s="15" t="s">
        <v>296</v>
      </c>
      <c r="AW274" s="15" t="s">
        <v>38</v>
      </c>
      <c r="AX274" s="15" t="s">
        <v>86</v>
      </c>
      <c r="AY274" s="231" t="s">
        <v>290</v>
      </c>
    </row>
    <row r="275" spans="1:65" s="2" customFormat="1" ht="37.9" customHeight="1">
      <c r="A275" s="36"/>
      <c r="B275" s="37"/>
      <c r="C275" s="182" t="s">
        <v>547</v>
      </c>
      <c r="D275" s="182" t="s">
        <v>292</v>
      </c>
      <c r="E275" s="183" t="s">
        <v>1211</v>
      </c>
      <c r="F275" s="184" t="s">
        <v>1212</v>
      </c>
      <c r="G275" s="185" t="s">
        <v>131</v>
      </c>
      <c r="H275" s="186">
        <v>5</v>
      </c>
      <c r="I275" s="187"/>
      <c r="J275" s="188">
        <f>ROUND(I275*H275,2)</f>
        <v>0</v>
      </c>
      <c r="K275" s="184" t="s">
        <v>295</v>
      </c>
      <c r="L275" s="41"/>
      <c r="M275" s="189" t="s">
        <v>42</v>
      </c>
      <c r="N275" s="190" t="s">
        <v>50</v>
      </c>
      <c r="O275" s="66"/>
      <c r="P275" s="191">
        <f>O275*H275</f>
        <v>0</v>
      </c>
      <c r="Q275" s="191">
        <v>0</v>
      </c>
      <c r="R275" s="191">
        <f>Q275*H275</f>
        <v>0</v>
      </c>
      <c r="S275" s="191">
        <v>0</v>
      </c>
      <c r="T275" s="192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93" t="s">
        <v>633</v>
      </c>
      <c r="AT275" s="193" t="s">
        <v>292</v>
      </c>
      <c r="AU275" s="193" t="s">
        <v>157</v>
      </c>
      <c r="AY275" s="19" t="s">
        <v>290</v>
      </c>
      <c r="BE275" s="194">
        <f>IF(N275="základní",J275,0)</f>
        <v>0</v>
      </c>
      <c r="BF275" s="194">
        <f>IF(N275="snížená",J275,0)</f>
        <v>0</v>
      </c>
      <c r="BG275" s="194">
        <f>IF(N275="zákl. přenesená",J275,0)</f>
        <v>0</v>
      </c>
      <c r="BH275" s="194">
        <f>IF(N275="sníž. přenesená",J275,0)</f>
        <v>0</v>
      </c>
      <c r="BI275" s="194">
        <f>IF(N275="nulová",J275,0)</f>
        <v>0</v>
      </c>
      <c r="BJ275" s="19" t="s">
        <v>86</v>
      </c>
      <c r="BK275" s="194">
        <f>ROUND(I275*H275,2)</f>
        <v>0</v>
      </c>
      <c r="BL275" s="19" t="s">
        <v>633</v>
      </c>
      <c r="BM275" s="193" t="s">
        <v>1213</v>
      </c>
    </row>
    <row r="276" spans="2:51" s="13" customFormat="1" ht="11.25">
      <c r="B276" s="200"/>
      <c r="C276" s="201"/>
      <c r="D276" s="195" t="s">
        <v>300</v>
      </c>
      <c r="E276" s="202" t="s">
        <v>42</v>
      </c>
      <c r="F276" s="203" t="s">
        <v>578</v>
      </c>
      <c r="G276" s="201"/>
      <c r="H276" s="202" t="s">
        <v>42</v>
      </c>
      <c r="I276" s="204"/>
      <c r="J276" s="201"/>
      <c r="K276" s="201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300</v>
      </c>
      <c r="AU276" s="209" t="s">
        <v>157</v>
      </c>
      <c r="AV276" s="13" t="s">
        <v>86</v>
      </c>
      <c r="AW276" s="13" t="s">
        <v>38</v>
      </c>
      <c r="AX276" s="13" t="s">
        <v>79</v>
      </c>
      <c r="AY276" s="209" t="s">
        <v>290</v>
      </c>
    </row>
    <row r="277" spans="2:51" s="14" customFormat="1" ht="11.25">
      <c r="B277" s="210"/>
      <c r="C277" s="211"/>
      <c r="D277" s="195" t="s">
        <v>300</v>
      </c>
      <c r="E277" s="212" t="s">
        <v>42</v>
      </c>
      <c r="F277" s="213" t="s">
        <v>323</v>
      </c>
      <c r="G277" s="211"/>
      <c r="H277" s="214">
        <v>5</v>
      </c>
      <c r="I277" s="215"/>
      <c r="J277" s="211"/>
      <c r="K277" s="211"/>
      <c r="L277" s="216"/>
      <c r="M277" s="217"/>
      <c r="N277" s="218"/>
      <c r="O277" s="218"/>
      <c r="P277" s="218"/>
      <c r="Q277" s="218"/>
      <c r="R277" s="218"/>
      <c r="S277" s="218"/>
      <c r="T277" s="219"/>
      <c r="AT277" s="220" t="s">
        <v>300</v>
      </c>
      <c r="AU277" s="220" t="s">
        <v>157</v>
      </c>
      <c r="AV277" s="14" t="s">
        <v>88</v>
      </c>
      <c r="AW277" s="14" t="s">
        <v>38</v>
      </c>
      <c r="AX277" s="14" t="s">
        <v>79</v>
      </c>
      <c r="AY277" s="220" t="s">
        <v>290</v>
      </c>
    </row>
    <row r="278" spans="2:51" s="15" customFormat="1" ht="11.25">
      <c r="B278" s="221"/>
      <c r="C278" s="222"/>
      <c r="D278" s="195" t="s">
        <v>300</v>
      </c>
      <c r="E278" s="223" t="s">
        <v>42</v>
      </c>
      <c r="F278" s="224" t="s">
        <v>302</v>
      </c>
      <c r="G278" s="222"/>
      <c r="H278" s="225">
        <v>5</v>
      </c>
      <c r="I278" s="226"/>
      <c r="J278" s="222"/>
      <c r="K278" s="222"/>
      <c r="L278" s="227"/>
      <c r="M278" s="228"/>
      <c r="N278" s="229"/>
      <c r="O278" s="229"/>
      <c r="P278" s="229"/>
      <c r="Q278" s="229"/>
      <c r="R278" s="229"/>
      <c r="S278" s="229"/>
      <c r="T278" s="230"/>
      <c r="AT278" s="231" t="s">
        <v>300</v>
      </c>
      <c r="AU278" s="231" t="s">
        <v>157</v>
      </c>
      <c r="AV278" s="15" t="s">
        <v>296</v>
      </c>
      <c r="AW278" s="15" t="s">
        <v>38</v>
      </c>
      <c r="AX278" s="15" t="s">
        <v>86</v>
      </c>
      <c r="AY278" s="231" t="s">
        <v>290</v>
      </c>
    </row>
    <row r="279" spans="1:65" s="2" customFormat="1" ht="14.45" customHeight="1">
      <c r="A279" s="36"/>
      <c r="B279" s="37"/>
      <c r="C279" s="182" t="s">
        <v>552</v>
      </c>
      <c r="D279" s="182" t="s">
        <v>292</v>
      </c>
      <c r="E279" s="183" t="s">
        <v>1214</v>
      </c>
      <c r="F279" s="184" t="s">
        <v>1215</v>
      </c>
      <c r="G279" s="185" t="s">
        <v>146</v>
      </c>
      <c r="H279" s="186">
        <v>4.12</v>
      </c>
      <c r="I279" s="187"/>
      <c r="J279" s="188">
        <f>ROUND(I279*H279,2)</f>
        <v>0</v>
      </c>
      <c r="K279" s="184" t="s">
        <v>295</v>
      </c>
      <c r="L279" s="41"/>
      <c r="M279" s="189" t="s">
        <v>42</v>
      </c>
      <c r="N279" s="190" t="s">
        <v>50</v>
      </c>
      <c r="O279" s="66"/>
      <c r="P279" s="191">
        <f>O279*H279</f>
        <v>0</v>
      </c>
      <c r="Q279" s="191">
        <v>2.25634</v>
      </c>
      <c r="R279" s="191">
        <f>Q279*H279</f>
        <v>9.296120799999999</v>
      </c>
      <c r="S279" s="191">
        <v>0</v>
      </c>
      <c r="T279" s="192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3" t="s">
        <v>633</v>
      </c>
      <c r="AT279" s="193" t="s">
        <v>292</v>
      </c>
      <c r="AU279" s="193" t="s">
        <v>157</v>
      </c>
      <c r="AY279" s="19" t="s">
        <v>290</v>
      </c>
      <c r="BE279" s="194">
        <f>IF(N279="základní",J279,0)</f>
        <v>0</v>
      </c>
      <c r="BF279" s="194">
        <f>IF(N279="snížená",J279,0)</f>
        <v>0</v>
      </c>
      <c r="BG279" s="194">
        <f>IF(N279="zákl. přenesená",J279,0)</f>
        <v>0</v>
      </c>
      <c r="BH279" s="194">
        <f>IF(N279="sníž. přenesená",J279,0)</f>
        <v>0</v>
      </c>
      <c r="BI279" s="194">
        <f>IF(N279="nulová",J279,0)</f>
        <v>0</v>
      </c>
      <c r="BJ279" s="19" t="s">
        <v>86</v>
      </c>
      <c r="BK279" s="194">
        <f>ROUND(I279*H279,2)</f>
        <v>0</v>
      </c>
      <c r="BL279" s="19" t="s">
        <v>633</v>
      </c>
      <c r="BM279" s="193" t="s">
        <v>1216</v>
      </c>
    </row>
    <row r="280" spans="2:51" s="13" customFormat="1" ht="11.25">
      <c r="B280" s="200"/>
      <c r="C280" s="201"/>
      <c r="D280" s="195" t="s">
        <v>300</v>
      </c>
      <c r="E280" s="202" t="s">
        <v>42</v>
      </c>
      <c r="F280" s="203" t="s">
        <v>1217</v>
      </c>
      <c r="G280" s="201"/>
      <c r="H280" s="202" t="s">
        <v>42</v>
      </c>
      <c r="I280" s="204"/>
      <c r="J280" s="201"/>
      <c r="K280" s="201"/>
      <c r="L280" s="205"/>
      <c r="M280" s="206"/>
      <c r="N280" s="207"/>
      <c r="O280" s="207"/>
      <c r="P280" s="207"/>
      <c r="Q280" s="207"/>
      <c r="R280" s="207"/>
      <c r="S280" s="207"/>
      <c r="T280" s="208"/>
      <c r="AT280" s="209" t="s">
        <v>300</v>
      </c>
      <c r="AU280" s="209" t="s">
        <v>157</v>
      </c>
      <c r="AV280" s="13" t="s">
        <v>86</v>
      </c>
      <c r="AW280" s="13" t="s">
        <v>38</v>
      </c>
      <c r="AX280" s="13" t="s">
        <v>79</v>
      </c>
      <c r="AY280" s="209" t="s">
        <v>290</v>
      </c>
    </row>
    <row r="281" spans="2:51" s="14" customFormat="1" ht="11.25">
      <c r="B281" s="210"/>
      <c r="C281" s="211"/>
      <c r="D281" s="195" t="s">
        <v>300</v>
      </c>
      <c r="E281" s="212" t="s">
        <v>42</v>
      </c>
      <c r="F281" s="213" t="s">
        <v>1218</v>
      </c>
      <c r="G281" s="211"/>
      <c r="H281" s="214">
        <v>4.12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300</v>
      </c>
      <c r="AU281" s="220" t="s">
        <v>157</v>
      </c>
      <c r="AV281" s="14" t="s">
        <v>88</v>
      </c>
      <c r="AW281" s="14" t="s">
        <v>38</v>
      </c>
      <c r="AX281" s="14" t="s">
        <v>79</v>
      </c>
      <c r="AY281" s="220" t="s">
        <v>290</v>
      </c>
    </row>
    <row r="282" spans="2:51" s="15" customFormat="1" ht="11.25">
      <c r="B282" s="221"/>
      <c r="C282" s="222"/>
      <c r="D282" s="195" t="s">
        <v>300</v>
      </c>
      <c r="E282" s="223" t="s">
        <v>42</v>
      </c>
      <c r="F282" s="224" t="s">
        <v>302</v>
      </c>
      <c r="G282" s="222"/>
      <c r="H282" s="225">
        <v>4.12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AT282" s="231" t="s">
        <v>300</v>
      </c>
      <c r="AU282" s="231" t="s">
        <v>157</v>
      </c>
      <c r="AV282" s="15" t="s">
        <v>296</v>
      </c>
      <c r="AW282" s="15" t="s">
        <v>38</v>
      </c>
      <c r="AX282" s="15" t="s">
        <v>86</v>
      </c>
      <c r="AY282" s="231" t="s">
        <v>290</v>
      </c>
    </row>
    <row r="283" spans="1:65" s="2" customFormat="1" ht="14.45" customHeight="1">
      <c r="A283" s="36"/>
      <c r="B283" s="37"/>
      <c r="C283" s="243" t="s">
        <v>558</v>
      </c>
      <c r="D283" s="243" t="s">
        <v>377</v>
      </c>
      <c r="E283" s="244" t="s">
        <v>1219</v>
      </c>
      <c r="F283" s="245" t="s">
        <v>1220</v>
      </c>
      <c r="G283" s="246" t="s">
        <v>881</v>
      </c>
      <c r="H283" s="247">
        <v>3</v>
      </c>
      <c r="I283" s="248"/>
      <c r="J283" s="249">
        <f>ROUND(I283*H283,2)</f>
        <v>0</v>
      </c>
      <c r="K283" s="245" t="s">
        <v>42</v>
      </c>
      <c r="L283" s="250"/>
      <c r="M283" s="251" t="s">
        <v>42</v>
      </c>
      <c r="N283" s="252" t="s">
        <v>50</v>
      </c>
      <c r="O283" s="66"/>
      <c r="P283" s="191">
        <f>O283*H283</f>
        <v>0</v>
      </c>
      <c r="Q283" s="191">
        <v>0</v>
      </c>
      <c r="R283" s="191">
        <f>Q283*H283</f>
        <v>0</v>
      </c>
      <c r="S283" s="191">
        <v>0</v>
      </c>
      <c r="T283" s="192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93" t="s">
        <v>1083</v>
      </c>
      <c r="AT283" s="193" t="s">
        <v>377</v>
      </c>
      <c r="AU283" s="193" t="s">
        <v>157</v>
      </c>
      <c r="AY283" s="19" t="s">
        <v>290</v>
      </c>
      <c r="BE283" s="194">
        <f>IF(N283="základní",J283,0)</f>
        <v>0</v>
      </c>
      <c r="BF283" s="194">
        <f>IF(N283="snížená",J283,0)</f>
        <v>0</v>
      </c>
      <c r="BG283" s="194">
        <f>IF(N283="zákl. přenesená",J283,0)</f>
        <v>0</v>
      </c>
      <c r="BH283" s="194">
        <f>IF(N283="sníž. přenesená",J283,0)</f>
        <v>0</v>
      </c>
      <c r="BI283" s="194">
        <f>IF(N283="nulová",J283,0)</f>
        <v>0</v>
      </c>
      <c r="BJ283" s="19" t="s">
        <v>86</v>
      </c>
      <c r="BK283" s="194">
        <f>ROUND(I283*H283,2)</f>
        <v>0</v>
      </c>
      <c r="BL283" s="19" t="s">
        <v>633</v>
      </c>
      <c r="BM283" s="193" t="s">
        <v>1221</v>
      </c>
    </row>
    <row r="284" spans="2:51" s="13" customFormat="1" ht="11.25">
      <c r="B284" s="200"/>
      <c r="C284" s="201"/>
      <c r="D284" s="195" t="s">
        <v>300</v>
      </c>
      <c r="E284" s="202" t="s">
        <v>42</v>
      </c>
      <c r="F284" s="203" t="s">
        <v>578</v>
      </c>
      <c r="G284" s="201"/>
      <c r="H284" s="202" t="s">
        <v>42</v>
      </c>
      <c r="I284" s="204"/>
      <c r="J284" s="201"/>
      <c r="K284" s="201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300</v>
      </c>
      <c r="AU284" s="209" t="s">
        <v>157</v>
      </c>
      <c r="AV284" s="13" t="s">
        <v>86</v>
      </c>
      <c r="AW284" s="13" t="s">
        <v>38</v>
      </c>
      <c r="AX284" s="13" t="s">
        <v>79</v>
      </c>
      <c r="AY284" s="209" t="s">
        <v>290</v>
      </c>
    </row>
    <row r="285" spans="2:51" s="14" customFormat="1" ht="11.25">
      <c r="B285" s="210"/>
      <c r="C285" s="211"/>
      <c r="D285" s="195" t="s">
        <v>300</v>
      </c>
      <c r="E285" s="212" t="s">
        <v>42</v>
      </c>
      <c r="F285" s="213" t="s">
        <v>157</v>
      </c>
      <c r="G285" s="211"/>
      <c r="H285" s="214">
        <v>3</v>
      </c>
      <c r="I285" s="215"/>
      <c r="J285" s="211"/>
      <c r="K285" s="211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300</v>
      </c>
      <c r="AU285" s="220" t="s">
        <v>157</v>
      </c>
      <c r="AV285" s="14" t="s">
        <v>88</v>
      </c>
      <c r="AW285" s="14" t="s">
        <v>38</v>
      </c>
      <c r="AX285" s="14" t="s">
        <v>79</v>
      </c>
      <c r="AY285" s="220" t="s">
        <v>290</v>
      </c>
    </row>
    <row r="286" spans="2:51" s="15" customFormat="1" ht="11.25">
      <c r="B286" s="221"/>
      <c r="C286" s="222"/>
      <c r="D286" s="195" t="s">
        <v>300</v>
      </c>
      <c r="E286" s="223" t="s">
        <v>42</v>
      </c>
      <c r="F286" s="224" t="s">
        <v>302</v>
      </c>
      <c r="G286" s="222"/>
      <c r="H286" s="225">
        <v>3</v>
      </c>
      <c r="I286" s="226"/>
      <c r="J286" s="222"/>
      <c r="K286" s="222"/>
      <c r="L286" s="227"/>
      <c r="M286" s="228"/>
      <c r="N286" s="229"/>
      <c r="O286" s="229"/>
      <c r="P286" s="229"/>
      <c r="Q286" s="229"/>
      <c r="R286" s="229"/>
      <c r="S286" s="229"/>
      <c r="T286" s="230"/>
      <c r="AT286" s="231" t="s">
        <v>300</v>
      </c>
      <c r="AU286" s="231" t="s">
        <v>157</v>
      </c>
      <c r="AV286" s="15" t="s">
        <v>296</v>
      </c>
      <c r="AW286" s="15" t="s">
        <v>38</v>
      </c>
      <c r="AX286" s="15" t="s">
        <v>86</v>
      </c>
      <c r="AY286" s="231" t="s">
        <v>290</v>
      </c>
    </row>
    <row r="287" spans="1:65" s="2" customFormat="1" ht="14.45" customHeight="1">
      <c r="A287" s="36"/>
      <c r="B287" s="37"/>
      <c r="C287" s="243" t="s">
        <v>565</v>
      </c>
      <c r="D287" s="243" t="s">
        <v>377</v>
      </c>
      <c r="E287" s="244" t="s">
        <v>1222</v>
      </c>
      <c r="F287" s="245" t="s">
        <v>1223</v>
      </c>
      <c r="G287" s="246" t="s">
        <v>881</v>
      </c>
      <c r="H287" s="247">
        <v>2</v>
      </c>
      <c r="I287" s="248"/>
      <c r="J287" s="249">
        <f>ROUND(I287*H287,2)</f>
        <v>0</v>
      </c>
      <c r="K287" s="245" t="s">
        <v>42</v>
      </c>
      <c r="L287" s="250"/>
      <c r="M287" s="251" t="s">
        <v>42</v>
      </c>
      <c r="N287" s="252" t="s">
        <v>50</v>
      </c>
      <c r="O287" s="66"/>
      <c r="P287" s="191">
        <f>O287*H287</f>
        <v>0</v>
      </c>
      <c r="Q287" s="191">
        <v>0</v>
      </c>
      <c r="R287" s="191">
        <f>Q287*H287</f>
        <v>0</v>
      </c>
      <c r="S287" s="191">
        <v>0</v>
      </c>
      <c r="T287" s="192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93" t="s">
        <v>1083</v>
      </c>
      <c r="AT287" s="193" t="s">
        <v>377</v>
      </c>
      <c r="AU287" s="193" t="s">
        <v>157</v>
      </c>
      <c r="AY287" s="19" t="s">
        <v>290</v>
      </c>
      <c r="BE287" s="194">
        <f>IF(N287="základní",J287,0)</f>
        <v>0</v>
      </c>
      <c r="BF287" s="194">
        <f>IF(N287="snížená",J287,0)</f>
        <v>0</v>
      </c>
      <c r="BG287" s="194">
        <f>IF(N287="zákl. přenesená",J287,0)</f>
        <v>0</v>
      </c>
      <c r="BH287" s="194">
        <f>IF(N287="sníž. přenesená",J287,0)</f>
        <v>0</v>
      </c>
      <c r="BI287" s="194">
        <f>IF(N287="nulová",J287,0)</f>
        <v>0</v>
      </c>
      <c r="BJ287" s="19" t="s">
        <v>86</v>
      </c>
      <c r="BK287" s="194">
        <f>ROUND(I287*H287,2)</f>
        <v>0</v>
      </c>
      <c r="BL287" s="19" t="s">
        <v>633</v>
      </c>
      <c r="BM287" s="193" t="s">
        <v>1224</v>
      </c>
    </row>
    <row r="288" spans="2:51" s="13" customFormat="1" ht="11.25">
      <c r="B288" s="200"/>
      <c r="C288" s="201"/>
      <c r="D288" s="195" t="s">
        <v>300</v>
      </c>
      <c r="E288" s="202" t="s">
        <v>42</v>
      </c>
      <c r="F288" s="203" t="s">
        <v>578</v>
      </c>
      <c r="G288" s="201"/>
      <c r="H288" s="202" t="s">
        <v>42</v>
      </c>
      <c r="I288" s="204"/>
      <c r="J288" s="201"/>
      <c r="K288" s="201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300</v>
      </c>
      <c r="AU288" s="209" t="s">
        <v>157</v>
      </c>
      <c r="AV288" s="13" t="s">
        <v>86</v>
      </c>
      <c r="AW288" s="13" t="s">
        <v>38</v>
      </c>
      <c r="AX288" s="13" t="s">
        <v>79</v>
      </c>
      <c r="AY288" s="209" t="s">
        <v>290</v>
      </c>
    </row>
    <row r="289" spans="2:51" s="14" customFormat="1" ht="11.25">
      <c r="B289" s="210"/>
      <c r="C289" s="211"/>
      <c r="D289" s="195" t="s">
        <v>300</v>
      </c>
      <c r="E289" s="212" t="s">
        <v>42</v>
      </c>
      <c r="F289" s="213" t="s">
        <v>88</v>
      </c>
      <c r="G289" s="211"/>
      <c r="H289" s="214">
        <v>2</v>
      </c>
      <c r="I289" s="215"/>
      <c r="J289" s="211"/>
      <c r="K289" s="211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300</v>
      </c>
      <c r="AU289" s="220" t="s">
        <v>157</v>
      </c>
      <c r="AV289" s="14" t="s">
        <v>88</v>
      </c>
      <c r="AW289" s="14" t="s">
        <v>38</v>
      </c>
      <c r="AX289" s="14" t="s">
        <v>79</v>
      </c>
      <c r="AY289" s="220" t="s">
        <v>290</v>
      </c>
    </row>
    <row r="290" spans="2:51" s="15" customFormat="1" ht="11.25">
      <c r="B290" s="221"/>
      <c r="C290" s="222"/>
      <c r="D290" s="195" t="s">
        <v>300</v>
      </c>
      <c r="E290" s="223" t="s">
        <v>42</v>
      </c>
      <c r="F290" s="224" t="s">
        <v>1225</v>
      </c>
      <c r="G290" s="222"/>
      <c r="H290" s="225">
        <v>2</v>
      </c>
      <c r="I290" s="226"/>
      <c r="J290" s="222"/>
      <c r="K290" s="222"/>
      <c r="L290" s="227"/>
      <c r="M290" s="228"/>
      <c r="N290" s="229"/>
      <c r="O290" s="229"/>
      <c r="P290" s="229"/>
      <c r="Q290" s="229"/>
      <c r="R290" s="229"/>
      <c r="S290" s="229"/>
      <c r="T290" s="230"/>
      <c r="AT290" s="231" t="s">
        <v>300</v>
      </c>
      <c r="AU290" s="231" t="s">
        <v>157</v>
      </c>
      <c r="AV290" s="15" t="s">
        <v>296</v>
      </c>
      <c r="AW290" s="15" t="s">
        <v>38</v>
      </c>
      <c r="AX290" s="15" t="s">
        <v>86</v>
      </c>
      <c r="AY290" s="231" t="s">
        <v>290</v>
      </c>
    </row>
    <row r="291" spans="1:65" s="2" customFormat="1" ht="14.45" customHeight="1">
      <c r="A291" s="36"/>
      <c r="B291" s="37"/>
      <c r="C291" s="182" t="s">
        <v>569</v>
      </c>
      <c r="D291" s="182" t="s">
        <v>292</v>
      </c>
      <c r="E291" s="183" t="s">
        <v>1226</v>
      </c>
      <c r="F291" s="184" t="s">
        <v>1227</v>
      </c>
      <c r="G291" s="185" t="s">
        <v>113</v>
      </c>
      <c r="H291" s="186">
        <v>143</v>
      </c>
      <c r="I291" s="187"/>
      <c r="J291" s="188">
        <f>ROUND(I291*H291,2)</f>
        <v>0</v>
      </c>
      <c r="K291" s="184" t="s">
        <v>42</v>
      </c>
      <c r="L291" s="41"/>
      <c r="M291" s="189" t="s">
        <v>42</v>
      </c>
      <c r="N291" s="190" t="s">
        <v>50</v>
      </c>
      <c r="O291" s="66"/>
      <c r="P291" s="191">
        <f>O291*H291</f>
        <v>0</v>
      </c>
      <c r="Q291" s="191">
        <v>0</v>
      </c>
      <c r="R291" s="191">
        <f>Q291*H291</f>
        <v>0</v>
      </c>
      <c r="S291" s="191">
        <v>0</v>
      </c>
      <c r="T291" s="192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93" t="s">
        <v>633</v>
      </c>
      <c r="AT291" s="193" t="s">
        <v>292</v>
      </c>
      <c r="AU291" s="193" t="s">
        <v>157</v>
      </c>
      <c r="AY291" s="19" t="s">
        <v>290</v>
      </c>
      <c r="BE291" s="194">
        <f>IF(N291="základní",J291,0)</f>
        <v>0</v>
      </c>
      <c r="BF291" s="194">
        <f>IF(N291="snížená",J291,0)</f>
        <v>0</v>
      </c>
      <c r="BG291" s="194">
        <f>IF(N291="zákl. přenesená",J291,0)</f>
        <v>0</v>
      </c>
      <c r="BH291" s="194">
        <f>IF(N291="sníž. přenesená",J291,0)</f>
        <v>0</v>
      </c>
      <c r="BI291" s="194">
        <f>IF(N291="nulová",J291,0)</f>
        <v>0</v>
      </c>
      <c r="BJ291" s="19" t="s">
        <v>86</v>
      </c>
      <c r="BK291" s="194">
        <f>ROUND(I291*H291,2)</f>
        <v>0</v>
      </c>
      <c r="BL291" s="19" t="s">
        <v>633</v>
      </c>
      <c r="BM291" s="193" t="s">
        <v>1228</v>
      </c>
    </row>
    <row r="292" spans="2:51" s="13" customFormat="1" ht="11.25">
      <c r="B292" s="200"/>
      <c r="C292" s="201"/>
      <c r="D292" s="195" t="s">
        <v>300</v>
      </c>
      <c r="E292" s="202" t="s">
        <v>42</v>
      </c>
      <c r="F292" s="203" t="s">
        <v>468</v>
      </c>
      <c r="G292" s="201"/>
      <c r="H292" s="202" t="s">
        <v>42</v>
      </c>
      <c r="I292" s="204"/>
      <c r="J292" s="201"/>
      <c r="K292" s="201"/>
      <c r="L292" s="205"/>
      <c r="M292" s="206"/>
      <c r="N292" s="207"/>
      <c r="O292" s="207"/>
      <c r="P292" s="207"/>
      <c r="Q292" s="207"/>
      <c r="R292" s="207"/>
      <c r="S292" s="207"/>
      <c r="T292" s="208"/>
      <c r="AT292" s="209" t="s">
        <v>300</v>
      </c>
      <c r="AU292" s="209" t="s">
        <v>157</v>
      </c>
      <c r="AV292" s="13" t="s">
        <v>86</v>
      </c>
      <c r="AW292" s="13" t="s">
        <v>38</v>
      </c>
      <c r="AX292" s="13" t="s">
        <v>79</v>
      </c>
      <c r="AY292" s="209" t="s">
        <v>290</v>
      </c>
    </row>
    <row r="293" spans="2:51" s="14" customFormat="1" ht="11.25">
      <c r="B293" s="210"/>
      <c r="C293" s="211"/>
      <c r="D293" s="195" t="s">
        <v>300</v>
      </c>
      <c r="E293" s="212" t="s">
        <v>42</v>
      </c>
      <c r="F293" s="213" t="s">
        <v>1004</v>
      </c>
      <c r="G293" s="211"/>
      <c r="H293" s="214">
        <v>143</v>
      </c>
      <c r="I293" s="215"/>
      <c r="J293" s="211"/>
      <c r="K293" s="211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300</v>
      </c>
      <c r="AU293" s="220" t="s">
        <v>157</v>
      </c>
      <c r="AV293" s="14" t="s">
        <v>88</v>
      </c>
      <c r="AW293" s="14" t="s">
        <v>38</v>
      </c>
      <c r="AX293" s="14" t="s">
        <v>79</v>
      </c>
      <c r="AY293" s="220" t="s">
        <v>290</v>
      </c>
    </row>
    <row r="294" spans="2:51" s="15" customFormat="1" ht="11.25">
      <c r="B294" s="221"/>
      <c r="C294" s="222"/>
      <c r="D294" s="195" t="s">
        <v>300</v>
      </c>
      <c r="E294" s="223" t="s">
        <v>42</v>
      </c>
      <c r="F294" s="224" t="s">
        <v>302</v>
      </c>
      <c r="G294" s="222"/>
      <c r="H294" s="225">
        <v>143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AT294" s="231" t="s">
        <v>300</v>
      </c>
      <c r="AU294" s="231" t="s">
        <v>157</v>
      </c>
      <c r="AV294" s="15" t="s">
        <v>296</v>
      </c>
      <c r="AW294" s="15" t="s">
        <v>38</v>
      </c>
      <c r="AX294" s="15" t="s">
        <v>86</v>
      </c>
      <c r="AY294" s="231" t="s">
        <v>290</v>
      </c>
    </row>
    <row r="295" spans="1:65" s="2" customFormat="1" ht="37.9" customHeight="1">
      <c r="A295" s="36"/>
      <c r="B295" s="37"/>
      <c r="C295" s="182" t="s">
        <v>574</v>
      </c>
      <c r="D295" s="182" t="s">
        <v>292</v>
      </c>
      <c r="E295" s="183" t="s">
        <v>1229</v>
      </c>
      <c r="F295" s="184" t="s">
        <v>1230</v>
      </c>
      <c r="G295" s="185" t="s">
        <v>113</v>
      </c>
      <c r="H295" s="186">
        <v>9</v>
      </c>
      <c r="I295" s="187"/>
      <c r="J295" s="188">
        <f>ROUND(I295*H295,2)</f>
        <v>0</v>
      </c>
      <c r="K295" s="184" t="s">
        <v>295</v>
      </c>
      <c r="L295" s="41"/>
      <c r="M295" s="189" t="s">
        <v>42</v>
      </c>
      <c r="N295" s="190" t="s">
        <v>50</v>
      </c>
      <c r="O295" s="66"/>
      <c r="P295" s="191">
        <f>O295*H295</f>
        <v>0</v>
      </c>
      <c r="Q295" s="191">
        <v>0</v>
      </c>
      <c r="R295" s="191">
        <f>Q295*H295</f>
        <v>0</v>
      </c>
      <c r="S295" s="191">
        <v>0</v>
      </c>
      <c r="T295" s="192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93" t="s">
        <v>633</v>
      </c>
      <c r="AT295" s="193" t="s">
        <v>292</v>
      </c>
      <c r="AU295" s="193" t="s">
        <v>157</v>
      </c>
      <c r="AY295" s="19" t="s">
        <v>290</v>
      </c>
      <c r="BE295" s="194">
        <f>IF(N295="základní",J295,0)</f>
        <v>0</v>
      </c>
      <c r="BF295" s="194">
        <f>IF(N295="snížená",J295,0)</f>
        <v>0</v>
      </c>
      <c r="BG295" s="194">
        <f>IF(N295="zákl. přenesená",J295,0)</f>
        <v>0</v>
      </c>
      <c r="BH295" s="194">
        <f>IF(N295="sníž. přenesená",J295,0)</f>
        <v>0</v>
      </c>
      <c r="BI295" s="194">
        <f>IF(N295="nulová",J295,0)</f>
        <v>0</v>
      </c>
      <c r="BJ295" s="19" t="s">
        <v>86</v>
      </c>
      <c r="BK295" s="194">
        <f>ROUND(I295*H295,2)</f>
        <v>0</v>
      </c>
      <c r="BL295" s="19" t="s">
        <v>633</v>
      </c>
      <c r="BM295" s="193" t="s">
        <v>1231</v>
      </c>
    </row>
    <row r="296" spans="2:51" s="13" customFormat="1" ht="11.25">
      <c r="B296" s="200"/>
      <c r="C296" s="201"/>
      <c r="D296" s="195" t="s">
        <v>300</v>
      </c>
      <c r="E296" s="202" t="s">
        <v>42</v>
      </c>
      <c r="F296" s="203" t="s">
        <v>1232</v>
      </c>
      <c r="G296" s="201"/>
      <c r="H296" s="202" t="s">
        <v>42</v>
      </c>
      <c r="I296" s="204"/>
      <c r="J296" s="201"/>
      <c r="K296" s="201"/>
      <c r="L296" s="205"/>
      <c r="M296" s="206"/>
      <c r="N296" s="207"/>
      <c r="O296" s="207"/>
      <c r="P296" s="207"/>
      <c r="Q296" s="207"/>
      <c r="R296" s="207"/>
      <c r="S296" s="207"/>
      <c r="T296" s="208"/>
      <c r="AT296" s="209" t="s">
        <v>300</v>
      </c>
      <c r="AU296" s="209" t="s">
        <v>157</v>
      </c>
      <c r="AV296" s="13" t="s">
        <v>86</v>
      </c>
      <c r="AW296" s="13" t="s">
        <v>38</v>
      </c>
      <c r="AX296" s="13" t="s">
        <v>79</v>
      </c>
      <c r="AY296" s="209" t="s">
        <v>290</v>
      </c>
    </row>
    <row r="297" spans="2:51" s="14" customFormat="1" ht="11.25">
      <c r="B297" s="210"/>
      <c r="C297" s="211"/>
      <c r="D297" s="195" t="s">
        <v>300</v>
      </c>
      <c r="E297" s="212" t="s">
        <v>116</v>
      </c>
      <c r="F297" s="213" t="s">
        <v>347</v>
      </c>
      <c r="G297" s="211"/>
      <c r="H297" s="214">
        <v>9</v>
      </c>
      <c r="I297" s="215"/>
      <c r="J297" s="211"/>
      <c r="K297" s="211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300</v>
      </c>
      <c r="AU297" s="220" t="s">
        <v>157</v>
      </c>
      <c r="AV297" s="14" t="s">
        <v>88</v>
      </c>
      <c r="AW297" s="14" t="s">
        <v>38</v>
      </c>
      <c r="AX297" s="14" t="s">
        <v>79</v>
      </c>
      <c r="AY297" s="220" t="s">
        <v>290</v>
      </c>
    </row>
    <row r="298" spans="2:51" s="15" customFormat="1" ht="11.25">
      <c r="B298" s="221"/>
      <c r="C298" s="222"/>
      <c r="D298" s="195" t="s">
        <v>300</v>
      </c>
      <c r="E298" s="223" t="s">
        <v>42</v>
      </c>
      <c r="F298" s="224" t="s">
        <v>302</v>
      </c>
      <c r="G298" s="222"/>
      <c r="H298" s="225">
        <v>9</v>
      </c>
      <c r="I298" s="226"/>
      <c r="J298" s="222"/>
      <c r="K298" s="222"/>
      <c r="L298" s="227"/>
      <c r="M298" s="228"/>
      <c r="N298" s="229"/>
      <c r="O298" s="229"/>
      <c r="P298" s="229"/>
      <c r="Q298" s="229"/>
      <c r="R298" s="229"/>
      <c r="S298" s="229"/>
      <c r="T298" s="230"/>
      <c r="AT298" s="231" t="s">
        <v>300</v>
      </c>
      <c r="AU298" s="231" t="s">
        <v>157</v>
      </c>
      <c r="AV298" s="15" t="s">
        <v>296</v>
      </c>
      <c r="AW298" s="15" t="s">
        <v>38</v>
      </c>
      <c r="AX298" s="15" t="s">
        <v>86</v>
      </c>
      <c r="AY298" s="231" t="s">
        <v>290</v>
      </c>
    </row>
    <row r="299" spans="1:65" s="2" customFormat="1" ht="37.9" customHeight="1">
      <c r="A299" s="36"/>
      <c r="B299" s="37"/>
      <c r="C299" s="182" t="s">
        <v>579</v>
      </c>
      <c r="D299" s="182" t="s">
        <v>292</v>
      </c>
      <c r="E299" s="183" t="s">
        <v>1233</v>
      </c>
      <c r="F299" s="184" t="s">
        <v>1234</v>
      </c>
      <c r="G299" s="185" t="s">
        <v>113</v>
      </c>
      <c r="H299" s="186">
        <v>27</v>
      </c>
      <c r="I299" s="187"/>
      <c r="J299" s="188">
        <f>ROUND(I299*H299,2)</f>
        <v>0</v>
      </c>
      <c r="K299" s="184" t="s">
        <v>295</v>
      </c>
      <c r="L299" s="41"/>
      <c r="M299" s="189" t="s">
        <v>42</v>
      </c>
      <c r="N299" s="190" t="s">
        <v>50</v>
      </c>
      <c r="O299" s="66"/>
      <c r="P299" s="191">
        <f>O299*H299</f>
        <v>0</v>
      </c>
      <c r="Q299" s="191">
        <v>0</v>
      </c>
      <c r="R299" s="191">
        <f>Q299*H299</f>
        <v>0</v>
      </c>
      <c r="S299" s="191">
        <v>0</v>
      </c>
      <c r="T299" s="192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93" t="s">
        <v>633</v>
      </c>
      <c r="AT299" s="193" t="s">
        <v>292</v>
      </c>
      <c r="AU299" s="193" t="s">
        <v>157</v>
      </c>
      <c r="AY299" s="19" t="s">
        <v>290</v>
      </c>
      <c r="BE299" s="194">
        <f>IF(N299="základní",J299,0)</f>
        <v>0</v>
      </c>
      <c r="BF299" s="194">
        <f>IF(N299="snížená",J299,0)</f>
        <v>0</v>
      </c>
      <c r="BG299" s="194">
        <f>IF(N299="zákl. přenesená",J299,0)</f>
        <v>0</v>
      </c>
      <c r="BH299" s="194">
        <f>IF(N299="sníž. přenesená",J299,0)</f>
        <v>0</v>
      </c>
      <c r="BI299" s="194">
        <f>IF(N299="nulová",J299,0)</f>
        <v>0</v>
      </c>
      <c r="BJ299" s="19" t="s">
        <v>86</v>
      </c>
      <c r="BK299" s="194">
        <f>ROUND(I299*H299,2)</f>
        <v>0</v>
      </c>
      <c r="BL299" s="19" t="s">
        <v>633</v>
      </c>
      <c r="BM299" s="193" t="s">
        <v>1235</v>
      </c>
    </row>
    <row r="300" spans="2:51" s="13" customFormat="1" ht="11.25">
      <c r="B300" s="200"/>
      <c r="C300" s="201"/>
      <c r="D300" s="195" t="s">
        <v>300</v>
      </c>
      <c r="E300" s="202" t="s">
        <v>42</v>
      </c>
      <c r="F300" s="203" t="s">
        <v>1236</v>
      </c>
      <c r="G300" s="201"/>
      <c r="H300" s="202" t="s">
        <v>42</v>
      </c>
      <c r="I300" s="204"/>
      <c r="J300" s="201"/>
      <c r="K300" s="201"/>
      <c r="L300" s="205"/>
      <c r="M300" s="206"/>
      <c r="N300" s="207"/>
      <c r="O300" s="207"/>
      <c r="P300" s="207"/>
      <c r="Q300" s="207"/>
      <c r="R300" s="207"/>
      <c r="S300" s="207"/>
      <c r="T300" s="208"/>
      <c r="AT300" s="209" t="s">
        <v>300</v>
      </c>
      <c r="AU300" s="209" t="s">
        <v>157</v>
      </c>
      <c r="AV300" s="13" t="s">
        <v>86</v>
      </c>
      <c r="AW300" s="13" t="s">
        <v>38</v>
      </c>
      <c r="AX300" s="13" t="s">
        <v>79</v>
      </c>
      <c r="AY300" s="209" t="s">
        <v>290</v>
      </c>
    </row>
    <row r="301" spans="2:51" s="14" customFormat="1" ht="11.25">
      <c r="B301" s="210"/>
      <c r="C301" s="211"/>
      <c r="D301" s="195" t="s">
        <v>300</v>
      </c>
      <c r="E301" s="212" t="s">
        <v>118</v>
      </c>
      <c r="F301" s="213" t="s">
        <v>445</v>
      </c>
      <c r="G301" s="211"/>
      <c r="H301" s="214">
        <v>27</v>
      </c>
      <c r="I301" s="215"/>
      <c r="J301" s="211"/>
      <c r="K301" s="211"/>
      <c r="L301" s="216"/>
      <c r="M301" s="217"/>
      <c r="N301" s="218"/>
      <c r="O301" s="218"/>
      <c r="P301" s="218"/>
      <c r="Q301" s="218"/>
      <c r="R301" s="218"/>
      <c r="S301" s="218"/>
      <c r="T301" s="219"/>
      <c r="AT301" s="220" t="s">
        <v>300</v>
      </c>
      <c r="AU301" s="220" t="s">
        <v>157</v>
      </c>
      <c r="AV301" s="14" t="s">
        <v>88</v>
      </c>
      <c r="AW301" s="14" t="s">
        <v>38</v>
      </c>
      <c r="AX301" s="14" t="s">
        <v>79</v>
      </c>
      <c r="AY301" s="220" t="s">
        <v>290</v>
      </c>
    </row>
    <row r="302" spans="2:51" s="15" customFormat="1" ht="11.25">
      <c r="B302" s="221"/>
      <c r="C302" s="222"/>
      <c r="D302" s="195" t="s">
        <v>300</v>
      </c>
      <c r="E302" s="223" t="s">
        <v>42</v>
      </c>
      <c r="F302" s="224" t="s">
        <v>302</v>
      </c>
      <c r="G302" s="222"/>
      <c r="H302" s="225">
        <v>27</v>
      </c>
      <c r="I302" s="226"/>
      <c r="J302" s="222"/>
      <c r="K302" s="222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300</v>
      </c>
      <c r="AU302" s="231" t="s">
        <v>157</v>
      </c>
      <c r="AV302" s="15" t="s">
        <v>296</v>
      </c>
      <c r="AW302" s="15" t="s">
        <v>38</v>
      </c>
      <c r="AX302" s="15" t="s">
        <v>86</v>
      </c>
      <c r="AY302" s="231" t="s">
        <v>290</v>
      </c>
    </row>
    <row r="303" spans="1:65" s="2" customFormat="1" ht="37.9" customHeight="1">
      <c r="A303" s="36"/>
      <c r="B303" s="37"/>
      <c r="C303" s="182" t="s">
        <v>583</v>
      </c>
      <c r="D303" s="182" t="s">
        <v>292</v>
      </c>
      <c r="E303" s="183" t="s">
        <v>1237</v>
      </c>
      <c r="F303" s="184" t="s">
        <v>1238</v>
      </c>
      <c r="G303" s="185" t="s">
        <v>113</v>
      </c>
      <c r="H303" s="186">
        <v>99</v>
      </c>
      <c r="I303" s="187"/>
      <c r="J303" s="188">
        <f>ROUND(I303*H303,2)</f>
        <v>0</v>
      </c>
      <c r="K303" s="184" t="s">
        <v>295</v>
      </c>
      <c r="L303" s="41"/>
      <c r="M303" s="189" t="s">
        <v>42</v>
      </c>
      <c r="N303" s="190" t="s">
        <v>50</v>
      </c>
      <c r="O303" s="66"/>
      <c r="P303" s="191">
        <f>O303*H303</f>
        <v>0</v>
      </c>
      <c r="Q303" s="191">
        <v>0</v>
      </c>
      <c r="R303" s="191">
        <f>Q303*H303</f>
        <v>0</v>
      </c>
      <c r="S303" s="191">
        <v>0</v>
      </c>
      <c r="T303" s="192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93" t="s">
        <v>633</v>
      </c>
      <c r="AT303" s="193" t="s">
        <v>292</v>
      </c>
      <c r="AU303" s="193" t="s">
        <v>157</v>
      </c>
      <c r="AY303" s="19" t="s">
        <v>290</v>
      </c>
      <c r="BE303" s="194">
        <f>IF(N303="základní",J303,0)</f>
        <v>0</v>
      </c>
      <c r="BF303" s="194">
        <f>IF(N303="snížená",J303,0)</f>
        <v>0</v>
      </c>
      <c r="BG303" s="194">
        <f>IF(N303="zákl. přenesená",J303,0)</f>
        <v>0</v>
      </c>
      <c r="BH303" s="194">
        <f>IF(N303="sníž. přenesená",J303,0)</f>
        <v>0</v>
      </c>
      <c r="BI303" s="194">
        <f>IF(N303="nulová",J303,0)</f>
        <v>0</v>
      </c>
      <c r="BJ303" s="19" t="s">
        <v>86</v>
      </c>
      <c r="BK303" s="194">
        <f>ROUND(I303*H303,2)</f>
        <v>0</v>
      </c>
      <c r="BL303" s="19" t="s">
        <v>633</v>
      </c>
      <c r="BM303" s="193" t="s">
        <v>1239</v>
      </c>
    </row>
    <row r="304" spans="2:51" s="13" customFormat="1" ht="11.25">
      <c r="B304" s="200"/>
      <c r="C304" s="201"/>
      <c r="D304" s="195" t="s">
        <v>300</v>
      </c>
      <c r="E304" s="202" t="s">
        <v>42</v>
      </c>
      <c r="F304" s="203" t="s">
        <v>1240</v>
      </c>
      <c r="G304" s="201"/>
      <c r="H304" s="202" t="s">
        <v>42</v>
      </c>
      <c r="I304" s="204"/>
      <c r="J304" s="201"/>
      <c r="K304" s="201"/>
      <c r="L304" s="205"/>
      <c r="M304" s="206"/>
      <c r="N304" s="207"/>
      <c r="O304" s="207"/>
      <c r="P304" s="207"/>
      <c r="Q304" s="207"/>
      <c r="R304" s="207"/>
      <c r="S304" s="207"/>
      <c r="T304" s="208"/>
      <c r="AT304" s="209" t="s">
        <v>300</v>
      </c>
      <c r="AU304" s="209" t="s">
        <v>157</v>
      </c>
      <c r="AV304" s="13" t="s">
        <v>86</v>
      </c>
      <c r="AW304" s="13" t="s">
        <v>38</v>
      </c>
      <c r="AX304" s="13" t="s">
        <v>79</v>
      </c>
      <c r="AY304" s="209" t="s">
        <v>290</v>
      </c>
    </row>
    <row r="305" spans="2:51" s="14" customFormat="1" ht="11.25">
      <c r="B305" s="210"/>
      <c r="C305" s="211"/>
      <c r="D305" s="195" t="s">
        <v>300</v>
      </c>
      <c r="E305" s="212" t="s">
        <v>120</v>
      </c>
      <c r="F305" s="213" t="s">
        <v>793</v>
      </c>
      <c r="G305" s="211"/>
      <c r="H305" s="214">
        <v>99</v>
      </c>
      <c r="I305" s="215"/>
      <c r="J305" s="211"/>
      <c r="K305" s="211"/>
      <c r="L305" s="216"/>
      <c r="M305" s="217"/>
      <c r="N305" s="218"/>
      <c r="O305" s="218"/>
      <c r="P305" s="218"/>
      <c r="Q305" s="218"/>
      <c r="R305" s="218"/>
      <c r="S305" s="218"/>
      <c r="T305" s="219"/>
      <c r="AT305" s="220" t="s">
        <v>300</v>
      </c>
      <c r="AU305" s="220" t="s">
        <v>157</v>
      </c>
      <c r="AV305" s="14" t="s">
        <v>88</v>
      </c>
      <c r="AW305" s="14" t="s">
        <v>38</v>
      </c>
      <c r="AX305" s="14" t="s">
        <v>79</v>
      </c>
      <c r="AY305" s="220" t="s">
        <v>290</v>
      </c>
    </row>
    <row r="306" spans="2:51" s="15" customFormat="1" ht="11.25">
      <c r="B306" s="221"/>
      <c r="C306" s="222"/>
      <c r="D306" s="195" t="s">
        <v>300</v>
      </c>
      <c r="E306" s="223" t="s">
        <v>42</v>
      </c>
      <c r="F306" s="224" t="s">
        <v>302</v>
      </c>
      <c r="G306" s="222"/>
      <c r="H306" s="225">
        <v>99</v>
      </c>
      <c r="I306" s="226"/>
      <c r="J306" s="222"/>
      <c r="K306" s="222"/>
      <c r="L306" s="227"/>
      <c r="M306" s="228"/>
      <c r="N306" s="229"/>
      <c r="O306" s="229"/>
      <c r="P306" s="229"/>
      <c r="Q306" s="229"/>
      <c r="R306" s="229"/>
      <c r="S306" s="229"/>
      <c r="T306" s="230"/>
      <c r="AT306" s="231" t="s">
        <v>300</v>
      </c>
      <c r="AU306" s="231" t="s">
        <v>157</v>
      </c>
      <c r="AV306" s="15" t="s">
        <v>296</v>
      </c>
      <c r="AW306" s="15" t="s">
        <v>38</v>
      </c>
      <c r="AX306" s="15" t="s">
        <v>86</v>
      </c>
      <c r="AY306" s="231" t="s">
        <v>290</v>
      </c>
    </row>
    <row r="307" spans="1:65" s="2" customFormat="1" ht="24.2" customHeight="1">
      <c r="A307" s="36"/>
      <c r="B307" s="37"/>
      <c r="C307" s="182" t="s">
        <v>587</v>
      </c>
      <c r="D307" s="182" t="s">
        <v>292</v>
      </c>
      <c r="E307" s="183" t="s">
        <v>1241</v>
      </c>
      <c r="F307" s="184" t="s">
        <v>1242</v>
      </c>
      <c r="G307" s="185" t="s">
        <v>113</v>
      </c>
      <c r="H307" s="186">
        <v>8</v>
      </c>
      <c r="I307" s="187"/>
      <c r="J307" s="188">
        <f>ROUND(I307*H307,2)</f>
        <v>0</v>
      </c>
      <c r="K307" s="184" t="s">
        <v>295</v>
      </c>
      <c r="L307" s="41"/>
      <c r="M307" s="189" t="s">
        <v>42</v>
      </c>
      <c r="N307" s="190" t="s">
        <v>50</v>
      </c>
      <c r="O307" s="66"/>
      <c r="P307" s="191">
        <f>O307*H307</f>
        <v>0</v>
      </c>
      <c r="Q307" s="191">
        <v>0</v>
      </c>
      <c r="R307" s="191">
        <f>Q307*H307</f>
        <v>0</v>
      </c>
      <c r="S307" s="191">
        <v>0</v>
      </c>
      <c r="T307" s="192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93" t="s">
        <v>633</v>
      </c>
      <c r="AT307" s="193" t="s">
        <v>292</v>
      </c>
      <c r="AU307" s="193" t="s">
        <v>157</v>
      </c>
      <c r="AY307" s="19" t="s">
        <v>290</v>
      </c>
      <c r="BE307" s="194">
        <f>IF(N307="základní",J307,0)</f>
        <v>0</v>
      </c>
      <c r="BF307" s="194">
        <f>IF(N307="snížená",J307,0)</f>
        <v>0</v>
      </c>
      <c r="BG307" s="194">
        <f>IF(N307="zákl. přenesená",J307,0)</f>
        <v>0</v>
      </c>
      <c r="BH307" s="194">
        <f>IF(N307="sníž. přenesená",J307,0)</f>
        <v>0</v>
      </c>
      <c r="BI307" s="194">
        <f>IF(N307="nulová",J307,0)</f>
        <v>0</v>
      </c>
      <c r="BJ307" s="19" t="s">
        <v>86</v>
      </c>
      <c r="BK307" s="194">
        <f>ROUND(I307*H307,2)</f>
        <v>0</v>
      </c>
      <c r="BL307" s="19" t="s">
        <v>633</v>
      </c>
      <c r="BM307" s="193" t="s">
        <v>1243</v>
      </c>
    </row>
    <row r="308" spans="2:51" s="13" customFormat="1" ht="11.25">
      <c r="B308" s="200"/>
      <c r="C308" s="201"/>
      <c r="D308" s="195" t="s">
        <v>300</v>
      </c>
      <c r="E308" s="202" t="s">
        <v>42</v>
      </c>
      <c r="F308" s="203" t="s">
        <v>1240</v>
      </c>
      <c r="G308" s="201"/>
      <c r="H308" s="202" t="s">
        <v>42</v>
      </c>
      <c r="I308" s="204"/>
      <c r="J308" s="201"/>
      <c r="K308" s="201"/>
      <c r="L308" s="205"/>
      <c r="M308" s="206"/>
      <c r="N308" s="207"/>
      <c r="O308" s="207"/>
      <c r="P308" s="207"/>
      <c r="Q308" s="207"/>
      <c r="R308" s="207"/>
      <c r="S308" s="207"/>
      <c r="T308" s="208"/>
      <c r="AT308" s="209" t="s">
        <v>300</v>
      </c>
      <c r="AU308" s="209" t="s">
        <v>157</v>
      </c>
      <c r="AV308" s="13" t="s">
        <v>86</v>
      </c>
      <c r="AW308" s="13" t="s">
        <v>38</v>
      </c>
      <c r="AX308" s="13" t="s">
        <v>79</v>
      </c>
      <c r="AY308" s="209" t="s">
        <v>290</v>
      </c>
    </row>
    <row r="309" spans="2:51" s="14" customFormat="1" ht="11.25">
      <c r="B309" s="210"/>
      <c r="C309" s="211"/>
      <c r="D309" s="195" t="s">
        <v>300</v>
      </c>
      <c r="E309" s="212" t="s">
        <v>42</v>
      </c>
      <c r="F309" s="213" t="s">
        <v>343</v>
      </c>
      <c r="G309" s="211"/>
      <c r="H309" s="214">
        <v>8</v>
      </c>
      <c r="I309" s="215"/>
      <c r="J309" s="211"/>
      <c r="K309" s="211"/>
      <c r="L309" s="216"/>
      <c r="M309" s="217"/>
      <c r="N309" s="218"/>
      <c r="O309" s="218"/>
      <c r="P309" s="218"/>
      <c r="Q309" s="218"/>
      <c r="R309" s="218"/>
      <c r="S309" s="218"/>
      <c r="T309" s="219"/>
      <c r="AT309" s="220" t="s">
        <v>300</v>
      </c>
      <c r="AU309" s="220" t="s">
        <v>157</v>
      </c>
      <c r="AV309" s="14" t="s">
        <v>88</v>
      </c>
      <c r="AW309" s="14" t="s">
        <v>38</v>
      </c>
      <c r="AX309" s="14" t="s">
        <v>79</v>
      </c>
      <c r="AY309" s="220" t="s">
        <v>290</v>
      </c>
    </row>
    <row r="310" spans="2:51" s="15" customFormat="1" ht="11.25">
      <c r="B310" s="221"/>
      <c r="C310" s="222"/>
      <c r="D310" s="195" t="s">
        <v>300</v>
      </c>
      <c r="E310" s="223" t="s">
        <v>42</v>
      </c>
      <c r="F310" s="224" t="s">
        <v>302</v>
      </c>
      <c r="G310" s="222"/>
      <c r="H310" s="225">
        <v>8</v>
      </c>
      <c r="I310" s="226"/>
      <c r="J310" s="222"/>
      <c r="K310" s="222"/>
      <c r="L310" s="227"/>
      <c r="M310" s="228"/>
      <c r="N310" s="229"/>
      <c r="O310" s="229"/>
      <c r="P310" s="229"/>
      <c r="Q310" s="229"/>
      <c r="R310" s="229"/>
      <c r="S310" s="229"/>
      <c r="T310" s="230"/>
      <c r="AT310" s="231" t="s">
        <v>300</v>
      </c>
      <c r="AU310" s="231" t="s">
        <v>157</v>
      </c>
      <c r="AV310" s="15" t="s">
        <v>296</v>
      </c>
      <c r="AW310" s="15" t="s">
        <v>38</v>
      </c>
      <c r="AX310" s="15" t="s">
        <v>86</v>
      </c>
      <c r="AY310" s="231" t="s">
        <v>290</v>
      </c>
    </row>
    <row r="311" spans="1:65" s="2" customFormat="1" ht="14.45" customHeight="1">
      <c r="A311" s="36"/>
      <c r="B311" s="37"/>
      <c r="C311" s="182" t="s">
        <v>591</v>
      </c>
      <c r="D311" s="182" t="s">
        <v>292</v>
      </c>
      <c r="E311" s="183" t="s">
        <v>1244</v>
      </c>
      <c r="F311" s="184" t="s">
        <v>1245</v>
      </c>
      <c r="G311" s="185" t="s">
        <v>146</v>
      </c>
      <c r="H311" s="186">
        <v>0.54</v>
      </c>
      <c r="I311" s="187"/>
      <c r="J311" s="188">
        <f>ROUND(I311*H311,2)</f>
        <v>0</v>
      </c>
      <c r="K311" s="184" t="s">
        <v>295</v>
      </c>
      <c r="L311" s="41"/>
      <c r="M311" s="189" t="s">
        <v>42</v>
      </c>
      <c r="N311" s="190" t="s">
        <v>50</v>
      </c>
      <c r="O311" s="66"/>
      <c r="P311" s="191">
        <f>O311*H311</f>
        <v>0</v>
      </c>
      <c r="Q311" s="191">
        <v>2.25634</v>
      </c>
      <c r="R311" s="191">
        <f>Q311*H311</f>
        <v>1.2184236</v>
      </c>
      <c r="S311" s="191">
        <v>0</v>
      </c>
      <c r="T311" s="192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93" t="s">
        <v>633</v>
      </c>
      <c r="AT311" s="193" t="s">
        <v>292</v>
      </c>
      <c r="AU311" s="193" t="s">
        <v>157</v>
      </c>
      <c r="AY311" s="19" t="s">
        <v>290</v>
      </c>
      <c r="BE311" s="194">
        <f>IF(N311="základní",J311,0)</f>
        <v>0</v>
      </c>
      <c r="BF311" s="194">
        <f>IF(N311="snížená",J311,0)</f>
        <v>0</v>
      </c>
      <c r="BG311" s="194">
        <f>IF(N311="zákl. přenesená",J311,0)</f>
        <v>0</v>
      </c>
      <c r="BH311" s="194">
        <f>IF(N311="sníž. přenesená",J311,0)</f>
        <v>0</v>
      </c>
      <c r="BI311" s="194">
        <f>IF(N311="nulová",J311,0)</f>
        <v>0</v>
      </c>
      <c r="BJ311" s="19" t="s">
        <v>86</v>
      </c>
      <c r="BK311" s="194">
        <f>ROUND(I311*H311,2)</f>
        <v>0</v>
      </c>
      <c r="BL311" s="19" t="s">
        <v>633</v>
      </c>
      <c r="BM311" s="193" t="s">
        <v>1246</v>
      </c>
    </row>
    <row r="312" spans="2:51" s="13" customFormat="1" ht="11.25">
      <c r="B312" s="200"/>
      <c r="C312" s="201"/>
      <c r="D312" s="195" t="s">
        <v>300</v>
      </c>
      <c r="E312" s="202" t="s">
        <v>42</v>
      </c>
      <c r="F312" s="203" t="s">
        <v>1247</v>
      </c>
      <c r="G312" s="201"/>
      <c r="H312" s="202" t="s">
        <v>42</v>
      </c>
      <c r="I312" s="204"/>
      <c r="J312" s="201"/>
      <c r="K312" s="201"/>
      <c r="L312" s="205"/>
      <c r="M312" s="206"/>
      <c r="N312" s="207"/>
      <c r="O312" s="207"/>
      <c r="P312" s="207"/>
      <c r="Q312" s="207"/>
      <c r="R312" s="207"/>
      <c r="S312" s="207"/>
      <c r="T312" s="208"/>
      <c r="AT312" s="209" t="s">
        <v>300</v>
      </c>
      <c r="AU312" s="209" t="s">
        <v>157</v>
      </c>
      <c r="AV312" s="13" t="s">
        <v>86</v>
      </c>
      <c r="AW312" s="13" t="s">
        <v>38</v>
      </c>
      <c r="AX312" s="13" t="s">
        <v>79</v>
      </c>
      <c r="AY312" s="209" t="s">
        <v>290</v>
      </c>
    </row>
    <row r="313" spans="2:51" s="14" customFormat="1" ht="11.25">
      <c r="B313" s="210"/>
      <c r="C313" s="211"/>
      <c r="D313" s="195" t="s">
        <v>300</v>
      </c>
      <c r="E313" s="212" t="s">
        <v>42</v>
      </c>
      <c r="F313" s="213" t="s">
        <v>1248</v>
      </c>
      <c r="G313" s="211"/>
      <c r="H313" s="214">
        <v>0.54</v>
      </c>
      <c r="I313" s="215"/>
      <c r="J313" s="211"/>
      <c r="K313" s="211"/>
      <c r="L313" s="216"/>
      <c r="M313" s="217"/>
      <c r="N313" s="218"/>
      <c r="O313" s="218"/>
      <c r="P313" s="218"/>
      <c r="Q313" s="218"/>
      <c r="R313" s="218"/>
      <c r="S313" s="218"/>
      <c r="T313" s="219"/>
      <c r="AT313" s="220" t="s">
        <v>300</v>
      </c>
      <c r="AU313" s="220" t="s">
        <v>157</v>
      </c>
      <c r="AV313" s="14" t="s">
        <v>88</v>
      </c>
      <c r="AW313" s="14" t="s">
        <v>38</v>
      </c>
      <c r="AX313" s="14" t="s">
        <v>79</v>
      </c>
      <c r="AY313" s="220" t="s">
        <v>290</v>
      </c>
    </row>
    <row r="314" spans="2:51" s="15" customFormat="1" ht="11.25">
      <c r="B314" s="221"/>
      <c r="C314" s="222"/>
      <c r="D314" s="195" t="s">
        <v>300</v>
      </c>
      <c r="E314" s="223" t="s">
        <v>42</v>
      </c>
      <c r="F314" s="224" t="s">
        <v>302</v>
      </c>
      <c r="G314" s="222"/>
      <c r="H314" s="225">
        <v>0.54</v>
      </c>
      <c r="I314" s="226"/>
      <c r="J314" s="222"/>
      <c r="K314" s="222"/>
      <c r="L314" s="227"/>
      <c r="M314" s="228"/>
      <c r="N314" s="229"/>
      <c r="O314" s="229"/>
      <c r="P314" s="229"/>
      <c r="Q314" s="229"/>
      <c r="R314" s="229"/>
      <c r="S314" s="229"/>
      <c r="T314" s="230"/>
      <c r="AT314" s="231" t="s">
        <v>300</v>
      </c>
      <c r="AU314" s="231" t="s">
        <v>157</v>
      </c>
      <c r="AV314" s="15" t="s">
        <v>296</v>
      </c>
      <c r="AW314" s="15" t="s">
        <v>38</v>
      </c>
      <c r="AX314" s="15" t="s">
        <v>86</v>
      </c>
      <c r="AY314" s="231" t="s">
        <v>290</v>
      </c>
    </row>
    <row r="315" spans="1:65" s="2" customFormat="1" ht="14.45" customHeight="1">
      <c r="A315" s="36"/>
      <c r="B315" s="37"/>
      <c r="C315" s="243" t="s">
        <v>595</v>
      </c>
      <c r="D315" s="243" t="s">
        <v>377</v>
      </c>
      <c r="E315" s="244" t="s">
        <v>1249</v>
      </c>
      <c r="F315" s="245" t="s">
        <v>1250</v>
      </c>
      <c r="G315" s="246" t="s">
        <v>113</v>
      </c>
      <c r="H315" s="247">
        <v>37</v>
      </c>
      <c r="I315" s="248"/>
      <c r="J315" s="249">
        <f>ROUND(I315*H315,2)</f>
        <v>0</v>
      </c>
      <c r="K315" s="245" t="s">
        <v>42</v>
      </c>
      <c r="L315" s="250"/>
      <c r="M315" s="251" t="s">
        <v>42</v>
      </c>
      <c r="N315" s="252" t="s">
        <v>50</v>
      </c>
      <c r="O315" s="66"/>
      <c r="P315" s="191">
        <f>O315*H315</f>
        <v>0</v>
      </c>
      <c r="Q315" s="191">
        <v>0</v>
      </c>
      <c r="R315" s="191">
        <f>Q315*H315</f>
        <v>0</v>
      </c>
      <c r="S315" s="191">
        <v>0</v>
      </c>
      <c r="T315" s="192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93" t="s">
        <v>602</v>
      </c>
      <c r="AT315" s="193" t="s">
        <v>377</v>
      </c>
      <c r="AU315" s="193" t="s">
        <v>157</v>
      </c>
      <c r="AY315" s="19" t="s">
        <v>290</v>
      </c>
      <c r="BE315" s="194">
        <f>IF(N315="základní",J315,0)</f>
        <v>0</v>
      </c>
      <c r="BF315" s="194">
        <f>IF(N315="snížená",J315,0)</f>
        <v>0</v>
      </c>
      <c r="BG315" s="194">
        <f>IF(N315="zákl. přenesená",J315,0)</f>
        <v>0</v>
      </c>
      <c r="BH315" s="194">
        <f>IF(N315="sníž. přenesená",J315,0)</f>
        <v>0</v>
      </c>
      <c r="BI315" s="194">
        <f>IF(N315="nulová",J315,0)</f>
        <v>0</v>
      </c>
      <c r="BJ315" s="19" t="s">
        <v>86</v>
      </c>
      <c r="BK315" s="194">
        <f>ROUND(I315*H315,2)</f>
        <v>0</v>
      </c>
      <c r="BL315" s="19" t="s">
        <v>602</v>
      </c>
      <c r="BM315" s="193" t="s">
        <v>1251</v>
      </c>
    </row>
    <row r="316" spans="2:51" s="13" customFormat="1" ht="11.25">
      <c r="B316" s="200"/>
      <c r="C316" s="201"/>
      <c r="D316" s="195" t="s">
        <v>300</v>
      </c>
      <c r="E316" s="202" t="s">
        <v>42</v>
      </c>
      <c r="F316" s="203" t="s">
        <v>1252</v>
      </c>
      <c r="G316" s="201"/>
      <c r="H316" s="202" t="s">
        <v>42</v>
      </c>
      <c r="I316" s="204"/>
      <c r="J316" s="201"/>
      <c r="K316" s="201"/>
      <c r="L316" s="205"/>
      <c r="M316" s="206"/>
      <c r="N316" s="207"/>
      <c r="O316" s="207"/>
      <c r="P316" s="207"/>
      <c r="Q316" s="207"/>
      <c r="R316" s="207"/>
      <c r="S316" s="207"/>
      <c r="T316" s="208"/>
      <c r="AT316" s="209" t="s">
        <v>300</v>
      </c>
      <c r="AU316" s="209" t="s">
        <v>157</v>
      </c>
      <c r="AV316" s="13" t="s">
        <v>86</v>
      </c>
      <c r="AW316" s="13" t="s">
        <v>38</v>
      </c>
      <c r="AX316" s="13" t="s">
        <v>79</v>
      </c>
      <c r="AY316" s="209" t="s">
        <v>290</v>
      </c>
    </row>
    <row r="317" spans="2:51" s="14" customFormat="1" ht="11.25">
      <c r="B317" s="210"/>
      <c r="C317" s="211"/>
      <c r="D317" s="195" t="s">
        <v>300</v>
      </c>
      <c r="E317" s="212" t="s">
        <v>42</v>
      </c>
      <c r="F317" s="213" t="s">
        <v>504</v>
      </c>
      <c r="G317" s="211"/>
      <c r="H317" s="214">
        <v>37</v>
      </c>
      <c r="I317" s="215"/>
      <c r="J317" s="211"/>
      <c r="K317" s="211"/>
      <c r="L317" s="216"/>
      <c r="M317" s="217"/>
      <c r="N317" s="218"/>
      <c r="O317" s="218"/>
      <c r="P317" s="218"/>
      <c r="Q317" s="218"/>
      <c r="R317" s="218"/>
      <c r="S317" s="218"/>
      <c r="T317" s="219"/>
      <c r="AT317" s="220" t="s">
        <v>300</v>
      </c>
      <c r="AU317" s="220" t="s">
        <v>157</v>
      </c>
      <c r="AV317" s="14" t="s">
        <v>88</v>
      </c>
      <c r="AW317" s="14" t="s">
        <v>38</v>
      </c>
      <c r="AX317" s="14" t="s">
        <v>79</v>
      </c>
      <c r="AY317" s="220" t="s">
        <v>290</v>
      </c>
    </row>
    <row r="318" spans="2:51" s="15" customFormat="1" ht="11.25">
      <c r="B318" s="221"/>
      <c r="C318" s="222"/>
      <c r="D318" s="195" t="s">
        <v>300</v>
      </c>
      <c r="E318" s="223" t="s">
        <v>42</v>
      </c>
      <c r="F318" s="224" t="s">
        <v>302</v>
      </c>
      <c r="G318" s="222"/>
      <c r="H318" s="225">
        <v>37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AT318" s="231" t="s">
        <v>300</v>
      </c>
      <c r="AU318" s="231" t="s">
        <v>157</v>
      </c>
      <c r="AV318" s="15" t="s">
        <v>296</v>
      </c>
      <c r="AW318" s="15" t="s">
        <v>38</v>
      </c>
      <c r="AX318" s="15" t="s">
        <v>86</v>
      </c>
      <c r="AY318" s="231" t="s">
        <v>290</v>
      </c>
    </row>
    <row r="319" spans="1:65" s="2" customFormat="1" ht="24.2" customHeight="1">
      <c r="A319" s="36"/>
      <c r="B319" s="37"/>
      <c r="C319" s="182" t="s">
        <v>599</v>
      </c>
      <c r="D319" s="182" t="s">
        <v>292</v>
      </c>
      <c r="E319" s="183" t="s">
        <v>1253</v>
      </c>
      <c r="F319" s="184" t="s">
        <v>1254</v>
      </c>
      <c r="G319" s="185" t="s">
        <v>113</v>
      </c>
      <c r="H319" s="186">
        <v>126</v>
      </c>
      <c r="I319" s="187"/>
      <c r="J319" s="188">
        <f>ROUND(I319*H319,2)</f>
        <v>0</v>
      </c>
      <c r="K319" s="184" t="s">
        <v>295</v>
      </c>
      <c r="L319" s="41"/>
      <c r="M319" s="189" t="s">
        <v>42</v>
      </c>
      <c r="N319" s="190" t="s">
        <v>50</v>
      </c>
      <c r="O319" s="66"/>
      <c r="P319" s="191">
        <f>O319*H319</f>
        <v>0</v>
      </c>
      <c r="Q319" s="191">
        <v>0.078</v>
      </c>
      <c r="R319" s="191">
        <f>Q319*H319</f>
        <v>9.828</v>
      </c>
      <c r="S319" s="191">
        <v>0</v>
      </c>
      <c r="T319" s="192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93" t="s">
        <v>633</v>
      </c>
      <c r="AT319" s="193" t="s">
        <v>292</v>
      </c>
      <c r="AU319" s="193" t="s">
        <v>157</v>
      </c>
      <c r="AY319" s="19" t="s">
        <v>290</v>
      </c>
      <c r="BE319" s="194">
        <f>IF(N319="základní",J319,0)</f>
        <v>0</v>
      </c>
      <c r="BF319" s="194">
        <f>IF(N319="snížená",J319,0)</f>
        <v>0</v>
      </c>
      <c r="BG319" s="194">
        <f>IF(N319="zákl. přenesená",J319,0)</f>
        <v>0</v>
      </c>
      <c r="BH319" s="194">
        <f>IF(N319="sníž. přenesená",J319,0)</f>
        <v>0</v>
      </c>
      <c r="BI319" s="194">
        <f>IF(N319="nulová",J319,0)</f>
        <v>0</v>
      </c>
      <c r="BJ319" s="19" t="s">
        <v>86</v>
      </c>
      <c r="BK319" s="194">
        <f>ROUND(I319*H319,2)</f>
        <v>0</v>
      </c>
      <c r="BL319" s="19" t="s">
        <v>633</v>
      </c>
      <c r="BM319" s="193" t="s">
        <v>1255</v>
      </c>
    </row>
    <row r="320" spans="2:51" s="13" customFormat="1" ht="11.25">
      <c r="B320" s="200"/>
      <c r="C320" s="201"/>
      <c r="D320" s="195" t="s">
        <v>300</v>
      </c>
      <c r="E320" s="202" t="s">
        <v>42</v>
      </c>
      <c r="F320" s="203" t="s">
        <v>1256</v>
      </c>
      <c r="G320" s="201"/>
      <c r="H320" s="202" t="s">
        <v>42</v>
      </c>
      <c r="I320" s="204"/>
      <c r="J320" s="201"/>
      <c r="K320" s="201"/>
      <c r="L320" s="205"/>
      <c r="M320" s="206"/>
      <c r="N320" s="207"/>
      <c r="O320" s="207"/>
      <c r="P320" s="207"/>
      <c r="Q320" s="207"/>
      <c r="R320" s="207"/>
      <c r="S320" s="207"/>
      <c r="T320" s="208"/>
      <c r="AT320" s="209" t="s">
        <v>300</v>
      </c>
      <c r="AU320" s="209" t="s">
        <v>157</v>
      </c>
      <c r="AV320" s="13" t="s">
        <v>86</v>
      </c>
      <c r="AW320" s="13" t="s">
        <v>38</v>
      </c>
      <c r="AX320" s="13" t="s">
        <v>79</v>
      </c>
      <c r="AY320" s="209" t="s">
        <v>290</v>
      </c>
    </row>
    <row r="321" spans="2:51" s="14" customFormat="1" ht="11.25">
      <c r="B321" s="210"/>
      <c r="C321" s="211"/>
      <c r="D321" s="195" t="s">
        <v>300</v>
      </c>
      <c r="E321" s="212" t="s">
        <v>42</v>
      </c>
      <c r="F321" s="213" t="s">
        <v>1257</v>
      </c>
      <c r="G321" s="211"/>
      <c r="H321" s="214">
        <v>126</v>
      </c>
      <c r="I321" s="215"/>
      <c r="J321" s="211"/>
      <c r="K321" s="211"/>
      <c r="L321" s="216"/>
      <c r="M321" s="217"/>
      <c r="N321" s="218"/>
      <c r="O321" s="218"/>
      <c r="P321" s="218"/>
      <c r="Q321" s="218"/>
      <c r="R321" s="218"/>
      <c r="S321" s="218"/>
      <c r="T321" s="219"/>
      <c r="AT321" s="220" t="s">
        <v>300</v>
      </c>
      <c r="AU321" s="220" t="s">
        <v>157</v>
      </c>
      <c r="AV321" s="14" t="s">
        <v>88</v>
      </c>
      <c r="AW321" s="14" t="s">
        <v>38</v>
      </c>
      <c r="AX321" s="14" t="s">
        <v>79</v>
      </c>
      <c r="AY321" s="220" t="s">
        <v>290</v>
      </c>
    </row>
    <row r="322" spans="2:51" s="15" customFormat="1" ht="11.25">
      <c r="B322" s="221"/>
      <c r="C322" s="222"/>
      <c r="D322" s="195" t="s">
        <v>300</v>
      </c>
      <c r="E322" s="223" t="s">
        <v>42</v>
      </c>
      <c r="F322" s="224" t="s">
        <v>302</v>
      </c>
      <c r="G322" s="222"/>
      <c r="H322" s="225">
        <v>126</v>
      </c>
      <c r="I322" s="226"/>
      <c r="J322" s="222"/>
      <c r="K322" s="222"/>
      <c r="L322" s="227"/>
      <c r="M322" s="228"/>
      <c r="N322" s="229"/>
      <c r="O322" s="229"/>
      <c r="P322" s="229"/>
      <c r="Q322" s="229"/>
      <c r="R322" s="229"/>
      <c r="S322" s="229"/>
      <c r="T322" s="230"/>
      <c r="AT322" s="231" t="s">
        <v>300</v>
      </c>
      <c r="AU322" s="231" t="s">
        <v>157</v>
      </c>
      <c r="AV322" s="15" t="s">
        <v>296</v>
      </c>
      <c r="AW322" s="15" t="s">
        <v>38</v>
      </c>
      <c r="AX322" s="15" t="s">
        <v>86</v>
      </c>
      <c r="AY322" s="231" t="s">
        <v>290</v>
      </c>
    </row>
    <row r="323" spans="1:65" s="2" customFormat="1" ht="14.45" customHeight="1">
      <c r="A323" s="36"/>
      <c r="B323" s="37"/>
      <c r="C323" s="243" t="s">
        <v>604</v>
      </c>
      <c r="D323" s="243" t="s">
        <v>377</v>
      </c>
      <c r="E323" s="244" t="s">
        <v>1258</v>
      </c>
      <c r="F323" s="245" t="s">
        <v>1259</v>
      </c>
      <c r="G323" s="246" t="s">
        <v>113</v>
      </c>
      <c r="H323" s="247">
        <v>104</v>
      </c>
      <c r="I323" s="248"/>
      <c r="J323" s="249">
        <f>ROUND(I323*H323,2)</f>
        <v>0</v>
      </c>
      <c r="K323" s="245" t="s">
        <v>295</v>
      </c>
      <c r="L323" s="250"/>
      <c r="M323" s="251" t="s">
        <v>42</v>
      </c>
      <c r="N323" s="252" t="s">
        <v>50</v>
      </c>
      <c r="O323" s="66"/>
      <c r="P323" s="191">
        <f>O323*H323</f>
        <v>0</v>
      </c>
      <c r="Q323" s="191">
        <v>0.00038</v>
      </c>
      <c r="R323" s="191">
        <f>Q323*H323</f>
        <v>0.03952</v>
      </c>
      <c r="S323" s="191">
        <v>0</v>
      </c>
      <c r="T323" s="192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93" t="s">
        <v>1083</v>
      </c>
      <c r="AT323" s="193" t="s">
        <v>377</v>
      </c>
      <c r="AU323" s="193" t="s">
        <v>157</v>
      </c>
      <c r="AY323" s="19" t="s">
        <v>290</v>
      </c>
      <c r="BE323" s="194">
        <f>IF(N323="základní",J323,0)</f>
        <v>0</v>
      </c>
      <c r="BF323" s="194">
        <f>IF(N323="snížená",J323,0)</f>
        <v>0</v>
      </c>
      <c r="BG323" s="194">
        <f>IF(N323="zákl. přenesená",J323,0)</f>
        <v>0</v>
      </c>
      <c r="BH323" s="194">
        <f>IF(N323="sníž. přenesená",J323,0)</f>
        <v>0</v>
      </c>
      <c r="BI323" s="194">
        <f>IF(N323="nulová",J323,0)</f>
        <v>0</v>
      </c>
      <c r="BJ323" s="19" t="s">
        <v>86</v>
      </c>
      <c r="BK323" s="194">
        <f>ROUND(I323*H323,2)</f>
        <v>0</v>
      </c>
      <c r="BL323" s="19" t="s">
        <v>633</v>
      </c>
      <c r="BM323" s="193" t="s">
        <v>1260</v>
      </c>
    </row>
    <row r="324" spans="2:51" s="13" customFormat="1" ht="11.25">
      <c r="B324" s="200"/>
      <c r="C324" s="201"/>
      <c r="D324" s="195" t="s">
        <v>300</v>
      </c>
      <c r="E324" s="202" t="s">
        <v>42</v>
      </c>
      <c r="F324" s="203" t="s">
        <v>468</v>
      </c>
      <c r="G324" s="201"/>
      <c r="H324" s="202" t="s">
        <v>42</v>
      </c>
      <c r="I324" s="204"/>
      <c r="J324" s="201"/>
      <c r="K324" s="201"/>
      <c r="L324" s="205"/>
      <c r="M324" s="206"/>
      <c r="N324" s="207"/>
      <c r="O324" s="207"/>
      <c r="P324" s="207"/>
      <c r="Q324" s="207"/>
      <c r="R324" s="207"/>
      <c r="S324" s="207"/>
      <c r="T324" s="208"/>
      <c r="AT324" s="209" t="s">
        <v>300</v>
      </c>
      <c r="AU324" s="209" t="s">
        <v>157</v>
      </c>
      <c r="AV324" s="13" t="s">
        <v>86</v>
      </c>
      <c r="AW324" s="13" t="s">
        <v>38</v>
      </c>
      <c r="AX324" s="13" t="s">
        <v>79</v>
      </c>
      <c r="AY324" s="209" t="s">
        <v>290</v>
      </c>
    </row>
    <row r="325" spans="2:51" s="14" customFormat="1" ht="11.25">
      <c r="B325" s="210"/>
      <c r="C325" s="211"/>
      <c r="D325" s="195" t="s">
        <v>300</v>
      </c>
      <c r="E325" s="212" t="s">
        <v>42</v>
      </c>
      <c r="F325" s="213" t="s">
        <v>817</v>
      </c>
      <c r="G325" s="211"/>
      <c r="H325" s="214">
        <v>104</v>
      </c>
      <c r="I325" s="215"/>
      <c r="J325" s="211"/>
      <c r="K325" s="211"/>
      <c r="L325" s="216"/>
      <c r="M325" s="217"/>
      <c r="N325" s="218"/>
      <c r="O325" s="218"/>
      <c r="P325" s="218"/>
      <c r="Q325" s="218"/>
      <c r="R325" s="218"/>
      <c r="S325" s="218"/>
      <c r="T325" s="219"/>
      <c r="AT325" s="220" t="s">
        <v>300</v>
      </c>
      <c r="AU325" s="220" t="s">
        <v>157</v>
      </c>
      <c r="AV325" s="14" t="s">
        <v>88</v>
      </c>
      <c r="AW325" s="14" t="s">
        <v>38</v>
      </c>
      <c r="AX325" s="14" t="s">
        <v>79</v>
      </c>
      <c r="AY325" s="220" t="s">
        <v>290</v>
      </c>
    </row>
    <row r="326" spans="2:51" s="15" customFormat="1" ht="11.25">
      <c r="B326" s="221"/>
      <c r="C326" s="222"/>
      <c r="D326" s="195" t="s">
        <v>300</v>
      </c>
      <c r="E326" s="223" t="s">
        <v>42</v>
      </c>
      <c r="F326" s="224" t="s">
        <v>302</v>
      </c>
      <c r="G326" s="222"/>
      <c r="H326" s="225">
        <v>104</v>
      </c>
      <c r="I326" s="226"/>
      <c r="J326" s="222"/>
      <c r="K326" s="222"/>
      <c r="L326" s="227"/>
      <c r="M326" s="228"/>
      <c r="N326" s="229"/>
      <c r="O326" s="229"/>
      <c r="P326" s="229"/>
      <c r="Q326" s="229"/>
      <c r="R326" s="229"/>
      <c r="S326" s="229"/>
      <c r="T326" s="230"/>
      <c r="AT326" s="231" t="s">
        <v>300</v>
      </c>
      <c r="AU326" s="231" t="s">
        <v>157</v>
      </c>
      <c r="AV326" s="15" t="s">
        <v>296</v>
      </c>
      <c r="AW326" s="15" t="s">
        <v>38</v>
      </c>
      <c r="AX326" s="15" t="s">
        <v>86</v>
      </c>
      <c r="AY326" s="231" t="s">
        <v>290</v>
      </c>
    </row>
    <row r="327" spans="1:65" s="2" customFormat="1" ht="24.2" customHeight="1">
      <c r="A327" s="36"/>
      <c r="B327" s="37"/>
      <c r="C327" s="182" t="s">
        <v>608</v>
      </c>
      <c r="D327" s="182" t="s">
        <v>292</v>
      </c>
      <c r="E327" s="183" t="s">
        <v>1261</v>
      </c>
      <c r="F327" s="184" t="s">
        <v>1262</v>
      </c>
      <c r="G327" s="185" t="s">
        <v>113</v>
      </c>
      <c r="H327" s="186">
        <v>9</v>
      </c>
      <c r="I327" s="187"/>
      <c r="J327" s="188">
        <f>ROUND(I327*H327,2)</f>
        <v>0</v>
      </c>
      <c r="K327" s="184" t="s">
        <v>295</v>
      </c>
      <c r="L327" s="41"/>
      <c r="M327" s="189" t="s">
        <v>42</v>
      </c>
      <c r="N327" s="190" t="s">
        <v>50</v>
      </c>
      <c r="O327" s="66"/>
      <c r="P327" s="191">
        <f>O327*H327</f>
        <v>0</v>
      </c>
      <c r="Q327" s="191">
        <v>0</v>
      </c>
      <c r="R327" s="191">
        <f>Q327*H327</f>
        <v>0</v>
      </c>
      <c r="S327" s="191">
        <v>0</v>
      </c>
      <c r="T327" s="192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93" t="s">
        <v>633</v>
      </c>
      <c r="AT327" s="193" t="s">
        <v>292</v>
      </c>
      <c r="AU327" s="193" t="s">
        <v>157</v>
      </c>
      <c r="AY327" s="19" t="s">
        <v>290</v>
      </c>
      <c r="BE327" s="194">
        <f>IF(N327="základní",J327,0)</f>
        <v>0</v>
      </c>
      <c r="BF327" s="194">
        <f>IF(N327="snížená",J327,0)</f>
        <v>0</v>
      </c>
      <c r="BG327" s="194">
        <f>IF(N327="zákl. přenesená",J327,0)</f>
        <v>0</v>
      </c>
      <c r="BH327" s="194">
        <f>IF(N327="sníž. přenesená",J327,0)</f>
        <v>0</v>
      </c>
      <c r="BI327" s="194">
        <f>IF(N327="nulová",J327,0)</f>
        <v>0</v>
      </c>
      <c r="BJ327" s="19" t="s">
        <v>86</v>
      </c>
      <c r="BK327" s="194">
        <f>ROUND(I327*H327,2)</f>
        <v>0</v>
      </c>
      <c r="BL327" s="19" t="s">
        <v>633</v>
      </c>
      <c r="BM327" s="193" t="s">
        <v>1263</v>
      </c>
    </row>
    <row r="328" spans="2:51" s="14" customFormat="1" ht="11.25">
      <c r="B328" s="210"/>
      <c r="C328" s="211"/>
      <c r="D328" s="195" t="s">
        <v>300</v>
      </c>
      <c r="E328" s="212" t="s">
        <v>42</v>
      </c>
      <c r="F328" s="213" t="s">
        <v>116</v>
      </c>
      <c r="G328" s="211"/>
      <c r="H328" s="214">
        <v>9</v>
      </c>
      <c r="I328" s="215"/>
      <c r="J328" s="211"/>
      <c r="K328" s="211"/>
      <c r="L328" s="216"/>
      <c r="M328" s="217"/>
      <c r="N328" s="218"/>
      <c r="O328" s="218"/>
      <c r="P328" s="218"/>
      <c r="Q328" s="218"/>
      <c r="R328" s="218"/>
      <c r="S328" s="218"/>
      <c r="T328" s="219"/>
      <c r="AT328" s="220" t="s">
        <v>300</v>
      </c>
      <c r="AU328" s="220" t="s">
        <v>157</v>
      </c>
      <c r="AV328" s="14" t="s">
        <v>88</v>
      </c>
      <c r="AW328" s="14" t="s">
        <v>38</v>
      </c>
      <c r="AX328" s="14" t="s">
        <v>79</v>
      </c>
      <c r="AY328" s="220" t="s">
        <v>290</v>
      </c>
    </row>
    <row r="329" spans="2:51" s="15" customFormat="1" ht="11.25">
      <c r="B329" s="221"/>
      <c r="C329" s="222"/>
      <c r="D329" s="195" t="s">
        <v>300</v>
      </c>
      <c r="E329" s="223" t="s">
        <v>42</v>
      </c>
      <c r="F329" s="224" t="s">
        <v>302</v>
      </c>
      <c r="G329" s="222"/>
      <c r="H329" s="225">
        <v>9</v>
      </c>
      <c r="I329" s="226"/>
      <c r="J329" s="222"/>
      <c r="K329" s="222"/>
      <c r="L329" s="227"/>
      <c r="M329" s="228"/>
      <c r="N329" s="229"/>
      <c r="O329" s="229"/>
      <c r="P329" s="229"/>
      <c r="Q329" s="229"/>
      <c r="R329" s="229"/>
      <c r="S329" s="229"/>
      <c r="T329" s="230"/>
      <c r="AT329" s="231" t="s">
        <v>300</v>
      </c>
      <c r="AU329" s="231" t="s">
        <v>157</v>
      </c>
      <c r="AV329" s="15" t="s">
        <v>296</v>
      </c>
      <c r="AW329" s="15" t="s">
        <v>38</v>
      </c>
      <c r="AX329" s="15" t="s">
        <v>86</v>
      </c>
      <c r="AY329" s="231" t="s">
        <v>290</v>
      </c>
    </row>
    <row r="330" spans="1:65" s="2" customFormat="1" ht="24.2" customHeight="1">
      <c r="A330" s="36"/>
      <c r="B330" s="37"/>
      <c r="C330" s="182" t="s">
        <v>612</v>
      </c>
      <c r="D330" s="182" t="s">
        <v>292</v>
      </c>
      <c r="E330" s="183" t="s">
        <v>1264</v>
      </c>
      <c r="F330" s="184" t="s">
        <v>1265</v>
      </c>
      <c r="G330" s="185" t="s">
        <v>113</v>
      </c>
      <c r="H330" s="186">
        <v>27</v>
      </c>
      <c r="I330" s="187"/>
      <c r="J330" s="188">
        <f>ROUND(I330*H330,2)</f>
        <v>0</v>
      </c>
      <c r="K330" s="184" t="s">
        <v>295</v>
      </c>
      <c r="L330" s="41"/>
      <c r="M330" s="189" t="s">
        <v>42</v>
      </c>
      <c r="N330" s="190" t="s">
        <v>50</v>
      </c>
      <c r="O330" s="66"/>
      <c r="P330" s="191">
        <f>O330*H330</f>
        <v>0</v>
      </c>
      <c r="Q330" s="191">
        <v>0</v>
      </c>
      <c r="R330" s="191">
        <f>Q330*H330</f>
        <v>0</v>
      </c>
      <c r="S330" s="191">
        <v>0</v>
      </c>
      <c r="T330" s="192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93" t="s">
        <v>633</v>
      </c>
      <c r="AT330" s="193" t="s">
        <v>292</v>
      </c>
      <c r="AU330" s="193" t="s">
        <v>157</v>
      </c>
      <c r="AY330" s="19" t="s">
        <v>290</v>
      </c>
      <c r="BE330" s="194">
        <f>IF(N330="základní",J330,0)</f>
        <v>0</v>
      </c>
      <c r="BF330" s="194">
        <f>IF(N330="snížená",J330,0)</f>
        <v>0</v>
      </c>
      <c r="BG330" s="194">
        <f>IF(N330="zákl. přenesená",J330,0)</f>
        <v>0</v>
      </c>
      <c r="BH330" s="194">
        <f>IF(N330="sníž. přenesená",J330,0)</f>
        <v>0</v>
      </c>
      <c r="BI330" s="194">
        <f>IF(N330="nulová",J330,0)</f>
        <v>0</v>
      </c>
      <c r="BJ330" s="19" t="s">
        <v>86</v>
      </c>
      <c r="BK330" s="194">
        <f>ROUND(I330*H330,2)</f>
        <v>0</v>
      </c>
      <c r="BL330" s="19" t="s">
        <v>633</v>
      </c>
      <c r="BM330" s="193" t="s">
        <v>1266</v>
      </c>
    </row>
    <row r="331" spans="2:51" s="14" customFormat="1" ht="11.25">
      <c r="B331" s="210"/>
      <c r="C331" s="211"/>
      <c r="D331" s="195" t="s">
        <v>300</v>
      </c>
      <c r="E331" s="212" t="s">
        <v>42</v>
      </c>
      <c r="F331" s="213" t="s">
        <v>118</v>
      </c>
      <c r="G331" s="211"/>
      <c r="H331" s="214">
        <v>27</v>
      </c>
      <c r="I331" s="215"/>
      <c r="J331" s="211"/>
      <c r="K331" s="211"/>
      <c r="L331" s="216"/>
      <c r="M331" s="217"/>
      <c r="N331" s="218"/>
      <c r="O331" s="218"/>
      <c r="P331" s="218"/>
      <c r="Q331" s="218"/>
      <c r="R331" s="218"/>
      <c r="S331" s="218"/>
      <c r="T331" s="219"/>
      <c r="AT331" s="220" t="s">
        <v>300</v>
      </c>
      <c r="AU331" s="220" t="s">
        <v>157</v>
      </c>
      <c r="AV331" s="14" t="s">
        <v>88</v>
      </c>
      <c r="AW331" s="14" t="s">
        <v>38</v>
      </c>
      <c r="AX331" s="14" t="s">
        <v>79</v>
      </c>
      <c r="AY331" s="220" t="s">
        <v>290</v>
      </c>
    </row>
    <row r="332" spans="2:51" s="15" customFormat="1" ht="11.25">
      <c r="B332" s="221"/>
      <c r="C332" s="222"/>
      <c r="D332" s="195" t="s">
        <v>300</v>
      </c>
      <c r="E332" s="223" t="s">
        <v>42</v>
      </c>
      <c r="F332" s="224" t="s">
        <v>302</v>
      </c>
      <c r="G332" s="222"/>
      <c r="H332" s="225">
        <v>27</v>
      </c>
      <c r="I332" s="226"/>
      <c r="J332" s="222"/>
      <c r="K332" s="222"/>
      <c r="L332" s="227"/>
      <c r="M332" s="228"/>
      <c r="N332" s="229"/>
      <c r="O332" s="229"/>
      <c r="P332" s="229"/>
      <c r="Q332" s="229"/>
      <c r="R332" s="229"/>
      <c r="S332" s="229"/>
      <c r="T332" s="230"/>
      <c r="AT332" s="231" t="s">
        <v>300</v>
      </c>
      <c r="AU332" s="231" t="s">
        <v>157</v>
      </c>
      <c r="AV332" s="15" t="s">
        <v>296</v>
      </c>
      <c r="AW332" s="15" t="s">
        <v>38</v>
      </c>
      <c r="AX332" s="15" t="s">
        <v>86</v>
      </c>
      <c r="AY332" s="231" t="s">
        <v>290</v>
      </c>
    </row>
    <row r="333" spans="1:65" s="2" customFormat="1" ht="24.2" customHeight="1">
      <c r="A333" s="36"/>
      <c r="B333" s="37"/>
      <c r="C333" s="182" t="s">
        <v>616</v>
      </c>
      <c r="D333" s="182" t="s">
        <v>292</v>
      </c>
      <c r="E333" s="183" t="s">
        <v>1267</v>
      </c>
      <c r="F333" s="184" t="s">
        <v>1268</v>
      </c>
      <c r="G333" s="185" t="s">
        <v>113</v>
      </c>
      <c r="H333" s="186">
        <v>99</v>
      </c>
      <c r="I333" s="187"/>
      <c r="J333" s="188">
        <f>ROUND(I333*H333,2)</f>
        <v>0</v>
      </c>
      <c r="K333" s="184" t="s">
        <v>295</v>
      </c>
      <c r="L333" s="41"/>
      <c r="M333" s="189" t="s">
        <v>42</v>
      </c>
      <c r="N333" s="190" t="s">
        <v>50</v>
      </c>
      <c r="O333" s="66"/>
      <c r="P333" s="191">
        <f>O333*H333</f>
        <v>0</v>
      </c>
      <c r="Q333" s="191">
        <v>0</v>
      </c>
      <c r="R333" s="191">
        <f>Q333*H333</f>
        <v>0</v>
      </c>
      <c r="S333" s="191">
        <v>0</v>
      </c>
      <c r="T333" s="192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93" t="s">
        <v>633</v>
      </c>
      <c r="AT333" s="193" t="s">
        <v>292</v>
      </c>
      <c r="AU333" s="193" t="s">
        <v>157</v>
      </c>
      <c r="AY333" s="19" t="s">
        <v>290</v>
      </c>
      <c r="BE333" s="194">
        <f>IF(N333="základní",J333,0)</f>
        <v>0</v>
      </c>
      <c r="BF333" s="194">
        <f>IF(N333="snížená",J333,0)</f>
        <v>0</v>
      </c>
      <c r="BG333" s="194">
        <f>IF(N333="zákl. přenesená",J333,0)</f>
        <v>0</v>
      </c>
      <c r="BH333" s="194">
        <f>IF(N333="sníž. přenesená",J333,0)</f>
        <v>0</v>
      </c>
      <c r="BI333" s="194">
        <f>IF(N333="nulová",J333,0)</f>
        <v>0</v>
      </c>
      <c r="BJ333" s="19" t="s">
        <v>86</v>
      </c>
      <c r="BK333" s="194">
        <f>ROUND(I333*H333,2)</f>
        <v>0</v>
      </c>
      <c r="BL333" s="19" t="s">
        <v>633</v>
      </c>
      <c r="BM333" s="193" t="s">
        <v>1269</v>
      </c>
    </row>
    <row r="334" spans="2:51" s="14" customFormat="1" ht="11.25">
      <c r="B334" s="210"/>
      <c r="C334" s="211"/>
      <c r="D334" s="195" t="s">
        <v>300</v>
      </c>
      <c r="E334" s="212" t="s">
        <v>42</v>
      </c>
      <c r="F334" s="213" t="s">
        <v>120</v>
      </c>
      <c r="G334" s="211"/>
      <c r="H334" s="214">
        <v>99</v>
      </c>
      <c r="I334" s="215"/>
      <c r="J334" s="211"/>
      <c r="K334" s="211"/>
      <c r="L334" s="216"/>
      <c r="M334" s="217"/>
      <c r="N334" s="218"/>
      <c r="O334" s="218"/>
      <c r="P334" s="218"/>
      <c r="Q334" s="218"/>
      <c r="R334" s="218"/>
      <c r="S334" s="218"/>
      <c r="T334" s="219"/>
      <c r="AT334" s="220" t="s">
        <v>300</v>
      </c>
      <c r="AU334" s="220" t="s">
        <v>157</v>
      </c>
      <c r="AV334" s="14" t="s">
        <v>88</v>
      </c>
      <c r="AW334" s="14" t="s">
        <v>38</v>
      </c>
      <c r="AX334" s="14" t="s">
        <v>79</v>
      </c>
      <c r="AY334" s="220" t="s">
        <v>290</v>
      </c>
    </row>
    <row r="335" spans="2:51" s="15" customFormat="1" ht="11.25">
      <c r="B335" s="221"/>
      <c r="C335" s="222"/>
      <c r="D335" s="195" t="s">
        <v>300</v>
      </c>
      <c r="E335" s="223" t="s">
        <v>42</v>
      </c>
      <c r="F335" s="224" t="s">
        <v>302</v>
      </c>
      <c r="G335" s="222"/>
      <c r="H335" s="225">
        <v>99</v>
      </c>
      <c r="I335" s="226"/>
      <c r="J335" s="222"/>
      <c r="K335" s="222"/>
      <c r="L335" s="227"/>
      <c r="M335" s="228"/>
      <c r="N335" s="229"/>
      <c r="O335" s="229"/>
      <c r="P335" s="229"/>
      <c r="Q335" s="229"/>
      <c r="R335" s="229"/>
      <c r="S335" s="229"/>
      <c r="T335" s="230"/>
      <c r="AT335" s="231" t="s">
        <v>300</v>
      </c>
      <c r="AU335" s="231" t="s">
        <v>157</v>
      </c>
      <c r="AV335" s="15" t="s">
        <v>296</v>
      </c>
      <c r="AW335" s="15" t="s">
        <v>38</v>
      </c>
      <c r="AX335" s="15" t="s">
        <v>86</v>
      </c>
      <c r="AY335" s="231" t="s">
        <v>290</v>
      </c>
    </row>
    <row r="336" spans="1:65" s="2" customFormat="1" ht="14.45" customHeight="1">
      <c r="A336" s="36"/>
      <c r="B336" s="37"/>
      <c r="C336" s="182" t="s">
        <v>620</v>
      </c>
      <c r="D336" s="182" t="s">
        <v>292</v>
      </c>
      <c r="E336" s="183" t="s">
        <v>1270</v>
      </c>
      <c r="F336" s="184" t="s">
        <v>1271</v>
      </c>
      <c r="G336" s="185" t="s">
        <v>245</v>
      </c>
      <c r="H336" s="186">
        <v>21.4</v>
      </c>
      <c r="I336" s="187"/>
      <c r="J336" s="188">
        <f>ROUND(I336*H336,2)</f>
        <v>0</v>
      </c>
      <c r="K336" s="184" t="s">
        <v>295</v>
      </c>
      <c r="L336" s="41"/>
      <c r="M336" s="189" t="s">
        <v>42</v>
      </c>
      <c r="N336" s="190" t="s">
        <v>50</v>
      </c>
      <c r="O336" s="66"/>
      <c r="P336" s="191">
        <f>O336*H336</f>
        <v>0</v>
      </c>
      <c r="Q336" s="191">
        <v>0</v>
      </c>
      <c r="R336" s="191">
        <f>Q336*H336</f>
        <v>0</v>
      </c>
      <c r="S336" s="191">
        <v>0</v>
      </c>
      <c r="T336" s="192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93" t="s">
        <v>633</v>
      </c>
      <c r="AT336" s="193" t="s">
        <v>292</v>
      </c>
      <c r="AU336" s="193" t="s">
        <v>157</v>
      </c>
      <c r="AY336" s="19" t="s">
        <v>290</v>
      </c>
      <c r="BE336" s="194">
        <f>IF(N336="základní",J336,0)</f>
        <v>0</v>
      </c>
      <c r="BF336" s="194">
        <f>IF(N336="snížená",J336,0)</f>
        <v>0</v>
      </c>
      <c r="BG336" s="194">
        <f>IF(N336="zákl. přenesená",J336,0)</f>
        <v>0</v>
      </c>
      <c r="BH336" s="194">
        <f>IF(N336="sníž. přenesená",J336,0)</f>
        <v>0</v>
      </c>
      <c r="BI336" s="194">
        <f>IF(N336="nulová",J336,0)</f>
        <v>0</v>
      </c>
      <c r="BJ336" s="19" t="s">
        <v>86</v>
      </c>
      <c r="BK336" s="194">
        <f>ROUND(I336*H336,2)</f>
        <v>0</v>
      </c>
      <c r="BL336" s="19" t="s">
        <v>633</v>
      </c>
      <c r="BM336" s="193" t="s">
        <v>1272</v>
      </c>
    </row>
    <row r="337" spans="2:51" s="13" customFormat="1" ht="11.25">
      <c r="B337" s="200"/>
      <c r="C337" s="201"/>
      <c r="D337" s="195" t="s">
        <v>300</v>
      </c>
      <c r="E337" s="202" t="s">
        <v>42</v>
      </c>
      <c r="F337" s="203" t="s">
        <v>1273</v>
      </c>
      <c r="G337" s="201"/>
      <c r="H337" s="202" t="s">
        <v>42</v>
      </c>
      <c r="I337" s="204"/>
      <c r="J337" s="201"/>
      <c r="K337" s="201"/>
      <c r="L337" s="205"/>
      <c r="M337" s="206"/>
      <c r="N337" s="207"/>
      <c r="O337" s="207"/>
      <c r="P337" s="207"/>
      <c r="Q337" s="207"/>
      <c r="R337" s="207"/>
      <c r="S337" s="207"/>
      <c r="T337" s="208"/>
      <c r="AT337" s="209" t="s">
        <v>300</v>
      </c>
      <c r="AU337" s="209" t="s">
        <v>157</v>
      </c>
      <c r="AV337" s="13" t="s">
        <v>86</v>
      </c>
      <c r="AW337" s="13" t="s">
        <v>38</v>
      </c>
      <c r="AX337" s="13" t="s">
        <v>79</v>
      </c>
      <c r="AY337" s="209" t="s">
        <v>290</v>
      </c>
    </row>
    <row r="338" spans="2:51" s="14" customFormat="1" ht="11.25">
      <c r="B338" s="210"/>
      <c r="C338" s="211"/>
      <c r="D338" s="195" t="s">
        <v>300</v>
      </c>
      <c r="E338" s="212" t="s">
        <v>42</v>
      </c>
      <c r="F338" s="213" t="s">
        <v>1028</v>
      </c>
      <c r="G338" s="211"/>
      <c r="H338" s="214">
        <v>21.4</v>
      </c>
      <c r="I338" s="215"/>
      <c r="J338" s="211"/>
      <c r="K338" s="211"/>
      <c r="L338" s="216"/>
      <c r="M338" s="217"/>
      <c r="N338" s="218"/>
      <c r="O338" s="218"/>
      <c r="P338" s="218"/>
      <c r="Q338" s="218"/>
      <c r="R338" s="218"/>
      <c r="S338" s="218"/>
      <c r="T338" s="219"/>
      <c r="AT338" s="220" t="s">
        <v>300</v>
      </c>
      <c r="AU338" s="220" t="s">
        <v>157</v>
      </c>
      <c r="AV338" s="14" t="s">
        <v>88</v>
      </c>
      <c r="AW338" s="14" t="s">
        <v>38</v>
      </c>
      <c r="AX338" s="14" t="s">
        <v>79</v>
      </c>
      <c r="AY338" s="220" t="s">
        <v>290</v>
      </c>
    </row>
    <row r="339" spans="2:51" s="15" customFormat="1" ht="11.25">
      <c r="B339" s="221"/>
      <c r="C339" s="222"/>
      <c r="D339" s="195" t="s">
        <v>300</v>
      </c>
      <c r="E339" s="223" t="s">
        <v>122</v>
      </c>
      <c r="F339" s="224" t="s">
        <v>302</v>
      </c>
      <c r="G339" s="222"/>
      <c r="H339" s="225">
        <v>21.4</v>
      </c>
      <c r="I339" s="226"/>
      <c r="J339" s="222"/>
      <c r="K339" s="222"/>
      <c r="L339" s="227"/>
      <c r="M339" s="228"/>
      <c r="N339" s="229"/>
      <c r="O339" s="229"/>
      <c r="P339" s="229"/>
      <c r="Q339" s="229"/>
      <c r="R339" s="229"/>
      <c r="S339" s="229"/>
      <c r="T339" s="230"/>
      <c r="AT339" s="231" t="s">
        <v>300</v>
      </c>
      <c r="AU339" s="231" t="s">
        <v>157</v>
      </c>
      <c r="AV339" s="15" t="s">
        <v>296</v>
      </c>
      <c r="AW339" s="15" t="s">
        <v>38</v>
      </c>
      <c r="AX339" s="15" t="s">
        <v>86</v>
      </c>
      <c r="AY339" s="231" t="s">
        <v>290</v>
      </c>
    </row>
    <row r="340" spans="1:65" s="2" customFormat="1" ht="24.2" customHeight="1">
      <c r="A340" s="36"/>
      <c r="B340" s="37"/>
      <c r="C340" s="182" t="s">
        <v>625</v>
      </c>
      <c r="D340" s="182" t="s">
        <v>292</v>
      </c>
      <c r="E340" s="183" t="s">
        <v>1274</v>
      </c>
      <c r="F340" s="184" t="s">
        <v>1275</v>
      </c>
      <c r="G340" s="185" t="s">
        <v>245</v>
      </c>
      <c r="H340" s="186">
        <v>107</v>
      </c>
      <c r="I340" s="187"/>
      <c r="J340" s="188">
        <f>ROUND(I340*H340,2)</f>
        <v>0</v>
      </c>
      <c r="K340" s="184" t="s">
        <v>295</v>
      </c>
      <c r="L340" s="41"/>
      <c r="M340" s="189" t="s">
        <v>42</v>
      </c>
      <c r="N340" s="190" t="s">
        <v>50</v>
      </c>
      <c r="O340" s="66"/>
      <c r="P340" s="191">
        <f>O340*H340</f>
        <v>0</v>
      </c>
      <c r="Q340" s="191">
        <v>0</v>
      </c>
      <c r="R340" s="191">
        <f>Q340*H340</f>
        <v>0</v>
      </c>
      <c r="S340" s="191">
        <v>0</v>
      </c>
      <c r="T340" s="192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93" t="s">
        <v>633</v>
      </c>
      <c r="AT340" s="193" t="s">
        <v>292</v>
      </c>
      <c r="AU340" s="193" t="s">
        <v>157</v>
      </c>
      <c r="AY340" s="19" t="s">
        <v>290</v>
      </c>
      <c r="BE340" s="194">
        <f>IF(N340="základní",J340,0)</f>
        <v>0</v>
      </c>
      <c r="BF340" s="194">
        <f>IF(N340="snížená",J340,0)</f>
        <v>0</v>
      </c>
      <c r="BG340" s="194">
        <f>IF(N340="zákl. přenesená",J340,0)</f>
        <v>0</v>
      </c>
      <c r="BH340" s="194">
        <f>IF(N340="sníž. přenesená",J340,0)</f>
        <v>0</v>
      </c>
      <c r="BI340" s="194">
        <f>IF(N340="nulová",J340,0)</f>
        <v>0</v>
      </c>
      <c r="BJ340" s="19" t="s">
        <v>86</v>
      </c>
      <c r="BK340" s="194">
        <f>ROUND(I340*H340,2)</f>
        <v>0</v>
      </c>
      <c r="BL340" s="19" t="s">
        <v>633</v>
      </c>
      <c r="BM340" s="193" t="s">
        <v>1276</v>
      </c>
    </row>
    <row r="341" spans="2:51" s="13" customFormat="1" ht="11.25">
      <c r="B341" s="200"/>
      <c r="C341" s="201"/>
      <c r="D341" s="195" t="s">
        <v>300</v>
      </c>
      <c r="E341" s="202" t="s">
        <v>42</v>
      </c>
      <c r="F341" s="203" t="s">
        <v>1277</v>
      </c>
      <c r="G341" s="201"/>
      <c r="H341" s="202" t="s">
        <v>42</v>
      </c>
      <c r="I341" s="204"/>
      <c r="J341" s="201"/>
      <c r="K341" s="201"/>
      <c r="L341" s="205"/>
      <c r="M341" s="206"/>
      <c r="N341" s="207"/>
      <c r="O341" s="207"/>
      <c r="P341" s="207"/>
      <c r="Q341" s="207"/>
      <c r="R341" s="207"/>
      <c r="S341" s="207"/>
      <c r="T341" s="208"/>
      <c r="AT341" s="209" t="s">
        <v>300</v>
      </c>
      <c r="AU341" s="209" t="s">
        <v>157</v>
      </c>
      <c r="AV341" s="13" t="s">
        <v>86</v>
      </c>
      <c r="AW341" s="13" t="s">
        <v>38</v>
      </c>
      <c r="AX341" s="13" t="s">
        <v>79</v>
      </c>
      <c r="AY341" s="209" t="s">
        <v>290</v>
      </c>
    </row>
    <row r="342" spans="2:51" s="14" customFormat="1" ht="11.25">
      <c r="B342" s="210"/>
      <c r="C342" s="211"/>
      <c r="D342" s="195" t="s">
        <v>300</v>
      </c>
      <c r="E342" s="212" t="s">
        <v>42</v>
      </c>
      <c r="F342" s="213" t="s">
        <v>1278</v>
      </c>
      <c r="G342" s="211"/>
      <c r="H342" s="214">
        <v>107</v>
      </c>
      <c r="I342" s="215"/>
      <c r="J342" s="211"/>
      <c r="K342" s="211"/>
      <c r="L342" s="216"/>
      <c r="M342" s="217"/>
      <c r="N342" s="218"/>
      <c r="O342" s="218"/>
      <c r="P342" s="218"/>
      <c r="Q342" s="218"/>
      <c r="R342" s="218"/>
      <c r="S342" s="218"/>
      <c r="T342" s="219"/>
      <c r="AT342" s="220" t="s">
        <v>300</v>
      </c>
      <c r="AU342" s="220" t="s">
        <v>157</v>
      </c>
      <c r="AV342" s="14" t="s">
        <v>88</v>
      </c>
      <c r="AW342" s="14" t="s">
        <v>38</v>
      </c>
      <c r="AX342" s="14" t="s">
        <v>79</v>
      </c>
      <c r="AY342" s="220" t="s">
        <v>290</v>
      </c>
    </row>
    <row r="343" spans="2:51" s="15" customFormat="1" ht="11.25">
      <c r="B343" s="221"/>
      <c r="C343" s="222"/>
      <c r="D343" s="195" t="s">
        <v>300</v>
      </c>
      <c r="E343" s="223" t="s">
        <v>42</v>
      </c>
      <c r="F343" s="224" t="s">
        <v>302</v>
      </c>
      <c r="G343" s="222"/>
      <c r="H343" s="225">
        <v>107</v>
      </c>
      <c r="I343" s="226"/>
      <c r="J343" s="222"/>
      <c r="K343" s="222"/>
      <c r="L343" s="227"/>
      <c r="M343" s="228"/>
      <c r="N343" s="229"/>
      <c r="O343" s="229"/>
      <c r="P343" s="229"/>
      <c r="Q343" s="229"/>
      <c r="R343" s="229"/>
      <c r="S343" s="229"/>
      <c r="T343" s="230"/>
      <c r="AT343" s="231" t="s">
        <v>300</v>
      </c>
      <c r="AU343" s="231" t="s">
        <v>157</v>
      </c>
      <c r="AV343" s="15" t="s">
        <v>296</v>
      </c>
      <c r="AW343" s="15" t="s">
        <v>38</v>
      </c>
      <c r="AX343" s="15" t="s">
        <v>86</v>
      </c>
      <c r="AY343" s="231" t="s">
        <v>290</v>
      </c>
    </row>
    <row r="344" spans="1:65" s="2" customFormat="1" ht="14.45" customHeight="1">
      <c r="A344" s="36"/>
      <c r="B344" s="37"/>
      <c r="C344" s="243" t="s">
        <v>629</v>
      </c>
      <c r="D344" s="243" t="s">
        <v>377</v>
      </c>
      <c r="E344" s="244" t="s">
        <v>1279</v>
      </c>
      <c r="F344" s="245" t="s">
        <v>1280</v>
      </c>
      <c r="G344" s="246" t="s">
        <v>245</v>
      </c>
      <c r="H344" s="247">
        <v>107</v>
      </c>
      <c r="I344" s="248"/>
      <c r="J344" s="249">
        <f>ROUND(I344*H344,2)</f>
        <v>0</v>
      </c>
      <c r="K344" s="245" t="s">
        <v>42</v>
      </c>
      <c r="L344" s="250"/>
      <c r="M344" s="251" t="s">
        <v>42</v>
      </c>
      <c r="N344" s="252" t="s">
        <v>50</v>
      </c>
      <c r="O344" s="66"/>
      <c r="P344" s="191">
        <f>O344*H344</f>
        <v>0</v>
      </c>
      <c r="Q344" s="191">
        <v>0</v>
      </c>
      <c r="R344" s="191">
        <f>Q344*H344</f>
        <v>0</v>
      </c>
      <c r="S344" s="191">
        <v>0</v>
      </c>
      <c r="T344" s="192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93" t="s">
        <v>1083</v>
      </c>
      <c r="AT344" s="193" t="s">
        <v>377</v>
      </c>
      <c r="AU344" s="193" t="s">
        <v>157</v>
      </c>
      <c r="AY344" s="19" t="s">
        <v>290</v>
      </c>
      <c r="BE344" s="194">
        <f>IF(N344="základní",J344,0)</f>
        <v>0</v>
      </c>
      <c r="BF344" s="194">
        <f>IF(N344="snížená",J344,0)</f>
        <v>0</v>
      </c>
      <c r="BG344" s="194">
        <f>IF(N344="zákl. přenesená",J344,0)</f>
        <v>0</v>
      </c>
      <c r="BH344" s="194">
        <f>IF(N344="sníž. přenesená",J344,0)</f>
        <v>0</v>
      </c>
      <c r="BI344" s="194">
        <f>IF(N344="nulová",J344,0)</f>
        <v>0</v>
      </c>
      <c r="BJ344" s="19" t="s">
        <v>86</v>
      </c>
      <c r="BK344" s="194">
        <f>ROUND(I344*H344,2)</f>
        <v>0</v>
      </c>
      <c r="BL344" s="19" t="s">
        <v>633</v>
      </c>
      <c r="BM344" s="193" t="s">
        <v>1281</v>
      </c>
    </row>
    <row r="345" spans="2:51" s="14" customFormat="1" ht="11.25">
      <c r="B345" s="210"/>
      <c r="C345" s="211"/>
      <c r="D345" s="195" t="s">
        <v>300</v>
      </c>
      <c r="E345" s="212" t="s">
        <v>42</v>
      </c>
      <c r="F345" s="213" t="s">
        <v>1278</v>
      </c>
      <c r="G345" s="211"/>
      <c r="H345" s="214">
        <v>107</v>
      </c>
      <c r="I345" s="215"/>
      <c r="J345" s="211"/>
      <c r="K345" s="211"/>
      <c r="L345" s="216"/>
      <c r="M345" s="217"/>
      <c r="N345" s="218"/>
      <c r="O345" s="218"/>
      <c r="P345" s="218"/>
      <c r="Q345" s="218"/>
      <c r="R345" s="218"/>
      <c r="S345" s="218"/>
      <c r="T345" s="219"/>
      <c r="AT345" s="220" t="s">
        <v>300</v>
      </c>
      <c r="AU345" s="220" t="s">
        <v>157</v>
      </c>
      <c r="AV345" s="14" t="s">
        <v>88</v>
      </c>
      <c r="AW345" s="14" t="s">
        <v>38</v>
      </c>
      <c r="AX345" s="14" t="s">
        <v>79</v>
      </c>
      <c r="AY345" s="220" t="s">
        <v>290</v>
      </c>
    </row>
    <row r="346" spans="2:51" s="15" customFormat="1" ht="11.25">
      <c r="B346" s="221"/>
      <c r="C346" s="222"/>
      <c r="D346" s="195" t="s">
        <v>300</v>
      </c>
      <c r="E346" s="223" t="s">
        <v>42</v>
      </c>
      <c r="F346" s="224" t="s">
        <v>302</v>
      </c>
      <c r="G346" s="222"/>
      <c r="H346" s="225">
        <v>107</v>
      </c>
      <c r="I346" s="226"/>
      <c r="J346" s="222"/>
      <c r="K346" s="222"/>
      <c r="L346" s="227"/>
      <c r="M346" s="228"/>
      <c r="N346" s="229"/>
      <c r="O346" s="229"/>
      <c r="P346" s="229"/>
      <c r="Q346" s="229"/>
      <c r="R346" s="229"/>
      <c r="S346" s="229"/>
      <c r="T346" s="230"/>
      <c r="AT346" s="231" t="s">
        <v>300</v>
      </c>
      <c r="AU346" s="231" t="s">
        <v>157</v>
      </c>
      <c r="AV346" s="15" t="s">
        <v>296</v>
      </c>
      <c r="AW346" s="15" t="s">
        <v>38</v>
      </c>
      <c r="AX346" s="15" t="s">
        <v>86</v>
      </c>
      <c r="AY346" s="231" t="s">
        <v>290</v>
      </c>
    </row>
    <row r="347" spans="1:65" s="2" customFormat="1" ht="14.45" customHeight="1">
      <c r="A347" s="36"/>
      <c r="B347" s="37"/>
      <c r="C347" s="182" t="s">
        <v>633</v>
      </c>
      <c r="D347" s="182" t="s">
        <v>292</v>
      </c>
      <c r="E347" s="183" t="s">
        <v>1282</v>
      </c>
      <c r="F347" s="184" t="s">
        <v>1283</v>
      </c>
      <c r="G347" s="185" t="s">
        <v>881</v>
      </c>
      <c r="H347" s="186">
        <v>9</v>
      </c>
      <c r="I347" s="187"/>
      <c r="J347" s="188">
        <f>ROUND(I347*H347,2)</f>
        <v>0</v>
      </c>
      <c r="K347" s="184" t="s">
        <v>42</v>
      </c>
      <c r="L347" s="41"/>
      <c r="M347" s="189" t="s">
        <v>42</v>
      </c>
      <c r="N347" s="190" t="s">
        <v>50</v>
      </c>
      <c r="O347" s="66"/>
      <c r="P347" s="191">
        <f>O347*H347</f>
        <v>0</v>
      </c>
      <c r="Q347" s="191">
        <v>0</v>
      </c>
      <c r="R347" s="191">
        <f>Q347*H347</f>
        <v>0</v>
      </c>
      <c r="S347" s="191">
        <v>0</v>
      </c>
      <c r="T347" s="192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93" t="s">
        <v>633</v>
      </c>
      <c r="AT347" s="193" t="s">
        <v>292</v>
      </c>
      <c r="AU347" s="193" t="s">
        <v>157</v>
      </c>
      <c r="AY347" s="19" t="s">
        <v>290</v>
      </c>
      <c r="BE347" s="194">
        <f>IF(N347="základní",J347,0)</f>
        <v>0</v>
      </c>
      <c r="BF347" s="194">
        <f>IF(N347="snížená",J347,0)</f>
        <v>0</v>
      </c>
      <c r="BG347" s="194">
        <f>IF(N347="zákl. přenesená",J347,0)</f>
        <v>0</v>
      </c>
      <c r="BH347" s="194">
        <f>IF(N347="sníž. přenesená",J347,0)</f>
        <v>0</v>
      </c>
      <c r="BI347" s="194">
        <f>IF(N347="nulová",J347,0)</f>
        <v>0</v>
      </c>
      <c r="BJ347" s="19" t="s">
        <v>86</v>
      </c>
      <c r="BK347" s="194">
        <f>ROUND(I347*H347,2)</f>
        <v>0</v>
      </c>
      <c r="BL347" s="19" t="s">
        <v>633</v>
      </c>
      <c r="BM347" s="193" t="s">
        <v>1284</v>
      </c>
    </row>
    <row r="348" spans="2:51" s="13" customFormat="1" ht="11.25">
      <c r="B348" s="200"/>
      <c r="C348" s="201"/>
      <c r="D348" s="195" t="s">
        <v>300</v>
      </c>
      <c r="E348" s="202" t="s">
        <v>42</v>
      </c>
      <c r="F348" s="203" t="s">
        <v>578</v>
      </c>
      <c r="G348" s="201"/>
      <c r="H348" s="202" t="s">
        <v>42</v>
      </c>
      <c r="I348" s="204"/>
      <c r="J348" s="201"/>
      <c r="K348" s="201"/>
      <c r="L348" s="205"/>
      <c r="M348" s="206"/>
      <c r="N348" s="207"/>
      <c r="O348" s="207"/>
      <c r="P348" s="207"/>
      <c r="Q348" s="207"/>
      <c r="R348" s="207"/>
      <c r="S348" s="207"/>
      <c r="T348" s="208"/>
      <c r="AT348" s="209" t="s">
        <v>300</v>
      </c>
      <c r="AU348" s="209" t="s">
        <v>157</v>
      </c>
      <c r="AV348" s="13" t="s">
        <v>86</v>
      </c>
      <c r="AW348" s="13" t="s">
        <v>38</v>
      </c>
      <c r="AX348" s="13" t="s">
        <v>79</v>
      </c>
      <c r="AY348" s="209" t="s">
        <v>290</v>
      </c>
    </row>
    <row r="349" spans="2:51" s="14" customFormat="1" ht="11.25">
      <c r="B349" s="210"/>
      <c r="C349" s="211"/>
      <c r="D349" s="195" t="s">
        <v>300</v>
      </c>
      <c r="E349" s="212" t="s">
        <v>42</v>
      </c>
      <c r="F349" s="213" t="s">
        <v>347</v>
      </c>
      <c r="G349" s="211"/>
      <c r="H349" s="214">
        <v>9</v>
      </c>
      <c r="I349" s="215"/>
      <c r="J349" s="211"/>
      <c r="K349" s="211"/>
      <c r="L349" s="216"/>
      <c r="M349" s="217"/>
      <c r="N349" s="218"/>
      <c r="O349" s="218"/>
      <c r="P349" s="218"/>
      <c r="Q349" s="218"/>
      <c r="R349" s="218"/>
      <c r="S349" s="218"/>
      <c r="T349" s="219"/>
      <c r="AT349" s="220" t="s">
        <v>300</v>
      </c>
      <c r="AU349" s="220" t="s">
        <v>157</v>
      </c>
      <c r="AV349" s="14" t="s">
        <v>88</v>
      </c>
      <c r="AW349" s="14" t="s">
        <v>38</v>
      </c>
      <c r="AX349" s="14" t="s">
        <v>79</v>
      </c>
      <c r="AY349" s="220" t="s">
        <v>290</v>
      </c>
    </row>
    <row r="350" spans="2:51" s="15" customFormat="1" ht="11.25">
      <c r="B350" s="221"/>
      <c r="C350" s="222"/>
      <c r="D350" s="195" t="s">
        <v>300</v>
      </c>
      <c r="E350" s="223" t="s">
        <v>42</v>
      </c>
      <c r="F350" s="224" t="s">
        <v>302</v>
      </c>
      <c r="G350" s="222"/>
      <c r="H350" s="225">
        <v>9</v>
      </c>
      <c r="I350" s="226"/>
      <c r="J350" s="222"/>
      <c r="K350" s="222"/>
      <c r="L350" s="227"/>
      <c r="M350" s="228"/>
      <c r="N350" s="229"/>
      <c r="O350" s="229"/>
      <c r="P350" s="229"/>
      <c r="Q350" s="229"/>
      <c r="R350" s="229"/>
      <c r="S350" s="229"/>
      <c r="T350" s="230"/>
      <c r="AT350" s="231" t="s">
        <v>300</v>
      </c>
      <c r="AU350" s="231" t="s">
        <v>157</v>
      </c>
      <c r="AV350" s="15" t="s">
        <v>296</v>
      </c>
      <c r="AW350" s="15" t="s">
        <v>38</v>
      </c>
      <c r="AX350" s="15" t="s">
        <v>86</v>
      </c>
      <c r="AY350" s="231" t="s">
        <v>290</v>
      </c>
    </row>
    <row r="351" spans="2:63" s="12" customFormat="1" ht="20.85" customHeight="1">
      <c r="B351" s="166"/>
      <c r="C351" s="167"/>
      <c r="D351" s="168" t="s">
        <v>78</v>
      </c>
      <c r="E351" s="180" t="s">
        <v>1285</v>
      </c>
      <c r="F351" s="180" t="s">
        <v>1286</v>
      </c>
      <c r="G351" s="167"/>
      <c r="H351" s="167"/>
      <c r="I351" s="170"/>
      <c r="J351" s="181">
        <f>BK351</f>
        <v>0</v>
      </c>
      <c r="K351" s="167"/>
      <c r="L351" s="172"/>
      <c r="M351" s="173"/>
      <c r="N351" s="174"/>
      <c r="O351" s="174"/>
      <c r="P351" s="175">
        <f>SUM(P352:P368)</f>
        <v>0</v>
      </c>
      <c r="Q351" s="174"/>
      <c r="R351" s="175">
        <f>SUM(R352:R368)</f>
        <v>0</v>
      </c>
      <c r="S351" s="174"/>
      <c r="T351" s="176">
        <f>SUM(T352:T368)</f>
        <v>0</v>
      </c>
      <c r="AR351" s="177" t="s">
        <v>296</v>
      </c>
      <c r="AT351" s="178" t="s">
        <v>78</v>
      </c>
      <c r="AU351" s="178" t="s">
        <v>88</v>
      </c>
      <c r="AY351" s="177" t="s">
        <v>290</v>
      </c>
      <c r="BK351" s="179">
        <f>SUM(BK352:BK368)</f>
        <v>0</v>
      </c>
    </row>
    <row r="352" spans="1:65" s="2" customFormat="1" ht="14.45" customHeight="1">
      <c r="A352" s="36"/>
      <c r="B352" s="37"/>
      <c r="C352" s="182" t="s">
        <v>637</v>
      </c>
      <c r="D352" s="182" t="s">
        <v>292</v>
      </c>
      <c r="E352" s="183" t="s">
        <v>1287</v>
      </c>
      <c r="F352" s="184" t="s">
        <v>1288</v>
      </c>
      <c r="G352" s="185" t="s">
        <v>1289</v>
      </c>
      <c r="H352" s="186">
        <v>1</v>
      </c>
      <c r="I352" s="187"/>
      <c r="J352" s="188">
        <f>ROUND(I352*H352,2)</f>
        <v>0</v>
      </c>
      <c r="K352" s="184" t="s">
        <v>295</v>
      </c>
      <c r="L352" s="41"/>
      <c r="M352" s="189" t="s">
        <v>42</v>
      </c>
      <c r="N352" s="190" t="s">
        <v>50</v>
      </c>
      <c r="O352" s="66"/>
      <c r="P352" s="191">
        <f>O352*H352</f>
        <v>0</v>
      </c>
      <c r="Q352" s="191">
        <v>0</v>
      </c>
      <c r="R352" s="191">
        <f>Q352*H352</f>
        <v>0</v>
      </c>
      <c r="S352" s="191">
        <v>0</v>
      </c>
      <c r="T352" s="192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93" t="s">
        <v>1290</v>
      </c>
      <c r="AT352" s="193" t="s">
        <v>292</v>
      </c>
      <c r="AU352" s="193" t="s">
        <v>157</v>
      </c>
      <c r="AY352" s="19" t="s">
        <v>290</v>
      </c>
      <c r="BE352" s="194">
        <f>IF(N352="základní",J352,0)</f>
        <v>0</v>
      </c>
      <c r="BF352" s="194">
        <f>IF(N352="snížená",J352,0)</f>
        <v>0</v>
      </c>
      <c r="BG352" s="194">
        <f>IF(N352="zákl. přenesená",J352,0)</f>
        <v>0</v>
      </c>
      <c r="BH352" s="194">
        <f>IF(N352="sníž. přenesená",J352,0)</f>
        <v>0</v>
      </c>
      <c r="BI352" s="194">
        <f>IF(N352="nulová",J352,0)</f>
        <v>0</v>
      </c>
      <c r="BJ352" s="19" t="s">
        <v>86</v>
      </c>
      <c r="BK352" s="194">
        <f>ROUND(I352*H352,2)</f>
        <v>0</v>
      </c>
      <c r="BL352" s="19" t="s">
        <v>1290</v>
      </c>
      <c r="BM352" s="193" t="s">
        <v>1291</v>
      </c>
    </row>
    <row r="353" spans="2:51" s="13" customFormat="1" ht="11.25">
      <c r="B353" s="200"/>
      <c r="C353" s="201"/>
      <c r="D353" s="195" t="s">
        <v>300</v>
      </c>
      <c r="E353" s="202" t="s">
        <v>42</v>
      </c>
      <c r="F353" s="203" t="s">
        <v>578</v>
      </c>
      <c r="G353" s="201"/>
      <c r="H353" s="202" t="s">
        <v>42</v>
      </c>
      <c r="I353" s="204"/>
      <c r="J353" s="201"/>
      <c r="K353" s="201"/>
      <c r="L353" s="205"/>
      <c r="M353" s="206"/>
      <c r="N353" s="207"/>
      <c r="O353" s="207"/>
      <c r="P353" s="207"/>
      <c r="Q353" s="207"/>
      <c r="R353" s="207"/>
      <c r="S353" s="207"/>
      <c r="T353" s="208"/>
      <c r="AT353" s="209" t="s">
        <v>300</v>
      </c>
      <c r="AU353" s="209" t="s">
        <v>157</v>
      </c>
      <c r="AV353" s="13" t="s">
        <v>86</v>
      </c>
      <c r="AW353" s="13" t="s">
        <v>38</v>
      </c>
      <c r="AX353" s="13" t="s">
        <v>79</v>
      </c>
      <c r="AY353" s="209" t="s">
        <v>290</v>
      </c>
    </row>
    <row r="354" spans="2:51" s="14" customFormat="1" ht="11.25">
      <c r="B354" s="210"/>
      <c r="C354" s="211"/>
      <c r="D354" s="195" t="s">
        <v>300</v>
      </c>
      <c r="E354" s="212" t="s">
        <v>42</v>
      </c>
      <c r="F354" s="213" t="s">
        <v>86</v>
      </c>
      <c r="G354" s="211"/>
      <c r="H354" s="214">
        <v>1</v>
      </c>
      <c r="I354" s="215"/>
      <c r="J354" s="211"/>
      <c r="K354" s="211"/>
      <c r="L354" s="216"/>
      <c r="M354" s="217"/>
      <c r="N354" s="218"/>
      <c r="O354" s="218"/>
      <c r="P354" s="218"/>
      <c r="Q354" s="218"/>
      <c r="R354" s="218"/>
      <c r="S354" s="218"/>
      <c r="T354" s="219"/>
      <c r="AT354" s="220" t="s">
        <v>300</v>
      </c>
      <c r="AU354" s="220" t="s">
        <v>157</v>
      </c>
      <c r="AV354" s="14" t="s">
        <v>88</v>
      </c>
      <c r="AW354" s="14" t="s">
        <v>38</v>
      </c>
      <c r="AX354" s="14" t="s">
        <v>79</v>
      </c>
      <c r="AY354" s="220" t="s">
        <v>290</v>
      </c>
    </row>
    <row r="355" spans="2:51" s="15" customFormat="1" ht="11.25">
      <c r="B355" s="221"/>
      <c r="C355" s="222"/>
      <c r="D355" s="195" t="s">
        <v>300</v>
      </c>
      <c r="E355" s="223" t="s">
        <v>42</v>
      </c>
      <c r="F355" s="224" t="s">
        <v>302</v>
      </c>
      <c r="G355" s="222"/>
      <c r="H355" s="225">
        <v>1</v>
      </c>
      <c r="I355" s="226"/>
      <c r="J355" s="222"/>
      <c r="K355" s="222"/>
      <c r="L355" s="227"/>
      <c r="M355" s="228"/>
      <c r="N355" s="229"/>
      <c r="O355" s="229"/>
      <c r="P355" s="229"/>
      <c r="Q355" s="229"/>
      <c r="R355" s="229"/>
      <c r="S355" s="229"/>
      <c r="T355" s="230"/>
      <c r="AT355" s="231" t="s">
        <v>300</v>
      </c>
      <c r="AU355" s="231" t="s">
        <v>157</v>
      </c>
      <c r="AV355" s="15" t="s">
        <v>296</v>
      </c>
      <c r="AW355" s="15" t="s">
        <v>38</v>
      </c>
      <c r="AX355" s="15" t="s">
        <v>86</v>
      </c>
      <c r="AY355" s="231" t="s">
        <v>290</v>
      </c>
    </row>
    <row r="356" spans="1:65" s="2" customFormat="1" ht="14.45" customHeight="1">
      <c r="A356" s="36"/>
      <c r="B356" s="37"/>
      <c r="C356" s="182" t="s">
        <v>641</v>
      </c>
      <c r="D356" s="182" t="s">
        <v>292</v>
      </c>
      <c r="E356" s="183" t="s">
        <v>1292</v>
      </c>
      <c r="F356" s="184" t="s">
        <v>1293</v>
      </c>
      <c r="G356" s="185" t="s">
        <v>1289</v>
      </c>
      <c r="H356" s="186">
        <v>1</v>
      </c>
      <c r="I356" s="187"/>
      <c r="J356" s="188">
        <f>ROUND(I356*H356,2)</f>
        <v>0</v>
      </c>
      <c r="K356" s="184" t="s">
        <v>295</v>
      </c>
      <c r="L356" s="41"/>
      <c r="M356" s="189" t="s">
        <v>42</v>
      </c>
      <c r="N356" s="190" t="s">
        <v>50</v>
      </c>
      <c r="O356" s="66"/>
      <c r="P356" s="191">
        <f>O356*H356</f>
        <v>0</v>
      </c>
      <c r="Q356" s="191">
        <v>0</v>
      </c>
      <c r="R356" s="191">
        <f>Q356*H356</f>
        <v>0</v>
      </c>
      <c r="S356" s="191">
        <v>0</v>
      </c>
      <c r="T356" s="192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93" t="s">
        <v>1290</v>
      </c>
      <c r="AT356" s="193" t="s">
        <v>292</v>
      </c>
      <c r="AU356" s="193" t="s">
        <v>157</v>
      </c>
      <c r="AY356" s="19" t="s">
        <v>290</v>
      </c>
      <c r="BE356" s="194">
        <f>IF(N356="základní",J356,0)</f>
        <v>0</v>
      </c>
      <c r="BF356" s="194">
        <f>IF(N356="snížená",J356,0)</f>
        <v>0</v>
      </c>
      <c r="BG356" s="194">
        <f>IF(N356="zákl. přenesená",J356,0)</f>
        <v>0</v>
      </c>
      <c r="BH356" s="194">
        <f>IF(N356="sníž. přenesená",J356,0)</f>
        <v>0</v>
      </c>
      <c r="BI356" s="194">
        <f>IF(N356="nulová",J356,0)</f>
        <v>0</v>
      </c>
      <c r="BJ356" s="19" t="s">
        <v>86</v>
      </c>
      <c r="BK356" s="194">
        <f>ROUND(I356*H356,2)</f>
        <v>0</v>
      </c>
      <c r="BL356" s="19" t="s">
        <v>1290</v>
      </c>
      <c r="BM356" s="193" t="s">
        <v>1294</v>
      </c>
    </row>
    <row r="357" spans="1:65" s="2" customFormat="1" ht="14.45" customHeight="1">
      <c r="A357" s="36"/>
      <c r="B357" s="37"/>
      <c r="C357" s="243" t="s">
        <v>645</v>
      </c>
      <c r="D357" s="243" t="s">
        <v>377</v>
      </c>
      <c r="E357" s="244" t="s">
        <v>1295</v>
      </c>
      <c r="F357" s="245" t="s">
        <v>1296</v>
      </c>
      <c r="G357" s="246" t="s">
        <v>881</v>
      </c>
      <c r="H357" s="247">
        <v>1</v>
      </c>
      <c r="I357" s="248"/>
      <c r="J357" s="249">
        <f>ROUND(I357*H357,2)</f>
        <v>0</v>
      </c>
      <c r="K357" s="245" t="s">
        <v>42</v>
      </c>
      <c r="L357" s="250"/>
      <c r="M357" s="251" t="s">
        <v>42</v>
      </c>
      <c r="N357" s="252" t="s">
        <v>50</v>
      </c>
      <c r="O357" s="66"/>
      <c r="P357" s="191">
        <f>O357*H357</f>
        <v>0</v>
      </c>
      <c r="Q357" s="191">
        <v>0</v>
      </c>
      <c r="R357" s="191">
        <f>Q357*H357</f>
        <v>0</v>
      </c>
      <c r="S357" s="191">
        <v>0</v>
      </c>
      <c r="T357" s="192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93" t="s">
        <v>1290</v>
      </c>
      <c r="AT357" s="193" t="s">
        <v>377</v>
      </c>
      <c r="AU357" s="193" t="s">
        <v>157</v>
      </c>
      <c r="AY357" s="19" t="s">
        <v>290</v>
      </c>
      <c r="BE357" s="194">
        <f>IF(N357="základní",J357,0)</f>
        <v>0</v>
      </c>
      <c r="BF357" s="194">
        <f>IF(N357="snížená",J357,0)</f>
        <v>0</v>
      </c>
      <c r="BG357" s="194">
        <f>IF(N357="zákl. přenesená",J357,0)</f>
        <v>0</v>
      </c>
      <c r="BH357" s="194">
        <f>IF(N357="sníž. přenesená",J357,0)</f>
        <v>0</v>
      </c>
      <c r="BI357" s="194">
        <f>IF(N357="nulová",J357,0)</f>
        <v>0</v>
      </c>
      <c r="BJ357" s="19" t="s">
        <v>86</v>
      </c>
      <c r="BK357" s="194">
        <f>ROUND(I357*H357,2)</f>
        <v>0</v>
      </c>
      <c r="BL357" s="19" t="s">
        <v>1290</v>
      </c>
      <c r="BM357" s="193" t="s">
        <v>1297</v>
      </c>
    </row>
    <row r="358" spans="2:51" s="13" customFormat="1" ht="11.25">
      <c r="B358" s="200"/>
      <c r="C358" s="201"/>
      <c r="D358" s="195" t="s">
        <v>300</v>
      </c>
      <c r="E358" s="202" t="s">
        <v>42</v>
      </c>
      <c r="F358" s="203" t="s">
        <v>1298</v>
      </c>
      <c r="G358" s="201"/>
      <c r="H358" s="202" t="s">
        <v>42</v>
      </c>
      <c r="I358" s="204"/>
      <c r="J358" s="201"/>
      <c r="K358" s="201"/>
      <c r="L358" s="205"/>
      <c r="M358" s="206"/>
      <c r="N358" s="207"/>
      <c r="O358" s="207"/>
      <c r="P358" s="207"/>
      <c r="Q358" s="207"/>
      <c r="R358" s="207"/>
      <c r="S358" s="207"/>
      <c r="T358" s="208"/>
      <c r="AT358" s="209" t="s">
        <v>300</v>
      </c>
      <c r="AU358" s="209" t="s">
        <v>157</v>
      </c>
      <c r="AV358" s="13" t="s">
        <v>86</v>
      </c>
      <c r="AW358" s="13" t="s">
        <v>38</v>
      </c>
      <c r="AX358" s="13" t="s">
        <v>79</v>
      </c>
      <c r="AY358" s="209" t="s">
        <v>290</v>
      </c>
    </row>
    <row r="359" spans="2:51" s="14" customFormat="1" ht="11.25">
      <c r="B359" s="210"/>
      <c r="C359" s="211"/>
      <c r="D359" s="195" t="s">
        <v>300</v>
      </c>
      <c r="E359" s="212" t="s">
        <v>42</v>
      </c>
      <c r="F359" s="213" t="s">
        <v>86</v>
      </c>
      <c r="G359" s="211"/>
      <c r="H359" s="214">
        <v>1</v>
      </c>
      <c r="I359" s="215"/>
      <c r="J359" s="211"/>
      <c r="K359" s="211"/>
      <c r="L359" s="216"/>
      <c r="M359" s="217"/>
      <c r="N359" s="218"/>
      <c r="O359" s="218"/>
      <c r="P359" s="218"/>
      <c r="Q359" s="218"/>
      <c r="R359" s="218"/>
      <c r="S359" s="218"/>
      <c r="T359" s="219"/>
      <c r="AT359" s="220" t="s">
        <v>300</v>
      </c>
      <c r="AU359" s="220" t="s">
        <v>157</v>
      </c>
      <c r="AV359" s="14" t="s">
        <v>88</v>
      </c>
      <c r="AW359" s="14" t="s">
        <v>38</v>
      </c>
      <c r="AX359" s="14" t="s">
        <v>79</v>
      </c>
      <c r="AY359" s="220" t="s">
        <v>290</v>
      </c>
    </row>
    <row r="360" spans="2:51" s="15" customFormat="1" ht="11.25">
      <c r="B360" s="221"/>
      <c r="C360" s="222"/>
      <c r="D360" s="195" t="s">
        <v>300</v>
      </c>
      <c r="E360" s="223" t="s">
        <v>42</v>
      </c>
      <c r="F360" s="224" t="s">
        <v>302</v>
      </c>
      <c r="G360" s="222"/>
      <c r="H360" s="225">
        <v>1</v>
      </c>
      <c r="I360" s="226"/>
      <c r="J360" s="222"/>
      <c r="K360" s="222"/>
      <c r="L360" s="227"/>
      <c r="M360" s="228"/>
      <c r="N360" s="229"/>
      <c r="O360" s="229"/>
      <c r="P360" s="229"/>
      <c r="Q360" s="229"/>
      <c r="R360" s="229"/>
      <c r="S360" s="229"/>
      <c r="T360" s="230"/>
      <c r="AT360" s="231" t="s">
        <v>300</v>
      </c>
      <c r="AU360" s="231" t="s">
        <v>157</v>
      </c>
      <c r="AV360" s="15" t="s">
        <v>296</v>
      </c>
      <c r="AW360" s="15" t="s">
        <v>38</v>
      </c>
      <c r="AX360" s="15" t="s">
        <v>86</v>
      </c>
      <c r="AY360" s="231" t="s">
        <v>290</v>
      </c>
    </row>
    <row r="361" spans="1:65" s="2" customFormat="1" ht="24.2" customHeight="1">
      <c r="A361" s="36"/>
      <c r="B361" s="37"/>
      <c r="C361" s="182" t="s">
        <v>649</v>
      </c>
      <c r="D361" s="182" t="s">
        <v>292</v>
      </c>
      <c r="E361" s="183" t="s">
        <v>1299</v>
      </c>
      <c r="F361" s="184" t="s">
        <v>1300</v>
      </c>
      <c r="G361" s="185" t="s">
        <v>131</v>
      </c>
      <c r="H361" s="186">
        <v>1</v>
      </c>
      <c r="I361" s="187"/>
      <c r="J361" s="188">
        <f>ROUND(I361*H361,2)</f>
        <v>0</v>
      </c>
      <c r="K361" s="184" t="s">
        <v>295</v>
      </c>
      <c r="L361" s="41"/>
      <c r="M361" s="189" t="s">
        <v>42</v>
      </c>
      <c r="N361" s="190" t="s">
        <v>50</v>
      </c>
      <c r="O361" s="66"/>
      <c r="P361" s="191">
        <f>O361*H361</f>
        <v>0</v>
      </c>
      <c r="Q361" s="191">
        <v>0</v>
      </c>
      <c r="R361" s="191">
        <f>Q361*H361</f>
        <v>0</v>
      </c>
      <c r="S361" s="191">
        <v>0</v>
      </c>
      <c r="T361" s="192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93" t="s">
        <v>389</v>
      </c>
      <c r="AT361" s="193" t="s">
        <v>292</v>
      </c>
      <c r="AU361" s="193" t="s">
        <v>157</v>
      </c>
      <c r="AY361" s="19" t="s">
        <v>290</v>
      </c>
      <c r="BE361" s="194">
        <f>IF(N361="základní",J361,0)</f>
        <v>0</v>
      </c>
      <c r="BF361" s="194">
        <f>IF(N361="snížená",J361,0)</f>
        <v>0</v>
      </c>
      <c r="BG361" s="194">
        <f>IF(N361="zákl. přenesená",J361,0)</f>
        <v>0</v>
      </c>
      <c r="BH361" s="194">
        <f>IF(N361="sníž. přenesená",J361,0)</f>
        <v>0</v>
      </c>
      <c r="BI361" s="194">
        <f>IF(N361="nulová",J361,0)</f>
        <v>0</v>
      </c>
      <c r="BJ361" s="19" t="s">
        <v>86</v>
      </c>
      <c r="BK361" s="194">
        <f>ROUND(I361*H361,2)</f>
        <v>0</v>
      </c>
      <c r="BL361" s="19" t="s">
        <v>389</v>
      </c>
      <c r="BM361" s="193" t="s">
        <v>1301</v>
      </c>
    </row>
    <row r="362" spans="2:51" s="13" customFormat="1" ht="11.25">
      <c r="B362" s="200"/>
      <c r="C362" s="201"/>
      <c r="D362" s="195" t="s">
        <v>300</v>
      </c>
      <c r="E362" s="202" t="s">
        <v>42</v>
      </c>
      <c r="F362" s="203" t="s">
        <v>1302</v>
      </c>
      <c r="G362" s="201"/>
      <c r="H362" s="202" t="s">
        <v>42</v>
      </c>
      <c r="I362" s="204"/>
      <c r="J362" s="201"/>
      <c r="K362" s="201"/>
      <c r="L362" s="205"/>
      <c r="M362" s="206"/>
      <c r="N362" s="207"/>
      <c r="O362" s="207"/>
      <c r="P362" s="207"/>
      <c r="Q362" s="207"/>
      <c r="R362" s="207"/>
      <c r="S362" s="207"/>
      <c r="T362" s="208"/>
      <c r="AT362" s="209" t="s">
        <v>300</v>
      </c>
      <c r="AU362" s="209" t="s">
        <v>157</v>
      </c>
      <c r="AV362" s="13" t="s">
        <v>86</v>
      </c>
      <c r="AW362" s="13" t="s">
        <v>38</v>
      </c>
      <c r="AX362" s="13" t="s">
        <v>79</v>
      </c>
      <c r="AY362" s="209" t="s">
        <v>290</v>
      </c>
    </row>
    <row r="363" spans="2:51" s="14" customFormat="1" ht="11.25">
      <c r="B363" s="210"/>
      <c r="C363" s="211"/>
      <c r="D363" s="195" t="s">
        <v>300</v>
      </c>
      <c r="E363" s="212" t="s">
        <v>42</v>
      </c>
      <c r="F363" s="213" t="s">
        <v>86</v>
      </c>
      <c r="G363" s="211"/>
      <c r="H363" s="214">
        <v>1</v>
      </c>
      <c r="I363" s="215"/>
      <c r="J363" s="211"/>
      <c r="K363" s="211"/>
      <c r="L363" s="216"/>
      <c r="M363" s="217"/>
      <c r="N363" s="218"/>
      <c r="O363" s="218"/>
      <c r="P363" s="218"/>
      <c r="Q363" s="218"/>
      <c r="R363" s="218"/>
      <c r="S363" s="218"/>
      <c r="T363" s="219"/>
      <c r="AT363" s="220" t="s">
        <v>300</v>
      </c>
      <c r="AU363" s="220" t="s">
        <v>157</v>
      </c>
      <c r="AV363" s="14" t="s">
        <v>88</v>
      </c>
      <c r="AW363" s="14" t="s">
        <v>38</v>
      </c>
      <c r="AX363" s="14" t="s">
        <v>79</v>
      </c>
      <c r="AY363" s="220" t="s">
        <v>290</v>
      </c>
    </row>
    <row r="364" spans="2:51" s="15" customFormat="1" ht="11.25">
      <c r="B364" s="221"/>
      <c r="C364" s="222"/>
      <c r="D364" s="195" t="s">
        <v>300</v>
      </c>
      <c r="E364" s="223" t="s">
        <v>42</v>
      </c>
      <c r="F364" s="224" t="s">
        <v>302</v>
      </c>
      <c r="G364" s="222"/>
      <c r="H364" s="225">
        <v>1</v>
      </c>
      <c r="I364" s="226"/>
      <c r="J364" s="222"/>
      <c r="K364" s="222"/>
      <c r="L364" s="227"/>
      <c r="M364" s="228"/>
      <c r="N364" s="229"/>
      <c r="O364" s="229"/>
      <c r="P364" s="229"/>
      <c r="Q364" s="229"/>
      <c r="R364" s="229"/>
      <c r="S364" s="229"/>
      <c r="T364" s="230"/>
      <c r="AT364" s="231" t="s">
        <v>300</v>
      </c>
      <c r="AU364" s="231" t="s">
        <v>157</v>
      </c>
      <c r="AV364" s="15" t="s">
        <v>296</v>
      </c>
      <c r="AW364" s="15" t="s">
        <v>38</v>
      </c>
      <c r="AX364" s="15" t="s">
        <v>86</v>
      </c>
      <c r="AY364" s="231" t="s">
        <v>290</v>
      </c>
    </row>
    <row r="365" spans="1:65" s="2" customFormat="1" ht="14.45" customHeight="1">
      <c r="A365" s="36"/>
      <c r="B365" s="37"/>
      <c r="C365" s="182" t="s">
        <v>653</v>
      </c>
      <c r="D365" s="182" t="s">
        <v>292</v>
      </c>
      <c r="E365" s="183" t="s">
        <v>1303</v>
      </c>
      <c r="F365" s="184" t="s">
        <v>1304</v>
      </c>
      <c r="G365" s="185" t="s">
        <v>1305</v>
      </c>
      <c r="H365" s="186">
        <v>7</v>
      </c>
      <c r="I365" s="187"/>
      <c r="J365" s="188">
        <f>ROUND(I365*H365,2)</f>
        <v>0</v>
      </c>
      <c r="K365" s="184" t="s">
        <v>295</v>
      </c>
      <c r="L365" s="41"/>
      <c r="M365" s="189" t="s">
        <v>42</v>
      </c>
      <c r="N365" s="190" t="s">
        <v>50</v>
      </c>
      <c r="O365" s="66"/>
      <c r="P365" s="191">
        <f>O365*H365</f>
        <v>0</v>
      </c>
      <c r="Q365" s="191">
        <v>0</v>
      </c>
      <c r="R365" s="191">
        <f>Q365*H365</f>
        <v>0</v>
      </c>
      <c r="S365" s="191">
        <v>0</v>
      </c>
      <c r="T365" s="192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93" t="s">
        <v>1290</v>
      </c>
      <c r="AT365" s="193" t="s">
        <v>292</v>
      </c>
      <c r="AU365" s="193" t="s">
        <v>157</v>
      </c>
      <c r="AY365" s="19" t="s">
        <v>290</v>
      </c>
      <c r="BE365" s="194">
        <f>IF(N365="základní",J365,0)</f>
        <v>0</v>
      </c>
      <c r="BF365" s="194">
        <f>IF(N365="snížená",J365,0)</f>
        <v>0</v>
      </c>
      <c r="BG365" s="194">
        <f>IF(N365="zákl. přenesená",J365,0)</f>
        <v>0</v>
      </c>
      <c r="BH365" s="194">
        <f>IF(N365="sníž. přenesená",J365,0)</f>
        <v>0</v>
      </c>
      <c r="BI365" s="194">
        <f>IF(N365="nulová",J365,0)</f>
        <v>0</v>
      </c>
      <c r="BJ365" s="19" t="s">
        <v>86</v>
      </c>
      <c r="BK365" s="194">
        <f>ROUND(I365*H365,2)</f>
        <v>0</v>
      </c>
      <c r="BL365" s="19" t="s">
        <v>1290</v>
      </c>
      <c r="BM365" s="193" t="s">
        <v>1306</v>
      </c>
    </row>
    <row r="366" spans="2:51" s="13" customFormat="1" ht="11.25">
      <c r="B366" s="200"/>
      <c r="C366" s="201"/>
      <c r="D366" s="195" t="s">
        <v>300</v>
      </c>
      <c r="E366" s="202" t="s">
        <v>42</v>
      </c>
      <c r="F366" s="203" t="s">
        <v>1307</v>
      </c>
      <c r="G366" s="201"/>
      <c r="H366" s="202" t="s">
        <v>42</v>
      </c>
      <c r="I366" s="204"/>
      <c r="J366" s="201"/>
      <c r="K366" s="201"/>
      <c r="L366" s="205"/>
      <c r="M366" s="206"/>
      <c r="N366" s="207"/>
      <c r="O366" s="207"/>
      <c r="P366" s="207"/>
      <c r="Q366" s="207"/>
      <c r="R366" s="207"/>
      <c r="S366" s="207"/>
      <c r="T366" s="208"/>
      <c r="AT366" s="209" t="s">
        <v>300</v>
      </c>
      <c r="AU366" s="209" t="s">
        <v>157</v>
      </c>
      <c r="AV366" s="13" t="s">
        <v>86</v>
      </c>
      <c r="AW366" s="13" t="s">
        <v>38</v>
      </c>
      <c r="AX366" s="13" t="s">
        <v>79</v>
      </c>
      <c r="AY366" s="209" t="s">
        <v>290</v>
      </c>
    </row>
    <row r="367" spans="2:51" s="14" customFormat="1" ht="11.25">
      <c r="B367" s="210"/>
      <c r="C367" s="211"/>
      <c r="D367" s="195" t="s">
        <v>300</v>
      </c>
      <c r="E367" s="212" t="s">
        <v>42</v>
      </c>
      <c r="F367" s="213" t="s">
        <v>338</v>
      </c>
      <c r="G367" s="211"/>
      <c r="H367" s="214">
        <v>7</v>
      </c>
      <c r="I367" s="215"/>
      <c r="J367" s="211"/>
      <c r="K367" s="211"/>
      <c r="L367" s="216"/>
      <c r="M367" s="217"/>
      <c r="N367" s="218"/>
      <c r="O367" s="218"/>
      <c r="P367" s="218"/>
      <c r="Q367" s="218"/>
      <c r="R367" s="218"/>
      <c r="S367" s="218"/>
      <c r="T367" s="219"/>
      <c r="AT367" s="220" t="s">
        <v>300</v>
      </c>
      <c r="AU367" s="220" t="s">
        <v>157</v>
      </c>
      <c r="AV367" s="14" t="s">
        <v>88</v>
      </c>
      <c r="AW367" s="14" t="s">
        <v>38</v>
      </c>
      <c r="AX367" s="14" t="s">
        <v>79</v>
      </c>
      <c r="AY367" s="220" t="s">
        <v>290</v>
      </c>
    </row>
    <row r="368" spans="2:51" s="15" customFormat="1" ht="11.25">
      <c r="B368" s="221"/>
      <c r="C368" s="222"/>
      <c r="D368" s="195" t="s">
        <v>300</v>
      </c>
      <c r="E368" s="223" t="s">
        <v>42</v>
      </c>
      <c r="F368" s="224" t="s">
        <v>302</v>
      </c>
      <c r="G368" s="222"/>
      <c r="H368" s="225">
        <v>7</v>
      </c>
      <c r="I368" s="226"/>
      <c r="J368" s="222"/>
      <c r="K368" s="222"/>
      <c r="L368" s="227"/>
      <c r="M368" s="256"/>
      <c r="N368" s="257"/>
      <c r="O368" s="257"/>
      <c r="P368" s="257"/>
      <c r="Q368" s="257"/>
      <c r="R368" s="257"/>
      <c r="S368" s="257"/>
      <c r="T368" s="258"/>
      <c r="AT368" s="231" t="s">
        <v>300</v>
      </c>
      <c r="AU368" s="231" t="s">
        <v>157</v>
      </c>
      <c r="AV368" s="15" t="s">
        <v>296</v>
      </c>
      <c r="AW368" s="15" t="s">
        <v>38</v>
      </c>
      <c r="AX368" s="15" t="s">
        <v>86</v>
      </c>
      <c r="AY368" s="231" t="s">
        <v>290</v>
      </c>
    </row>
    <row r="369" spans="1:31" s="2" customFormat="1" ht="6.95" customHeight="1">
      <c r="A369" s="36"/>
      <c r="B369" s="49"/>
      <c r="C369" s="50"/>
      <c r="D369" s="50"/>
      <c r="E369" s="50"/>
      <c r="F369" s="50"/>
      <c r="G369" s="50"/>
      <c r="H369" s="50"/>
      <c r="I369" s="50"/>
      <c r="J369" s="50"/>
      <c r="K369" s="50"/>
      <c r="L369" s="41"/>
      <c r="M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</row>
  </sheetData>
  <sheetProtection algorithmName="SHA-512" hashValue="GsEp05DDxfxSGS03jkD5VySWoTe1lnTCdUbLPeWbTNS3WC9GlYaRXj4Q4icIZgHumBXv8aAhj8OTS6patbjBxA==" saltValue="CjmcXPSL8FLrVrcg5yGclgRdvtoX4uzonlTx7C6iMSlg9qxASwOx/zgopCS+BLK3IXM4yKS8ljsGY556ROnhSA==" spinCount="100000" sheet="1" objects="1" scenarios="1" formatColumns="0" formatRows="0" autoFilter="0"/>
  <autoFilter ref="C89:K368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AT2" s="19" t="s">
        <v>106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88</v>
      </c>
    </row>
    <row r="4" spans="2:46" s="1" customFormat="1" ht="24.95" customHeight="1">
      <c r="B4" s="22"/>
      <c r="D4" s="113" t="s">
        <v>115</v>
      </c>
      <c r="L4" s="22"/>
      <c r="M4" s="11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403" t="str">
        <f>'Rekapitulace stavby'!K6</f>
        <v>Nové autobusové zastávky podél silnice III/21233, Habartov</v>
      </c>
      <c r="F7" s="404"/>
      <c r="G7" s="404"/>
      <c r="H7" s="404"/>
      <c r="L7" s="22"/>
    </row>
    <row r="8" spans="2:12" s="1" customFormat="1" ht="12" customHeight="1">
      <c r="B8" s="22"/>
      <c r="D8" s="115" t="s">
        <v>124</v>
      </c>
      <c r="L8" s="22"/>
    </row>
    <row r="9" spans="1:31" s="2" customFormat="1" ht="16.5" customHeight="1">
      <c r="A9" s="36"/>
      <c r="B9" s="41"/>
      <c r="C9" s="36"/>
      <c r="D9" s="36"/>
      <c r="E9" s="403" t="s">
        <v>1308</v>
      </c>
      <c r="F9" s="405"/>
      <c r="G9" s="405"/>
      <c r="H9" s="405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132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06" t="s">
        <v>1309</v>
      </c>
      <c r="F11" s="405"/>
      <c r="G11" s="405"/>
      <c r="H11" s="405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5" t="s">
        <v>42</v>
      </c>
      <c r="G13" s="36"/>
      <c r="H13" s="36"/>
      <c r="I13" s="115" t="s">
        <v>20</v>
      </c>
      <c r="J13" s="105" t="s">
        <v>42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22</v>
      </c>
      <c r="E14" s="36"/>
      <c r="F14" s="105" t="s">
        <v>23</v>
      </c>
      <c r="G14" s="36"/>
      <c r="H14" s="36"/>
      <c r="I14" s="115" t="s">
        <v>24</v>
      </c>
      <c r="J14" s="117" t="str">
        <f>'Rekapitulace stavby'!AN8</f>
        <v>3. 5. 2020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5" t="s">
        <v>28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29</v>
      </c>
      <c r="F17" s="36"/>
      <c r="G17" s="36"/>
      <c r="H17" s="36"/>
      <c r="I17" s="115" t="s">
        <v>30</v>
      </c>
      <c r="J17" s="105" t="s">
        <v>31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32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07" t="str">
        <f>'Rekapitulace stavby'!E14</f>
        <v>Vyplň údaj</v>
      </c>
      <c r="F20" s="408"/>
      <c r="G20" s="408"/>
      <c r="H20" s="408"/>
      <c r="I20" s="115" t="s">
        <v>30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34</v>
      </c>
      <c r="E22" s="36"/>
      <c r="F22" s="36"/>
      <c r="G22" s="36"/>
      <c r="H22" s="36"/>
      <c r="I22" s="115" t="s">
        <v>27</v>
      </c>
      <c r="J22" s="105" t="s">
        <v>35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36</v>
      </c>
      <c r="F23" s="36"/>
      <c r="G23" s="36"/>
      <c r="H23" s="36"/>
      <c r="I23" s="115" t="s">
        <v>30</v>
      </c>
      <c r="J23" s="105" t="s">
        <v>37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39</v>
      </c>
      <c r="E25" s="36"/>
      <c r="F25" s="36"/>
      <c r="G25" s="36"/>
      <c r="H25" s="36"/>
      <c r="I25" s="115" t="s">
        <v>27</v>
      </c>
      <c r="J25" s="105" t="s">
        <v>40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41</v>
      </c>
      <c r="F26" s="36"/>
      <c r="G26" s="36"/>
      <c r="H26" s="36"/>
      <c r="I26" s="115" t="s">
        <v>30</v>
      </c>
      <c r="J26" s="105" t="s">
        <v>42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43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250.5" customHeight="1">
      <c r="A29" s="118"/>
      <c r="B29" s="119"/>
      <c r="C29" s="118"/>
      <c r="D29" s="118"/>
      <c r="E29" s="409" t="s">
        <v>1310</v>
      </c>
      <c r="F29" s="409"/>
      <c r="G29" s="409"/>
      <c r="H29" s="409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2"/>
      <c r="E31" s="122"/>
      <c r="F31" s="122"/>
      <c r="G31" s="122"/>
      <c r="H31" s="122"/>
      <c r="I31" s="122"/>
      <c r="J31" s="122"/>
      <c r="K31" s="122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3" t="s">
        <v>45</v>
      </c>
      <c r="E32" s="36"/>
      <c r="F32" s="36"/>
      <c r="G32" s="36"/>
      <c r="H32" s="36"/>
      <c r="I32" s="36"/>
      <c r="J32" s="124">
        <f>ROUND(J88,2)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5" t="s">
        <v>47</v>
      </c>
      <c r="G34" s="36"/>
      <c r="H34" s="36"/>
      <c r="I34" s="125" t="s">
        <v>46</v>
      </c>
      <c r="J34" s="125" t="s">
        <v>48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6" t="s">
        <v>49</v>
      </c>
      <c r="E35" s="115" t="s">
        <v>50</v>
      </c>
      <c r="F35" s="127">
        <f>ROUND((SUM(BE88:BE108)),2)</f>
        <v>0</v>
      </c>
      <c r="G35" s="36"/>
      <c r="H35" s="36"/>
      <c r="I35" s="128">
        <v>0.21</v>
      </c>
      <c r="J35" s="127">
        <f>ROUND(((SUM(BE88:BE108))*I35),2)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5" t="s">
        <v>51</v>
      </c>
      <c r="F36" s="127">
        <f>ROUND((SUM(BF88:BF108)),2)</f>
        <v>0</v>
      </c>
      <c r="G36" s="36"/>
      <c r="H36" s="36"/>
      <c r="I36" s="128">
        <v>0.15</v>
      </c>
      <c r="J36" s="127">
        <f>ROUND(((SUM(BF88:BF108))*I36),2)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52</v>
      </c>
      <c r="F37" s="127">
        <f>ROUND((SUM(BG88:BG108)),2)</f>
        <v>0</v>
      </c>
      <c r="G37" s="36"/>
      <c r="H37" s="36"/>
      <c r="I37" s="128">
        <v>0.21</v>
      </c>
      <c r="J37" s="127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5" t="s">
        <v>53</v>
      </c>
      <c r="F38" s="127">
        <f>ROUND((SUM(BH88:BH108)),2)</f>
        <v>0</v>
      </c>
      <c r="G38" s="36"/>
      <c r="H38" s="36"/>
      <c r="I38" s="128">
        <v>0.15</v>
      </c>
      <c r="J38" s="127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54</v>
      </c>
      <c r="F39" s="127">
        <f>ROUND((SUM(BI88:BI108)),2)</f>
        <v>0</v>
      </c>
      <c r="G39" s="36"/>
      <c r="H39" s="36"/>
      <c r="I39" s="128">
        <v>0</v>
      </c>
      <c r="J39" s="127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9"/>
      <c r="D41" s="130" t="s">
        <v>55</v>
      </c>
      <c r="E41" s="131"/>
      <c r="F41" s="131"/>
      <c r="G41" s="132" t="s">
        <v>56</v>
      </c>
      <c r="H41" s="133" t="s">
        <v>57</v>
      </c>
      <c r="I41" s="131"/>
      <c r="J41" s="134">
        <f>SUM(J32:J39)</f>
        <v>0</v>
      </c>
      <c r="K41" s="135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225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10" t="str">
        <f>E7</f>
        <v>Nové autobusové zastávky podél silnice III/21233, Habartov</v>
      </c>
      <c r="F50" s="411"/>
      <c r="G50" s="411"/>
      <c r="H50" s="411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124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10" t="s">
        <v>1308</v>
      </c>
      <c r="F52" s="412"/>
      <c r="G52" s="412"/>
      <c r="H52" s="412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132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59" t="str">
        <f>E11</f>
        <v>2020-10-VON-SP - VON - Soupis prací - Vedlejší a ostatní náklady</v>
      </c>
      <c r="F54" s="412"/>
      <c r="G54" s="412"/>
      <c r="H54" s="412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silnice III/21233, Habartov, Karlovarský kraj</v>
      </c>
      <c r="G56" s="38"/>
      <c r="H56" s="38"/>
      <c r="I56" s="31" t="s">
        <v>24</v>
      </c>
      <c r="J56" s="61" t="str">
        <f>IF(J14="","",J14)</f>
        <v>3. 5. 2020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Město Habartov</v>
      </c>
      <c r="G58" s="38"/>
      <c r="H58" s="38"/>
      <c r="I58" s="31" t="s">
        <v>34</v>
      </c>
      <c r="J58" s="34" t="str">
        <f>E23</f>
        <v>MH Projekt spol. s r.o.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25.7" customHeight="1">
      <c r="A59" s="36"/>
      <c r="B59" s="37"/>
      <c r="C59" s="31" t="s">
        <v>32</v>
      </c>
      <c r="D59" s="38"/>
      <c r="E59" s="38"/>
      <c r="F59" s="29" t="str">
        <f>IF(E20="","",E20)</f>
        <v>Vyplň údaj</v>
      </c>
      <c r="G59" s="38"/>
      <c r="H59" s="38"/>
      <c r="I59" s="31" t="s">
        <v>39</v>
      </c>
      <c r="J59" s="34" t="str">
        <f>E26</f>
        <v>Ing. Martin Haueisen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0" t="s">
        <v>258</v>
      </c>
      <c r="D61" s="141"/>
      <c r="E61" s="141"/>
      <c r="F61" s="141"/>
      <c r="G61" s="141"/>
      <c r="H61" s="141"/>
      <c r="I61" s="141"/>
      <c r="J61" s="142" t="s">
        <v>259</v>
      </c>
      <c r="K61" s="141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3" t="s">
        <v>77</v>
      </c>
      <c r="D63" s="38"/>
      <c r="E63" s="38"/>
      <c r="F63" s="38"/>
      <c r="G63" s="38"/>
      <c r="H63" s="38"/>
      <c r="I63" s="38"/>
      <c r="J63" s="79">
        <f>J88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260</v>
      </c>
    </row>
    <row r="64" spans="2:12" s="9" customFormat="1" ht="24.95" customHeight="1">
      <c r="B64" s="144"/>
      <c r="C64" s="145"/>
      <c r="D64" s="146" t="s">
        <v>1311</v>
      </c>
      <c r="E64" s="147"/>
      <c r="F64" s="147"/>
      <c r="G64" s="147"/>
      <c r="H64" s="147"/>
      <c r="I64" s="147"/>
      <c r="J64" s="148">
        <f>J89</f>
        <v>0</v>
      </c>
      <c r="K64" s="145"/>
      <c r="L64" s="149"/>
    </row>
    <row r="65" spans="2:12" s="10" customFormat="1" ht="19.9" customHeight="1">
      <c r="B65" s="150"/>
      <c r="C65" s="99"/>
      <c r="D65" s="151" t="s">
        <v>1312</v>
      </c>
      <c r="E65" s="152"/>
      <c r="F65" s="152"/>
      <c r="G65" s="152"/>
      <c r="H65" s="152"/>
      <c r="I65" s="152"/>
      <c r="J65" s="153">
        <f>J90</f>
        <v>0</v>
      </c>
      <c r="K65" s="99"/>
      <c r="L65" s="154"/>
    </row>
    <row r="66" spans="2:12" s="10" customFormat="1" ht="19.9" customHeight="1">
      <c r="B66" s="150"/>
      <c r="C66" s="99"/>
      <c r="D66" s="151" t="s">
        <v>1313</v>
      </c>
      <c r="E66" s="152"/>
      <c r="F66" s="152"/>
      <c r="G66" s="152"/>
      <c r="H66" s="152"/>
      <c r="I66" s="152"/>
      <c r="J66" s="153">
        <f>J103</f>
        <v>0</v>
      </c>
      <c r="K66" s="99"/>
      <c r="L66" s="154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1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1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1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275</v>
      </c>
      <c r="D73" s="38"/>
      <c r="E73" s="38"/>
      <c r="F73" s="38"/>
      <c r="G73" s="38"/>
      <c r="H73" s="38"/>
      <c r="I73" s="38"/>
      <c r="J73" s="38"/>
      <c r="K73" s="38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410" t="str">
        <f>E7</f>
        <v>Nové autobusové zastávky podél silnice III/21233, Habartov</v>
      </c>
      <c r="F76" s="411"/>
      <c r="G76" s="411"/>
      <c r="H76" s="411"/>
      <c r="I76" s="38"/>
      <c r="J76" s="38"/>
      <c r="K76" s="38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3"/>
      <c r="C77" s="31" t="s">
        <v>124</v>
      </c>
      <c r="D77" s="24"/>
      <c r="E77" s="24"/>
      <c r="F77" s="24"/>
      <c r="G77" s="24"/>
      <c r="H77" s="24"/>
      <c r="I77" s="24"/>
      <c r="J77" s="24"/>
      <c r="K77" s="24"/>
      <c r="L77" s="22"/>
    </row>
    <row r="78" spans="1:31" s="2" customFormat="1" ht="16.5" customHeight="1">
      <c r="A78" s="36"/>
      <c r="B78" s="37"/>
      <c r="C78" s="38"/>
      <c r="D78" s="38"/>
      <c r="E78" s="410" t="s">
        <v>1308</v>
      </c>
      <c r="F78" s="412"/>
      <c r="G78" s="412"/>
      <c r="H78" s="412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132</v>
      </c>
      <c r="D79" s="38"/>
      <c r="E79" s="38"/>
      <c r="F79" s="38"/>
      <c r="G79" s="38"/>
      <c r="H79" s="3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59" t="str">
        <f>E11</f>
        <v>2020-10-VON-SP - VON - Soupis prací - Vedlejší a ostatní náklady</v>
      </c>
      <c r="F80" s="412"/>
      <c r="G80" s="412"/>
      <c r="H80" s="412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22</v>
      </c>
      <c r="D82" s="38"/>
      <c r="E82" s="38"/>
      <c r="F82" s="29" t="str">
        <f>F14</f>
        <v>silnice III/21233, Habartov, Karlovarský kraj</v>
      </c>
      <c r="G82" s="38"/>
      <c r="H82" s="38"/>
      <c r="I82" s="31" t="s">
        <v>24</v>
      </c>
      <c r="J82" s="61" t="str">
        <f>IF(J14="","",J14)</f>
        <v>3. 5. 2020</v>
      </c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7" customHeight="1">
      <c r="A84" s="36"/>
      <c r="B84" s="37"/>
      <c r="C84" s="31" t="s">
        <v>26</v>
      </c>
      <c r="D84" s="38"/>
      <c r="E84" s="38"/>
      <c r="F84" s="29" t="str">
        <f>E17</f>
        <v>Město Habartov</v>
      </c>
      <c r="G84" s="38"/>
      <c r="H84" s="38"/>
      <c r="I84" s="31" t="s">
        <v>34</v>
      </c>
      <c r="J84" s="34" t="str">
        <f>E23</f>
        <v>MH Projekt spol. s r.o.</v>
      </c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7" customHeight="1">
      <c r="A85" s="36"/>
      <c r="B85" s="37"/>
      <c r="C85" s="31" t="s">
        <v>32</v>
      </c>
      <c r="D85" s="38"/>
      <c r="E85" s="38"/>
      <c r="F85" s="29" t="str">
        <f>IF(E20="","",E20)</f>
        <v>Vyplň údaj</v>
      </c>
      <c r="G85" s="38"/>
      <c r="H85" s="38"/>
      <c r="I85" s="31" t="s">
        <v>39</v>
      </c>
      <c r="J85" s="34" t="str">
        <f>E26</f>
        <v>Ing. Martin Haueisen</v>
      </c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55"/>
      <c r="B87" s="156"/>
      <c r="C87" s="157" t="s">
        <v>276</v>
      </c>
      <c r="D87" s="158" t="s">
        <v>64</v>
      </c>
      <c r="E87" s="158" t="s">
        <v>60</v>
      </c>
      <c r="F87" s="158" t="s">
        <v>61</v>
      </c>
      <c r="G87" s="158" t="s">
        <v>277</v>
      </c>
      <c r="H87" s="158" t="s">
        <v>278</v>
      </c>
      <c r="I87" s="158" t="s">
        <v>279</v>
      </c>
      <c r="J87" s="158" t="s">
        <v>259</v>
      </c>
      <c r="K87" s="159" t="s">
        <v>280</v>
      </c>
      <c r="L87" s="160"/>
      <c r="M87" s="70" t="s">
        <v>42</v>
      </c>
      <c r="N87" s="71" t="s">
        <v>49</v>
      </c>
      <c r="O87" s="71" t="s">
        <v>281</v>
      </c>
      <c r="P87" s="71" t="s">
        <v>282</v>
      </c>
      <c r="Q87" s="71" t="s">
        <v>283</v>
      </c>
      <c r="R87" s="71" t="s">
        <v>284</v>
      </c>
      <c r="S87" s="71" t="s">
        <v>285</v>
      </c>
      <c r="T87" s="72" t="s">
        <v>286</v>
      </c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</row>
    <row r="88" spans="1:63" s="2" customFormat="1" ht="22.9" customHeight="1">
      <c r="A88" s="36"/>
      <c r="B88" s="37"/>
      <c r="C88" s="77" t="s">
        <v>287</v>
      </c>
      <c r="D88" s="38"/>
      <c r="E88" s="38"/>
      <c r="F88" s="38"/>
      <c r="G88" s="38"/>
      <c r="H88" s="38"/>
      <c r="I88" s="38"/>
      <c r="J88" s="161">
        <f>BK88</f>
        <v>0</v>
      </c>
      <c r="K88" s="38"/>
      <c r="L88" s="41"/>
      <c r="M88" s="73"/>
      <c r="N88" s="162"/>
      <c r="O88" s="74"/>
      <c r="P88" s="163">
        <f>P89</f>
        <v>0</v>
      </c>
      <c r="Q88" s="74"/>
      <c r="R88" s="163">
        <f>R89</f>
        <v>0</v>
      </c>
      <c r="S88" s="74"/>
      <c r="T88" s="164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78</v>
      </c>
      <c r="AU88" s="19" t="s">
        <v>260</v>
      </c>
      <c r="BK88" s="165">
        <f>BK89</f>
        <v>0</v>
      </c>
    </row>
    <row r="89" spans="2:63" s="12" customFormat="1" ht="25.9" customHeight="1">
      <c r="B89" s="166"/>
      <c r="C89" s="167"/>
      <c r="D89" s="168" t="s">
        <v>78</v>
      </c>
      <c r="E89" s="169" t="s">
        <v>1314</v>
      </c>
      <c r="F89" s="169" t="s">
        <v>1315</v>
      </c>
      <c r="G89" s="167"/>
      <c r="H89" s="167"/>
      <c r="I89" s="170"/>
      <c r="J89" s="171">
        <f>BK89</f>
        <v>0</v>
      </c>
      <c r="K89" s="167"/>
      <c r="L89" s="172"/>
      <c r="M89" s="173"/>
      <c r="N89" s="174"/>
      <c r="O89" s="174"/>
      <c r="P89" s="175">
        <f>P90+P103</f>
        <v>0</v>
      </c>
      <c r="Q89" s="174"/>
      <c r="R89" s="175">
        <f>R90+R103</f>
        <v>0</v>
      </c>
      <c r="S89" s="174"/>
      <c r="T89" s="176">
        <f>T90+T103</f>
        <v>0</v>
      </c>
      <c r="AR89" s="177" t="s">
        <v>323</v>
      </c>
      <c r="AT89" s="178" t="s">
        <v>78</v>
      </c>
      <c r="AU89" s="178" t="s">
        <v>79</v>
      </c>
      <c r="AY89" s="177" t="s">
        <v>290</v>
      </c>
      <c r="BK89" s="179">
        <f>BK90+BK103</f>
        <v>0</v>
      </c>
    </row>
    <row r="90" spans="2:63" s="12" customFormat="1" ht="22.9" customHeight="1">
      <c r="B90" s="166"/>
      <c r="C90" s="167"/>
      <c r="D90" s="168" t="s">
        <v>78</v>
      </c>
      <c r="E90" s="180" t="s">
        <v>1316</v>
      </c>
      <c r="F90" s="180" t="s">
        <v>1317</v>
      </c>
      <c r="G90" s="167"/>
      <c r="H90" s="167"/>
      <c r="I90" s="170"/>
      <c r="J90" s="181">
        <f>BK90</f>
        <v>0</v>
      </c>
      <c r="K90" s="167"/>
      <c r="L90" s="172"/>
      <c r="M90" s="173"/>
      <c r="N90" s="174"/>
      <c r="O90" s="174"/>
      <c r="P90" s="175">
        <f>SUM(P91:P102)</f>
        <v>0</v>
      </c>
      <c r="Q90" s="174"/>
      <c r="R90" s="175">
        <f>SUM(R91:R102)</f>
        <v>0</v>
      </c>
      <c r="S90" s="174"/>
      <c r="T90" s="176">
        <f>SUM(T91:T102)</f>
        <v>0</v>
      </c>
      <c r="AR90" s="177" t="s">
        <v>323</v>
      </c>
      <c r="AT90" s="178" t="s">
        <v>78</v>
      </c>
      <c r="AU90" s="178" t="s">
        <v>86</v>
      </c>
      <c r="AY90" s="177" t="s">
        <v>290</v>
      </c>
      <c r="BK90" s="179">
        <f>SUM(BK91:BK102)</f>
        <v>0</v>
      </c>
    </row>
    <row r="91" spans="1:65" s="2" customFormat="1" ht="14.45" customHeight="1">
      <c r="A91" s="36"/>
      <c r="B91" s="37"/>
      <c r="C91" s="182" t="s">
        <v>86</v>
      </c>
      <c r="D91" s="182" t="s">
        <v>292</v>
      </c>
      <c r="E91" s="183" t="s">
        <v>1318</v>
      </c>
      <c r="F91" s="184" t="s">
        <v>1319</v>
      </c>
      <c r="G91" s="185" t="s">
        <v>1289</v>
      </c>
      <c r="H91" s="186">
        <v>1</v>
      </c>
      <c r="I91" s="187"/>
      <c r="J91" s="188">
        <f>ROUND(I91*H91,2)</f>
        <v>0</v>
      </c>
      <c r="K91" s="184" t="s">
        <v>295</v>
      </c>
      <c r="L91" s="41"/>
      <c r="M91" s="189" t="s">
        <v>42</v>
      </c>
      <c r="N91" s="190" t="s">
        <v>50</v>
      </c>
      <c r="O91" s="66"/>
      <c r="P91" s="191">
        <f>O91*H91</f>
        <v>0</v>
      </c>
      <c r="Q91" s="191">
        <v>0</v>
      </c>
      <c r="R91" s="191">
        <f>Q91*H91</f>
        <v>0</v>
      </c>
      <c r="S91" s="191">
        <v>0</v>
      </c>
      <c r="T91" s="192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3" t="s">
        <v>1290</v>
      </c>
      <c r="AT91" s="193" t="s">
        <v>292</v>
      </c>
      <c r="AU91" s="193" t="s">
        <v>88</v>
      </c>
      <c r="AY91" s="19" t="s">
        <v>290</v>
      </c>
      <c r="BE91" s="194">
        <f>IF(N91="základní",J91,0)</f>
        <v>0</v>
      </c>
      <c r="BF91" s="194">
        <f>IF(N91="snížená",J91,0)</f>
        <v>0</v>
      </c>
      <c r="BG91" s="194">
        <f>IF(N91="zákl. přenesená",J91,0)</f>
        <v>0</v>
      </c>
      <c r="BH91" s="194">
        <f>IF(N91="sníž. přenesená",J91,0)</f>
        <v>0</v>
      </c>
      <c r="BI91" s="194">
        <f>IF(N91="nulová",J91,0)</f>
        <v>0</v>
      </c>
      <c r="BJ91" s="19" t="s">
        <v>86</v>
      </c>
      <c r="BK91" s="194">
        <f>ROUND(I91*H91,2)</f>
        <v>0</v>
      </c>
      <c r="BL91" s="19" t="s">
        <v>1290</v>
      </c>
      <c r="BM91" s="193" t="s">
        <v>1320</v>
      </c>
    </row>
    <row r="92" spans="1:47" s="2" customFormat="1" ht="29.25">
      <c r="A92" s="36"/>
      <c r="B92" s="37"/>
      <c r="C92" s="38"/>
      <c r="D92" s="195" t="s">
        <v>298</v>
      </c>
      <c r="E92" s="38"/>
      <c r="F92" s="196" t="s">
        <v>1321</v>
      </c>
      <c r="G92" s="38"/>
      <c r="H92" s="38"/>
      <c r="I92" s="197"/>
      <c r="J92" s="38"/>
      <c r="K92" s="38"/>
      <c r="L92" s="41"/>
      <c r="M92" s="198"/>
      <c r="N92" s="199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298</v>
      </c>
      <c r="AU92" s="19" t="s">
        <v>88</v>
      </c>
    </row>
    <row r="93" spans="1:65" s="2" customFormat="1" ht="14.45" customHeight="1">
      <c r="A93" s="36"/>
      <c r="B93" s="37"/>
      <c r="C93" s="182" t="s">
        <v>88</v>
      </c>
      <c r="D93" s="182" t="s">
        <v>292</v>
      </c>
      <c r="E93" s="183" t="s">
        <v>1322</v>
      </c>
      <c r="F93" s="184" t="s">
        <v>1323</v>
      </c>
      <c r="G93" s="185" t="s">
        <v>1289</v>
      </c>
      <c r="H93" s="186">
        <v>1</v>
      </c>
      <c r="I93" s="187"/>
      <c r="J93" s="188">
        <f>ROUND(I93*H93,2)</f>
        <v>0</v>
      </c>
      <c r="K93" s="184" t="s">
        <v>295</v>
      </c>
      <c r="L93" s="41"/>
      <c r="M93" s="189" t="s">
        <v>42</v>
      </c>
      <c r="N93" s="190" t="s">
        <v>50</v>
      </c>
      <c r="O93" s="66"/>
      <c r="P93" s="191">
        <f>O93*H93</f>
        <v>0</v>
      </c>
      <c r="Q93" s="191">
        <v>0</v>
      </c>
      <c r="R93" s="191">
        <f>Q93*H93</f>
        <v>0</v>
      </c>
      <c r="S93" s="191">
        <v>0</v>
      </c>
      <c r="T93" s="192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3" t="s">
        <v>1290</v>
      </c>
      <c r="AT93" s="193" t="s">
        <v>292</v>
      </c>
      <c r="AU93" s="193" t="s">
        <v>88</v>
      </c>
      <c r="AY93" s="19" t="s">
        <v>290</v>
      </c>
      <c r="BE93" s="194">
        <f>IF(N93="základní",J93,0)</f>
        <v>0</v>
      </c>
      <c r="BF93" s="194">
        <f>IF(N93="snížená",J93,0)</f>
        <v>0</v>
      </c>
      <c r="BG93" s="194">
        <f>IF(N93="zákl. přenesená",J93,0)</f>
        <v>0</v>
      </c>
      <c r="BH93" s="194">
        <f>IF(N93="sníž. přenesená",J93,0)</f>
        <v>0</v>
      </c>
      <c r="BI93" s="194">
        <f>IF(N93="nulová",J93,0)</f>
        <v>0</v>
      </c>
      <c r="BJ93" s="19" t="s">
        <v>86</v>
      </c>
      <c r="BK93" s="194">
        <f>ROUND(I93*H93,2)</f>
        <v>0</v>
      </c>
      <c r="BL93" s="19" t="s">
        <v>1290</v>
      </c>
      <c r="BM93" s="193" t="s">
        <v>1324</v>
      </c>
    </row>
    <row r="94" spans="1:47" s="2" customFormat="1" ht="19.5">
      <c r="A94" s="36"/>
      <c r="B94" s="37"/>
      <c r="C94" s="38"/>
      <c r="D94" s="195" t="s">
        <v>298</v>
      </c>
      <c r="E94" s="38"/>
      <c r="F94" s="196" t="s">
        <v>1325</v>
      </c>
      <c r="G94" s="38"/>
      <c r="H94" s="38"/>
      <c r="I94" s="197"/>
      <c r="J94" s="38"/>
      <c r="K94" s="38"/>
      <c r="L94" s="41"/>
      <c r="M94" s="198"/>
      <c r="N94" s="199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298</v>
      </c>
      <c r="AU94" s="19" t="s">
        <v>88</v>
      </c>
    </row>
    <row r="95" spans="1:65" s="2" customFormat="1" ht="14.45" customHeight="1">
      <c r="A95" s="36"/>
      <c r="B95" s="37"/>
      <c r="C95" s="182" t="s">
        <v>157</v>
      </c>
      <c r="D95" s="182" t="s">
        <v>292</v>
      </c>
      <c r="E95" s="183" t="s">
        <v>1326</v>
      </c>
      <c r="F95" s="184" t="s">
        <v>1327</v>
      </c>
      <c r="G95" s="185" t="s">
        <v>1289</v>
      </c>
      <c r="H95" s="186">
        <v>1</v>
      </c>
      <c r="I95" s="187"/>
      <c r="J95" s="188">
        <f>ROUND(I95*H95,2)</f>
        <v>0</v>
      </c>
      <c r="K95" s="184" t="s">
        <v>295</v>
      </c>
      <c r="L95" s="41"/>
      <c r="M95" s="189" t="s">
        <v>42</v>
      </c>
      <c r="N95" s="190" t="s">
        <v>50</v>
      </c>
      <c r="O95" s="66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3" t="s">
        <v>1290</v>
      </c>
      <c r="AT95" s="193" t="s">
        <v>292</v>
      </c>
      <c r="AU95" s="193" t="s">
        <v>88</v>
      </c>
      <c r="AY95" s="19" t="s">
        <v>290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9" t="s">
        <v>86</v>
      </c>
      <c r="BK95" s="194">
        <f>ROUND(I95*H95,2)</f>
        <v>0</v>
      </c>
      <c r="BL95" s="19" t="s">
        <v>1290</v>
      </c>
      <c r="BM95" s="193" t="s">
        <v>1328</v>
      </c>
    </row>
    <row r="96" spans="1:47" s="2" customFormat="1" ht="39">
      <c r="A96" s="36"/>
      <c r="B96" s="37"/>
      <c r="C96" s="38"/>
      <c r="D96" s="195" t="s">
        <v>298</v>
      </c>
      <c r="E96" s="38"/>
      <c r="F96" s="196" t="s">
        <v>1329</v>
      </c>
      <c r="G96" s="38"/>
      <c r="H96" s="38"/>
      <c r="I96" s="197"/>
      <c r="J96" s="38"/>
      <c r="K96" s="38"/>
      <c r="L96" s="41"/>
      <c r="M96" s="198"/>
      <c r="N96" s="199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298</v>
      </c>
      <c r="AU96" s="19" t="s">
        <v>88</v>
      </c>
    </row>
    <row r="97" spans="1:65" s="2" customFormat="1" ht="14.45" customHeight="1">
      <c r="A97" s="36"/>
      <c r="B97" s="37"/>
      <c r="C97" s="182" t="s">
        <v>296</v>
      </c>
      <c r="D97" s="182" t="s">
        <v>292</v>
      </c>
      <c r="E97" s="183" t="s">
        <v>1287</v>
      </c>
      <c r="F97" s="184" t="s">
        <v>1288</v>
      </c>
      <c r="G97" s="185" t="s">
        <v>1289</v>
      </c>
      <c r="H97" s="186">
        <v>1</v>
      </c>
      <c r="I97" s="187"/>
      <c r="J97" s="188">
        <f>ROUND(I97*H97,2)</f>
        <v>0</v>
      </c>
      <c r="K97" s="184" t="s">
        <v>295</v>
      </c>
      <c r="L97" s="41"/>
      <c r="M97" s="189" t="s">
        <v>42</v>
      </c>
      <c r="N97" s="190" t="s">
        <v>50</v>
      </c>
      <c r="O97" s="66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3" t="s">
        <v>1290</v>
      </c>
      <c r="AT97" s="193" t="s">
        <v>292</v>
      </c>
      <c r="AU97" s="193" t="s">
        <v>88</v>
      </c>
      <c r="AY97" s="19" t="s">
        <v>290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9" t="s">
        <v>86</v>
      </c>
      <c r="BK97" s="194">
        <f>ROUND(I97*H97,2)</f>
        <v>0</v>
      </c>
      <c r="BL97" s="19" t="s">
        <v>1290</v>
      </c>
      <c r="BM97" s="193" t="s">
        <v>1330</v>
      </c>
    </row>
    <row r="98" spans="1:47" s="2" customFormat="1" ht="48.75">
      <c r="A98" s="36"/>
      <c r="B98" s="37"/>
      <c r="C98" s="38"/>
      <c r="D98" s="195" t="s">
        <v>298</v>
      </c>
      <c r="E98" s="38"/>
      <c r="F98" s="196" t="s">
        <v>1331</v>
      </c>
      <c r="G98" s="38"/>
      <c r="H98" s="38"/>
      <c r="I98" s="197"/>
      <c r="J98" s="38"/>
      <c r="K98" s="38"/>
      <c r="L98" s="41"/>
      <c r="M98" s="198"/>
      <c r="N98" s="199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298</v>
      </c>
      <c r="AU98" s="19" t="s">
        <v>88</v>
      </c>
    </row>
    <row r="99" spans="1:65" s="2" customFormat="1" ht="14.45" customHeight="1">
      <c r="A99" s="36"/>
      <c r="B99" s="37"/>
      <c r="C99" s="182" t="s">
        <v>323</v>
      </c>
      <c r="D99" s="182" t="s">
        <v>292</v>
      </c>
      <c r="E99" s="183" t="s">
        <v>1332</v>
      </c>
      <c r="F99" s="184" t="s">
        <v>1333</v>
      </c>
      <c r="G99" s="185" t="s">
        <v>1289</v>
      </c>
      <c r="H99" s="186">
        <v>1</v>
      </c>
      <c r="I99" s="187"/>
      <c r="J99" s="188">
        <f>ROUND(I99*H99,2)</f>
        <v>0</v>
      </c>
      <c r="K99" s="184" t="s">
        <v>295</v>
      </c>
      <c r="L99" s="41"/>
      <c r="M99" s="189" t="s">
        <v>42</v>
      </c>
      <c r="N99" s="190" t="s">
        <v>50</v>
      </c>
      <c r="O99" s="66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3" t="s">
        <v>1290</v>
      </c>
      <c r="AT99" s="193" t="s">
        <v>292</v>
      </c>
      <c r="AU99" s="193" t="s">
        <v>88</v>
      </c>
      <c r="AY99" s="19" t="s">
        <v>290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19" t="s">
        <v>86</v>
      </c>
      <c r="BK99" s="194">
        <f>ROUND(I99*H99,2)</f>
        <v>0</v>
      </c>
      <c r="BL99" s="19" t="s">
        <v>1290</v>
      </c>
      <c r="BM99" s="193" t="s">
        <v>1334</v>
      </c>
    </row>
    <row r="100" spans="1:65" s="2" customFormat="1" ht="14.45" customHeight="1">
      <c r="A100" s="36"/>
      <c r="B100" s="37"/>
      <c r="C100" s="182" t="s">
        <v>119</v>
      </c>
      <c r="D100" s="182" t="s">
        <v>292</v>
      </c>
      <c r="E100" s="183" t="s">
        <v>1335</v>
      </c>
      <c r="F100" s="184" t="s">
        <v>1336</v>
      </c>
      <c r="G100" s="185" t="s">
        <v>1289</v>
      </c>
      <c r="H100" s="186">
        <v>1</v>
      </c>
      <c r="I100" s="187"/>
      <c r="J100" s="188">
        <f>ROUND(I100*H100,2)</f>
        <v>0</v>
      </c>
      <c r="K100" s="184" t="s">
        <v>295</v>
      </c>
      <c r="L100" s="41"/>
      <c r="M100" s="189" t="s">
        <v>42</v>
      </c>
      <c r="N100" s="190" t="s">
        <v>50</v>
      </c>
      <c r="O100" s="66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3" t="s">
        <v>1290</v>
      </c>
      <c r="AT100" s="193" t="s">
        <v>292</v>
      </c>
      <c r="AU100" s="193" t="s">
        <v>88</v>
      </c>
      <c r="AY100" s="19" t="s">
        <v>290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9" t="s">
        <v>86</v>
      </c>
      <c r="BK100" s="194">
        <f>ROUND(I100*H100,2)</f>
        <v>0</v>
      </c>
      <c r="BL100" s="19" t="s">
        <v>1290</v>
      </c>
      <c r="BM100" s="193" t="s">
        <v>1337</v>
      </c>
    </row>
    <row r="101" spans="1:65" s="2" customFormat="1" ht="14.45" customHeight="1">
      <c r="A101" s="36"/>
      <c r="B101" s="37"/>
      <c r="C101" s="182" t="s">
        <v>338</v>
      </c>
      <c r="D101" s="182" t="s">
        <v>292</v>
      </c>
      <c r="E101" s="183" t="s">
        <v>1338</v>
      </c>
      <c r="F101" s="184" t="s">
        <v>1339</v>
      </c>
      <c r="G101" s="185" t="s">
        <v>991</v>
      </c>
      <c r="H101" s="186">
        <v>1</v>
      </c>
      <c r="I101" s="187"/>
      <c r="J101" s="188">
        <f>ROUND(I101*H101,2)</f>
        <v>0</v>
      </c>
      <c r="K101" s="184" t="s">
        <v>42</v>
      </c>
      <c r="L101" s="41"/>
      <c r="M101" s="189" t="s">
        <v>42</v>
      </c>
      <c r="N101" s="190" t="s">
        <v>50</v>
      </c>
      <c r="O101" s="66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3" t="s">
        <v>1290</v>
      </c>
      <c r="AT101" s="193" t="s">
        <v>292</v>
      </c>
      <c r="AU101" s="193" t="s">
        <v>88</v>
      </c>
      <c r="AY101" s="19" t="s">
        <v>290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19" t="s">
        <v>86</v>
      </c>
      <c r="BK101" s="194">
        <f>ROUND(I101*H101,2)</f>
        <v>0</v>
      </c>
      <c r="BL101" s="19" t="s">
        <v>1290</v>
      </c>
      <c r="BM101" s="193" t="s">
        <v>1340</v>
      </c>
    </row>
    <row r="102" spans="1:47" s="2" customFormat="1" ht="29.25">
      <c r="A102" s="36"/>
      <c r="B102" s="37"/>
      <c r="C102" s="38"/>
      <c r="D102" s="195" t="s">
        <v>298</v>
      </c>
      <c r="E102" s="38"/>
      <c r="F102" s="196" t="s">
        <v>1341</v>
      </c>
      <c r="G102" s="38"/>
      <c r="H102" s="38"/>
      <c r="I102" s="197"/>
      <c r="J102" s="38"/>
      <c r="K102" s="38"/>
      <c r="L102" s="41"/>
      <c r="M102" s="198"/>
      <c r="N102" s="199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298</v>
      </c>
      <c r="AU102" s="19" t="s">
        <v>88</v>
      </c>
    </row>
    <row r="103" spans="2:63" s="12" customFormat="1" ht="22.9" customHeight="1">
      <c r="B103" s="166"/>
      <c r="C103" s="167"/>
      <c r="D103" s="168" t="s">
        <v>78</v>
      </c>
      <c r="E103" s="180" t="s">
        <v>1342</v>
      </c>
      <c r="F103" s="180" t="s">
        <v>1343</v>
      </c>
      <c r="G103" s="167"/>
      <c r="H103" s="167"/>
      <c r="I103" s="170"/>
      <c r="J103" s="181">
        <f>BK103</f>
        <v>0</v>
      </c>
      <c r="K103" s="167"/>
      <c r="L103" s="172"/>
      <c r="M103" s="173"/>
      <c r="N103" s="174"/>
      <c r="O103" s="174"/>
      <c r="P103" s="175">
        <f>SUM(P104:P108)</f>
        <v>0</v>
      </c>
      <c r="Q103" s="174"/>
      <c r="R103" s="175">
        <f>SUM(R104:R108)</f>
        <v>0</v>
      </c>
      <c r="S103" s="174"/>
      <c r="T103" s="176">
        <f>SUM(T104:T108)</f>
        <v>0</v>
      </c>
      <c r="AR103" s="177" t="s">
        <v>323</v>
      </c>
      <c r="AT103" s="178" t="s">
        <v>78</v>
      </c>
      <c r="AU103" s="178" t="s">
        <v>86</v>
      </c>
      <c r="AY103" s="177" t="s">
        <v>290</v>
      </c>
      <c r="BK103" s="179">
        <f>SUM(BK104:BK108)</f>
        <v>0</v>
      </c>
    </row>
    <row r="104" spans="1:65" s="2" customFormat="1" ht="14.45" customHeight="1">
      <c r="A104" s="36"/>
      <c r="B104" s="37"/>
      <c r="C104" s="182" t="s">
        <v>343</v>
      </c>
      <c r="D104" s="182" t="s">
        <v>292</v>
      </c>
      <c r="E104" s="183" t="s">
        <v>1344</v>
      </c>
      <c r="F104" s="184" t="s">
        <v>1343</v>
      </c>
      <c r="G104" s="185" t="s">
        <v>1289</v>
      </c>
      <c r="H104" s="186">
        <v>1</v>
      </c>
      <c r="I104" s="187"/>
      <c r="J104" s="188">
        <f>ROUND(I104*H104,2)</f>
        <v>0</v>
      </c>
      <c r="K104" s="184" t="s">
        <v>295</v>
      </c>
      <c r="L104" s="41"/>
      <c r="M104" s="189" t="s">
        <v>42</v>
      </c>
      <c r="N104" s="190" t="s">
        <v>50</v>
      </c>
      <c r="O104" s="66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3" t="s">
        <v>1290</v>
      </c>
      <c r="AT104" s="193" t="s">
        <v>292</v>
      </c>
      <c r="AU104" s="193" t="s">
        <v>88</v>
      </c>
      <c r="AY104" s="19" t="s">
        <v>290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9" t="s">
        <v>86</v>
      </c>
      <c r="BK104" s="194">
        <f>ROUND(I104*H104,2)</f>
        <v>0</v>
      </c>
      <c r="BL104" s="19" t="s">
        <v>1290</v>
      </c>
      <c r="BM104" s="193" t="s">
        <v>1345</v>
      </c>
    </row>
    <row r="105" spans="1:47" s="2" customFormat="1" ht="78">
      <c r="A105" s="36"/>
      <c r="B105" s="37"/>
      <c r="C105" s="38"/>
      <c r="D105" s="195" t="s">
        <v>298</v>
      </c>
      <c r="E105" s="38"/>
      <c r="F105" s="196" t="s">
        <v>1346</v>
      </c>
      <c r="G105" s="38"/>
      <c r="H105" s="38"/>
      <c r="I105" s="197"/>
      <c r="J105" s="38"/>
      <c r="K105" s="38"/>
      <c r="L105" s="41"/>
      <c r="M105" s="198"/>
      <c r="N105" s="199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298</v>
      </c>
      <c r="AU105" s="19" t="s">
        <v>88</v>
      </c>
    </row>
    <row r="106" spans="1:65" s="2" customFormat="1" ht="14.45" customHeight="1">
      <c r="A106" s="36"/>
      <c r="B106" s="37"/>
      <c r="C106" s="182" t="s">
        <v>347</v>
      </c>
      <c r="D106" s="182" t="s">
        <v>292</v>
      </c>
      <c r="E106" s="183" t="s">
        <v>1347</v>
      </c>
      <c r="F106" s="184" t="s">
        <v>1348</v>
      </c>
      <c r="G106" s="185" t="s">
        <v>1289</v>
      </c>
      <c r="H106" s="186">
        <v>1</v>
      </c>
      <c r="I106" s="187"/>
      <c r="J106" s="188">
        <f>ROUND(I106*H106,2)</f>
        <v>0</v>
      </c>
      <c r="K106" s="184" t="s">
        <v>295</v>
      </c>
      <c r="L106" s="41"/>
      <c r="M106" s="189" t="s">
        <v>42</v>
      </c>
      <c r="N106" s="190" t="s">
        <v>50</v>
      </c>
      <c r="O106" s="66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3" t="s">
        <v>1290</v>
      </c>
      <c r="AT106" s="193" t="s">
        <v>292</v>
      </c>
      <c r="AU106" s="193" t="s">
        <v>88</v>
      </c>
      <c r="AY106" s="19" t="s">
        <v>290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19" t="s">
        <v>86</v>
      </c>
      <c r="BK106" s="194">
        <f>ROUND(I106*H106,2)</f>
        <v>0</v>
      </c>
      <c r="BL106" s="19" t="s">
        <v>1290</v>
      </c>
      <c r="BM106" s="193" t="s">
        <v>1349</v>
      </c>
    </row>
    <row r="107" spans="1:47" s="2" customFormat="1" ht="68.25">
      <c r="A107" s="36"/>
      <c r="B107" s="37"/>
      <c r="C107" s="38"/>
      <c r="D107" s="195" t="s">
        <v>298</v>
      </c>
      <c r="E107" s="38"/>
      <c r="F107" s="196" t="s">
        <v>1350</v>
      </c>
      <c r="G107" s="38"/>
      <c r="H107" s="38"/>
      <c r="I107" s="197"/>
      <c r="J107" s="38"/>
      <c r="K107" s="38"/>
      <c r="L107" s="41"/>
      <c r="M107" s="198"/>
      <c r="N107" s="199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298</v>
      </c>
      <c r="AU107" s="19" t="s">
        <v>88</v>
      </c>
    </row>
    <row r="108" spans="1:65" s="2" customFormat="1" ht="14.45" customHeight="1">
      <c r="A108" s="36"/>
      <c r="B108" s="37"/>
      <c r="C108" s="182" t="s">
        <v>167</v>
      </c>
      <c r="D108" s="182" t="s">
        <v>292</v>
      </c>
      <c r="E108" s="183" t="s">
        <v>1351</v>
      </c>
      <c r="F108" s="184" t="s">
        <v>1352</v>
      </c>
      <c r="G108" s="185" t="s">
        <v>1289</v>
      </c>
      <c r="H108" s="186">
        <v>2</v>
      </c>
      <c r="I108" s="187"/>
      <c r="J108" s="188">
        <f>ROUND(I108*H108,2)</f>
        <v>0</v>
      </c>
      <c r="K108" s="184" t="s">
        <v>295</v>
      </c>
      <c r="L108" s="41"/>
      <c r="M108" s="259" t="s">
        <v>42</v>
      </c>
      <c r="N108" s="260" t="s">
        <v>50</v>
      </c>
      <c r="O108" s="261"/>
      <c r="P108" s="262">
        <f>O108*H108</f>
        <v>0</v>
      </c>
      <c r="Q108" s="262">
        <v>0</v>
      </c>
      <c r="R108" s="262">
        <f>Q108*H108</f>
        <v>0</v>
      </c>
      <c r="S108" s="262">
        <v>0</v>
      </c>
      <c r="T108" s="263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3" t="s">
        <v>1290</v>
      </c>
      <c r="AT108" s="193" t="s">
        <v>292</v>
      </c>
      <c r="AU108" s="193" t="s">
        <v>88</v>
      </c>
      <c r="AY108" s="19" t="s">
        <v>290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19" t="s">
        <v>86</v>
      </c>
      <c r="BK108" s="194">
        <f>ROUND(I108*H108,2)</f>
        <v>0</v>
      </c>
      <c r="BL108" s="19" t="s">
        <v>1290</v>
      </c>
      <c r="BM108" s="193" t="s">
        <v>1353</v>
      </c>
    </row>
    <row r="109" spans="1:31" s="2" customFormat="1" ht="6.95" customHeight="1">
      <c r="A109" s="36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1"/>
      <c r="M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</sheetData>
  <sheetProtection algorithmName="SHA-512" hashValue="jeaCGOuFEBCDLk4rYLvauly2CMY05itDFvZ5lzasOb2W6YllgZeObcGoBnWxrf4/zljG4sO/5auefTMegbHKzQ==" saltValue="sc1aO8UgpEWJxfPfJxuKcmIKhLls6QaKjj2a4qzyEwEQhA20d9yqrnmEQRuYz9zXsy7c7KTffDKFAqmC+lj9Xg==" spinCount="100000" sheet="1" objects="1" scenarios="1" formatColumns="0" formatRows="0" autoFilter="0"/>
  <autoFilter ref="C87:K108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11"/>
      <c r="C3" s="112"/>
      <c r="D3" s="112"/>
      <c r="E3" s="112"/>
      <c r="F3" s="112"/>
      <c r="G3" s="112"/>
      <c r="H3" s="22"/>
    </row>
    <row r="4" spans="2:8" s="1" customFormat="1" ht="24.95" customHeight="1">
      <c r="B4" s="22"/>
      <c r="C4" s="113" t="s">
        <v>1354</v>
      </c>
      <c r="H4" s="22"/>
    </row>
    <row r="5" spans="2:8" s="1" customFormat="1" ht="12" customHeight="1">
      <c r="B5" s="22"/>
      <c r="C5" s="264" t="s">
        <v>13</v>
      </c>
      <c r="D5" s="409" t="s">
        <v>14</v>
      </c>
      <c r="E5" s="402"/>
      <c r="F5" s="402"/>
      <c r="H5" s="22"/>
    </row>
    <row r="6" spans="2:8" s="1" customFormat="1" ht="36.95" customHeight="1">
      <c r="B6" s="22"/>
      <c r="C6" s="265" t="s">
        <v>16</v>
      </c>
      <c r="D6" s="413" t="s">
        <v>17</v>
      </c>
      <c r="E6" s="402"/>
      <c r="F6" s="402"/>
      <c r="H6" s="22"/>
    </row>
    <row r="7" spans="2:8" s="1" customFormat="1" ht="16.5" customHeight="1">
      <c r="B7" s="22"/>
      <c r="C7" s="115" t="s">
        <v>24</v>
      </c>
      <c r="D7" s="117" t="str">
        <f>'Rekapitulace stavby'!AN8</f>
        <v>3. 5. 2020</v>
      </c>
      <c r="H7" s="22"/>
    </row>
    <row r="8" spans="1:8" s="2" customFormat="1" ht="10.9" customHeight="1">
      <c r="A8" s="36"/>
      <c r="B8" s="41"/>
      <c r="C8" s="36"/>
      <c r="D8" s="36"/>
      <c r="E8" s="36"/>
      <c r="F8" s="36"/>
      <c r="G8" s="36"/>
      <c r="H8" s="41"/>
    </row>
    <row r="9" spans="1:8" s="11" customFormat="1" ht="29.25" customHeight="1">
      <c r="A9" s="155"/>
      <c r="B9" s="266"/>
      <c r="C9" s="267" t="s">
        <v>60</v>
      </c>
      <c r="D9" s="268" t="s">
        <v>61</v>
      </c>
      <c r="E9" s="268" t="s">
        <v>277</v>
      </c>
      <c r="F9" s="269" t="s">
        <v>1355</v>
      </c>
      <c r="G9" s="155"/>
      <c r="H9" s="266"/>
    </row>
    <row r="10" spans="1:8" s="2" customFormat="1" ht="26.45" customHeight="1">
      <c r="A10" s="36"/>
      <c r="B10" s="41"/>
      <c r="C10" s="270" t="s">
        <v>1356</v>
      </c>
      <c r="D10" s="270" t="s">
        <v>91</v>
      </c>
      <c r="E10" s="36"/>
      <c r="F10" s="36"/>
      <c r="G10" s="36"/>
      <c r="H10" s="41"/>
    </row>
    <row r="11" spans="1:8" s="2" customFormat="1" ht="16.9" customHeight="1">
      <c r="A11" s="36"/>
      <c r="B11" s="41"/>
      <c r="C11" s="271" t="s">
        <v>107</v>
      </c>
      <c r="D11" s="272" t="s">
        <v>108</v>
      </c>
      <c r="E11" s="273" t="s">
        <v>109</v>
      </c>
      <c r="F11" s="274">
        <v>843</v>
      </c>
      <c r="G11" s="36"/>
      <c r="H11" s="41"/>
    </row>
    <row r="12" spans="1:8" s="2" customFormat="1" ht="16.9" customHeight="1">
      <c r="A12" s="36"/>
      <c r="B12" s="41"/>
      <c r="C12" s="275" t="s">
        <v>42</v>
      </c>
      <c r="D12" s="275" t="s">
        <v>301</v>
      </c>
      <c r="E12" s="19" t="s">
        <v>42</v>
      </c>
      <c r="F12" s="276">
        <v>0</v>
      </c>
      <c r="G12" s="36"/>
      <c r="H12" s="41"/>
    </row>
    <row r="13" spans="1:8" s="2" customFormat="1" ht="16.9" customHeight="1">
      <c r="A13" s="36"/>
      <c r="B13" s="41"/>
      <c r="C13" s="275" t="s">
        <v>107</v>
      </c>
      <c r="D13" s="275" t="s">
        <v>516</v>
      </c>
      <c r="E13" s="19" t="s">
        <v>42</v>
      </c>
      <c r="F13" s="276">
        <v>843</v>
      </c>
      <c r="G13" s="36"/>
      <c r="H13" s="41"/>
    </row>
    <row r="14" spans="1:8" s="2" customFormat="1" ht="16.9" customHeight="1">
      <c r="A14" s="36"/>
      <c r="B14" s="41"/>
      <c r="C14" s="277" t="s">
        <v>1357</v>
      </c>
      <c r="D14" s="36"/>
      <c r="E14" s="36"/>
      <c r="F14" s="36"/>
      <c r="G14" s="36"/>
      <c r="H14" s="41"/>
    </row>
    <row r="15" spans="1:8" s="2" customFormat="1" ht="16.9" customHeight="1">
      <c r="A15" s="36"/>
      <c r="B15" s="41"/>
      <c r="C15" s="275" t="s">
        <v>513</v>
      </c>
      <c r="D15" s="275" t="s">
        <v>1358</v>
      </c>
      <c r="E15" s="19" t="s">
        <v>109</v>
      </c>
      <c r="F15" s="276">
        <v>843</v>
      </c>
      <c r="G15" s="36"/>
      <c r="H15" s="41"/>
    </row>
    <row r="16" spans="1:8" s="2" customFormat="1" ht="16.9" customHeight="1">
      <c r="A16" s="36"/>
      <c r="B16" s="41"/>
      <c r="C16" s="275" t="s">
        <v>383</v>
      </c>
      <c r="D16" s="275" t="s">
        <v>1359</v>
      </c>
      <c r="E16" s="19" t="s">
        <v>109</v>
      </c>
      <c r="F16" s="276">
        <v>1588.96</v>
      </c>
      <c r="G16" s="36"/>
      <c r="H16" s="41"/>
    </row>
    <row r="17" spans="1:8" s="2" customFormat="1" ht="16.9" customHeight="1">
      <c r="A17" s="36"/>
      <c r="B17" s="41"/>
      <c r="C17" s="275" t="s">
        <v>491</v>
      </c>
      <c r="D17" s="275" t="s">
        <v>1360</v>
      </c>
      <c r="E17" s="19" t="s">
        <v>109</v>
      </c>
      <c r="F17" s="276">
        <v>2299.4</v>
      </c>
      <c r="G17" s="36"/>
      <c r="H17" s="41"/>
    </row>
    <row r="18" spans="1:8" s="2" customFormat="1" ht="16.9" customHeight="1">
      <c r="A18" s="36"/>
      <c r="B18" s="41"/>
      <c r="C18" s="275" t="s">
        <v>1016</v>
      </c>
      <c r="D18" s="275" t="s">
        <v>1361</v>
      </c>
      <c r="E18" s="19" t="s">
        <v>109</v>
      </c>
      <c r="F18" s="276">
        <v>1112.76</v>
      </c>
      <c r="G18" s="36"/>
      <c r="H18" s="41"/>
    </row>
    <row r="19" spans="1:8" s="2" customFormat="1" ht="16.9" customHeight="1">
      <c r="A19" s="36"/>
      <c r="B19" s="41"/>
      <c r="C19" s="275" t="s">
        <v>501</v>
      </c>
      <c r="D19" s="275" t="s">
        <v>1362</v>
      </c>
      <c r="E19" s="19" t="s">
        <v>109</v>
      </c>
      <c r="F19" s="276">
        <v>843</v>
      </c>
      <c r="G19" s="36"/>
      <c r="H19" s="41"/>
    </row>
    <row r="20" spans="1:8" s="2" customFormat="1" ht="16.9" customHeight="1">
      <c r="A20" s="36"/>
      <c r="B20" s="41"/>
      <c r="C20" s="275" t="s">
        <v>505</v>
      </c>
      <c r="D20" s="275" t="s">
        <v>1363</v>
      </c>
      <c r="E20" s="19" t="s">
        <v>109</v>
      </c>
      <c r="F20" s="276">
        <v>843</v>
      </c>
      <c r="G20" s="36"/>
      <c r="H20" s="41"/>
    </row>
    <row r="21" spans="1:8" s="2" customFormat="1" ht="16.9" customHeight="1">
      <c r="A21" s="36"/>
      <c r="B21" s="41"/>
      <c r="C21" s="275" t="s">
        <v>509</v>
      </c>
      <c r="D21" s="275" t="s">
        <v>1364</v>
      </c>
      <c r="E21" s="19" t="s">
        <v>109</v>
      </c>
      <c r="F21" s="276">
        <v>843</v>
      </c>
      <c r="G21" s="36"/>
      <c r="H21" s="41"/>
    </row>
    <row r="22" spans="1:8" s="2" customFormat="1" ht="16.9" customHeight="1">
      <c r="A22" s="36"/>
      <c r="B22" s="41"/>
      <c r="C22" s="271" t="s">
        <v>138</v>
      </c>
      <c r="D22" s="272" t="s">
        <v>139</v>
      </c>
      <c r="E22" s="273" t="s">
        <v>109</v>
      </c>
      <c r="F22" s="274">
        <v>488</v>
      </c>
      <c r="G22" s="36"/>
      <c r="H22" s="41"/>
    </row>
    <row r="23" spans="1:8" s="2" customFormat="1" ht="16.9" customHeight="1">
      <c r="A23" s="36"/>
      <c r="B23" s="41"/>
      <c r="C23" s="275" t="s">
        <v>42</v>
      </c>
      <c r="D23" s="275" t="s">
        <v>301</v>
      </c>
      <c r="E23" s="19" t="s">
        <v>42</v>
      </c>
      <c r="F23" s="276">
        <v>0</v>
      </c>
      <c r="G23" s="36"/>
      <c r="H23" s="41"/>
    </row>
    <row r="24" spans="1:8" s="2" customFormat="1" ht="16.9" customHeight="1">
      <c r="A24" s="36"/>
      <c r="B24" s="41"/>
      <c r="C24" s="275" t="s">
        <v>138</v>
      </c>
      <c r="D24" s="275" t="s">
        <v>521</v>
      </c>
      <c r="E24" s="19" t="s">
        <v>42</v>
      </c>
      <c r="F24" s="276">
        <v>488</v>
      </c>
      <c r="G24" s="36"/>
      <c r="H24" s="41"/>
    </row>
    <row r="25" spans="1:8" s="2" customFormat="1" ht="16.9" customHeight="1">
      <c r="A25" s="36"/>
      <c r="B25" s="41"/>
      <c r="C25" s="277" t="s">
        <v>1357</v>
      </c>
      <c r="D25" s="36"/>
      <c r="E25" s="36"/>
      <c r="F25" s="36"/>
      <c r="G25" s="36"/>
      <c r="H25" s="41"/>
    </row>
    <row r="26" spans="1:8" s="2" customFormat="1" ht="16.9" customHeight="1">
      <c r="A26" s="36"/>
      <c r="B26" s="41"/>
      <c r="C26" s="275" t="s">
        <v>518</v>
      </c>
      <c r="D26" s="275" t="s">
        <v>1365</v>
      </c>
      <c r="E26" s="19" t="s">
        <v>109</v>
      </c>
      <c r="F26" s="276">
        <v>529.1</v>
      </c>
      <c r="G26" s="36"/>
      <c r="H26" s="41"/>
    </row>
    <row r="27" spans="1:8" s="2" customFormat="1" ht="16.9" customHeight="1">
      <c r="A27" s="36"/>
      <c r="B27" s="41"/>
      <c r="C27" s="275" t="s">
        <v>383</v>
      </c>
      <c r="D27" s="275" t="s">
        <v>1359</v>
      </c>
      <c r="E27" s="19" t="s">
        <v>109</v>
      </c>
      <c r="F27" s="276">
        <v>1588.96</v>
      </c>
      <c r="G27" s="36"/>
      <c r="H27" s="41"/>
    </row>
    <row r="28" spans="1:8" s="2" customFormat="1" ht="16.9" customHeight="1">
      <c r="A28" s="36"/>
      <c r="B28" s="41"/>
      <c r="C28" s="275" t="s">
        <v>491</v>
      </c>
      <c r="D28" s="275" t="s">
        <v>1360</v>
      </c>
      <c r="E28" s="19" t="s">
        <v>109</v>
      </c>
      <c r="F28" s="276">
        <v>2299.4</v>
      </c>
      <c r="G28" s="36"/>
      <c r="H28" s="41"/>
    </row>
    <row r="29" spans="1:8" s="2" customFormat="1" ht="16.9" customHeight="1">
      <c r="A29" s="36"/>
      <c r="B29" s="41"/>
      <c r="C29" s="275" t="s">
        <v>525</v>
      </c>
      <c r="D29" s="275" t="s">
        <v>526</v>
      </c>
      <c r="E29" s="19" t="s">
        <v>109</v>
      </c>
      <c r="F29" s="276">
        <v>313.752</v>
      </c>
      <c r="G29" s="36"/>
      <c r="H29" s="41"/>
    </row>
    <row r="30" spans="1:8" s="2" customFormat="1" ht="16.9" customHeight="1">
      <c r="A30" s="36"/>
      <c r="B30" s="41"/>
      <c r="C30" s="271" t="s">
        <v>163</v>
      </c>
      <c r="D30" s="272" t="s">
        <v>139</v>
      </c>
      <c r="E30" s="273" t="s">
        <v>109</v>
      </c>
      <c r="F30" s="274">
        <v>26.6</v>
      </c>
      <c r="G30" s="36"/>
      <c r="H30" s="41"/>
    </row>
    <row r="31" spans="1:8" s="2" customFormat="1" ht="16.9" customHeight="1">
      <c r="A31" s="36"/>
      <c r="B31" s="41"/>
      <c r="C31" s="275" t="s">
        <v>163</v>
      </c>
      <c r="D31" s="275" t="s">
        <v>522</v>
      </c>
      <c r="E31" s="19" t="s">
        <v>42</v>
      </c>
      <c r="F31" s="276">
        <v>26.6</v>
      </c>
      <c r="G31" s="36"/>
      <c r="H31" s="41"/>
    </row>
    <row r="32" spans="1:8" s="2" customFormat="1" ht="16.9" customHeight="1">
      <c r="A32" s="36"/>
      <c r="B32" s="41"/>
      <c r="C32" s="277" t="s">
        <v>1357</v>
      </c>
      <c r="D32" s="36"/>
      <c r="E32" s="36"/>
      <c r="F32" s="36"/>
      <c r="G32" s="36"/>
      <c r="H32" s="41"/>
    </row>
    <row r="33" spans="1:8" s="2" customFormat="1" ht="16.9" customHeight="1">
      <c r="A33" s="36"/>
      <c r="B33" s="41"/>
      <c r="C33" s="275" t="s">
        <v>518</v>
      </c>
      <c r="D33" s="275" t="s">
        <v>1365</v>
      </c>
      <c r="E33" s="19" t="s">
        <v>109</v>
      </c>
      <c r="F33" s="276">
        <v>529.1</v>
      </c>
      <c r="G33" s="36"/>
      <c r="H33" s="41"/>
    </row>
    <row r="34" spans="1:8" s="2" customFormat="1" ht="16.9" customHeight="1">
      <c r="A34" s="36"/>
      <c r="B34" s="41"/>
      <c r="C34" s="275" t="s">
        <v>383</v>
      </c>
      <c r="D34" s="275" t="s">
        <v>1359</v>
      </c>
      <c r="E34" s="19" t="s">
        <v>109</v>
      </c>
      <c r="F34" s="276">
        <v>1588.96</v>
      </c>
      <c r="G34" s="36"/>
      <c r="H34" s="41"/>
    </row>
    <row r="35" spans="1:8" s="2" customFormat="1" ht="16.9" customHeight="1">
      <c r="A35" s="36"/>
      <c r="B35" s="41"/>
      <c r="C35" s="275" t="s">
        <v>491</v>
      </c>
      <c r="D35" s="275" t="s">
        <v>1360</v>
      </c>
      <c r="E35" s="19" t="s">
        <v>109</v>
      </c>
      <c r="F35" s="276">
        <v>2299.4</v>
      </c>
      <c r="G35" s="36"/>
      <c r="H35" s="41"/>
    </row>
    <row r="36" spans="1:8" s="2" customFormat="1" ht="16.9" customHeight="1">
      <c r="A36" s="36"/>
      <c r="B36" s="41"/>
      <c r="C36" s="275" t="s">
        <v>536</v>
      </c>
      <c r="D36" s="275" t="s">
        <v>537</v>
      </c>
      <c r="E36" s="19" t="s">
        <v>109</v>
      </c>
      <c r="F36" s="276">
        <v>29.26</v>
      </c>
      <c r="G36" s="36"/>
      <c r="H36" s="41"/>
    </row>
    <row r="37" spans="1:8" s="2" customFormat="1" ht="16.9" customHeight="1">
      <c r="A37" s="36"/>
      <c r="B37" s="41"/>
      <c r="C37" s="271" t="s">
        <v>193</v>
      </c>
      <c r="D37" s="272" t="s">
        <v>139</v>
      </c>
      <c r="E37" s="273" t="s">
        <v>109</v>
      </c>
      <c r="F37" s="274">
        <v>14.5</v>
      </c>
      <c r="G37" s="36"/>
      <c r="H37" s="41"/>
    </row>
    <row r="38" spans="1:8" s="2" customFormat="1" ht="16.9" customHeight="1">
      <c r="A38" s="36"/>
      <c r="B38" s="41"/>
      <c r="C38" s="275" t="s">
        <v>193</v>
      </c>
      <c r="D38" s="275" t="s">
        <v>523</v>
      </c>
      <c r="E38" s="19" t="s">
        <v>42</v>
      </c>
      <c r="F38" s="276">
        <v>14.5</v>
      </c>
      <c r="G38" s="36"/>
      <c r="H38" s="41"/>
    </row>
    <row r="39" spans="1:8" s="2" customFormat="1" ht="16.9" customHeight="1">
      <c r="A39" s="36"/>
      <c r="B39" s="41"/>
      <c r="C39" s="277" t="s">
        <v>1357</v>
      </c>
      <c r="D39" s="36"/>
      <c r="E39" s="36"/>
      <c r="F39" s="36"/>
      <c r="G39" s="36"/>
      <c r="H39" s="41"/>
    </row>
    <row r="40" spans="1:8" s="2" customFormat="1" ht="16.9" customHeight="1">
      <c r="A40" s="36"/>
      <c r="B40" s="41"/>
      <c r="C40" s="275" t="s">
        <v>518</v>
      </c>
      <c r="D40" s="275" t="s">
        <v>1365</v>
      </c>
      <c r="E40" s="19" t="s">
        <v>109</v>
      </c>
      <c r="F40" s="276">
        <v>529.1</v>
      </c>
      <c r="G40" s="36"/>
      <c r="H40" s="41"/>
    </row>
    <row r="41" spans="1:8" s="2" customFormat="1" ht="16.9" customHeight="1">
      <c r="A41" s="36"/>
      <c r="B41" s="41"/>
      <c r="C41" s="275" t="s">
        <v>383</v>
      </c>
      <c r="D41" s="275" t="s">
        <v>1359</v>
      </c>
      <c r="E41" s="19" t="s">
        <v>109</v>
      </c>
      <c r="F41" s="276">
        <v>1588.96</v>
      </c>
      <c r="G41" s="36"/>
      <c r="H41" s="41"/>
    </row>
    <row r="42" spans="1:8" s="2" customFormat="1" ht="16.9" customHeight="1">
      <c r="A42" s="36"/>
      <c r="B42" s="41"/>
      <c r="C42" s="275" t="s">
        <v>491</v>
      </c>
      <c r="D42" s="275" t="s">
        <v>1360</v>
      </c>
      <c r="E42" s="19" t="s">
        <v>109</v>
      </c>
      <c r="F42" s="276">
        <v>2299.4</v>
      </c>
      <c r="G42" s="36"/>
      <c r="H42" s="41"/>
    </row>
    <row r="43" spans="1:8" s="2" customFormat="1" ht="16.9" customHeight="1">
      <c r="A43" s="36"/>
      <c r="B43" s="41"/>
      <c r="C43" s="275" t="s">
        <v>531</v>
      </c>
      <c r="D43" s="275" t="s">
        <v>532</v>
      </c>
      <c r="E43" s="19" t="s">
        <v>109</v>
      </c>
      <c r="F43" s="276">
        <v>15.95</v>
      </c>
      <c r="G43" s="36"/>
      <c r="H43" s="41"/>
    </row>
    <row r="44" spans="1:8" s="2" customFormat="1" ht="16.9" customHeight="1">
      <c r="A44" s="36"/>
      <c r="B44" s="41"/>
      <c r="C44" s="271" t="s">
        <v>195</v>
      </c>
      <c r="D44" s="272" t="s">
        <v>139</v>
      </c>
      <c r="E44" s="273" t="s">
        <v>109</v>
      </c>
      <c r="F44" s="274">
        <v>68.6</v>
      </c>
      <c r="G44" s="36"/>
      <c r="H44" s="41"/>
    </row>
    <row r="45" spans="1:8" s="2" customFormat="1" ht="16.9" customHeight="1">
      <c r="A45" s="36"/>
      <c r="B45" s="41"/>
      <c r="C45" s="275" t="s">
        <v>42</v>
      </c>
      <c r="D45" s="275" t="s">
        <v>301</v>
      </c>
      <c r="E45" s="19" t="s">
        <v>42</v>
      </c>
      <c r="F45" s="276">
        <v>0</v>
      </c>
      <c r="G45" s="36"/>
      <c r="H45" s="41"/>
    </row>
    <row r="46" spans="1:8" s="2" customFormat="1" ht="16.9" customHeight="1">
      <c r="A46" s="36"/>
      <c r="B46" s="41"/>
      <c r="C46" s="275" t="s">
        <v>195</v>
      </c>
      <c r="D46" s="275" t="s">
        <v>545</v>
      </c>
      <c r="E46" s="19" t="s">
        <v>42</v>
      </c>
      <c r="F46" s="276">
        <v>68.6</v>
      </c>
      <c r="G46" s="36"/>
      <c r="H46" s="41"/>
    </row>
    <row r="47" spans="1:8" s="2" customFormat="1" ht="16.9" customHeight="1">
      <c r="A47" s="36"/>
      <c r="B47" s="41"/>
      <c r="C47" s="277" t="s">
        <v>1357</v>
      </c>
      <c r="D47" s="36"/>
      <c r="E47" s="36"/>
      <c r="F47" s="36"/>
      <c r="G47" s="36"/>
      <c r="H47" s="41"/>
    </row>
    <row r="48" spans="1:8" s="2" customFormat="1" ht="16.9" customHeight="1">
      <c r="A48" s="36"/>
      <c r="B48" s="41"/>
      <c r="C48" s="275" t="s">
        <v>542</v>
      </c>
      <c r="D48" s="275" t="s">
        <v>1366</v>
      </c>
      <c r="E48" s="19" t="s">
        <v>109</v>
      </c>
      <c r="F48" s="276">
        <v>76.9</v>
      </c>
      <c r="G48" s="36"/>
      <c r="H48" s="41"/>
    </row>
    <row r="49" spans="1:8" s="2" customFormat="1" ht="16.9" customHeight="1">
      <c r="A49" s="36"/>
      <c r="B49" s="41"/>
      <c r="C49" s="275" t="s">
        <v>383</v>
      </c>
      <c r="D49" s="275" t="s">
        <v>1359</v>
      </c>
      <c r="E49" s="19" t="s">
        <v>109</v>
      </c>
      <c r="F49" s="276">
        <v>1588.96</v>
      </c>
      <c r="G49" s="36"/>
      <c r="H49" s="41"/>
    </row>
    <row r="50" spans="1:8" s="2" customFormat="1" ht="16.9" customHeight="1">
      <c r="A50" s="36"/>
      <c r="B50" s="41"/>
      <c r="C50" s="275" t="s">
        <v>497</v>
      </c>
      <c r="D50" s="275" t="s">
        <v>1367</v>
      </c>
      <c r="E50" s="19" t="s">
        <v>109</v>
      </c>
      <c r="F50" s="276">
        <v>76.9</v>
      </c>
      <c r="G50" s="36"/>
      <c r="H50" s="41"/>
    </row>
    <row r="51" spans="1:8" s="2" customFormat="1" ht="16.9" customHeight="1">
      <c r="A51" s="36"/>
      <c r="B51" s="41"/>
      <c r="C51" s="275" t="s">
        <v>548</v>
      </c>
      <c r="D51" s="275" t="s">
        <v>549</v>
      </c>
      <c r="E51" s="19" t="s">
        <v>109</v>
      </c>
      <c r="F51" s="276">
        <v>72.03</v>
      </c>
      <c r="G51" s="36"/>
      <c r="H51" s="41"/>
    </row>
    <row r="52" spans="1:8" s="2" customFormat="1" ht="16.9" customHeight="1">
      <c r="A52" s="36"/>
      <c r="B52" s="41"/>
      <c r="C52" s="271" t="s">
        <v>197</v>
      </c>
      <c r="D52" s="272" t="s">
        <v>139</v>
      </c>
      <c r="E52" s="273" t="s">
        <v>109</v>
      </c>
      <c r="F52" s="274">
        <v>8.3</v>
      </c>
      <c r="G52" s="36"/>
      <c r="H52" s="41"/>
    </row>
    <row r="53" spans="1:8" s="2" customFormat="1" ht="16.9" customHeight="1">
      <c r="A53" s="36"/>
      <c r="B53" s="41"/>
      <c r="C53" s="275" t="s">
        <v>197</v>
      </c>
      <c r="D53" s="275" t="s">
        <v>546</v>
      </c>
      <c r="E53" s="19" t="s">
        <v>42</v>
      </c>
      <c r="F53" s="276">
        <v>8.3</v>
      </c>
      <c r="G53" s="36"/>
      <c r="H53" s="41"/>
    </row>
    <row r="54" spans="1:8" s="2" customFormat="1" ht="16.9" customHeight="1">
      <c r="A54" s="36"/>
      <c r="B54" s="41"/>
      <c r="C54" s="277" t="s">
        <v>1357</v>
      </c>
      <c r="D54" s="36"/>
      <c r="E54" s="36"/>
      <c r="F54" s="36"/>
      <c r="G54" s="36"/>
      <c r="H54" s="41"/>
    </row>
    <row r="55" spans="1:8" s="2" customFormat="1" ht="16.9" customHeight="1">
      <c r="A55" s="36"/>
      <c r="B55" s="41"/>
      <c r="C55" s="275" t="s">
        <v>542</v>
      </c>
      <c r="D55" s="275" t="s">
        <v>1366</v>
      </c>
      <c r="E55" s="19" t="s">
        <v>109</v>
      </c>
      <c r="F55" s="276">
        <v>76.9</v>
      </c>
      <c r="G55" s="36"/>
      <c r="H55" s="41"/>
    </row>
    <row r="56" spans="1:8" s="2" customFormat="1" ht="16.9" customHeight="1">
      <c r="A56" s="36"/>
      <c r="B56" s="41"/>
      <c r="C56" s="275" t="s">
        <v>383</v>
      </c>
      <c r="D56" s="275" t="s">
        <v>1359</v>
      </c>
      <c r="E56" s="19" t="s">
        <v>109</v>
      </c>
      <c r="F56" s="276">
        <v>1588.96</v>
      </c>
      <c r="G56" s="36"/>
      <c r="H56" s="41"/>
    </row>
    <row r="57" spans="1:8" s="2" customFormat="1" ht="16.9" customHeight="1">
      <c r="A57" s="36"/>
      <c r="B57" s="41"/>
      <c r="C57" s="275" t="s">
        <v>497</v>
      </c>
      <c r="D57" s="275" t="s">
        <v>1367</v>
      </c>
      <c r="E57" s="19" t="s">
        <v>109</v>
      </c>
      <c r="F57" s="276">
        <v>76.9</v>
      </c>
      <c r="G57" s="36"/>
      <c r="H57" s="41"/>
    </row>
    <row r="58" spans="1:8" s="2" customFormat="1" ht="16.9" customHeight="1">
      <c r="A58" s="36"/>
      <c r="B58" s="41"/>
      <c r="C58" s="275" t="s">
        <v>553</v>
      </c>
      <c r="D58" s="275" t="s">
        <v>554</v>
      </c>
      <c r="E58" s="19" t="s">
        <v>109</v>
      </c>
      <c r="F58" s="276">
        <v>9.13</v>
      </c>
      <c r="G58" s="36"/>
      <c r="H58" s="41"/>
    </row>
    <row r="59" spans="1:8" s="2" customFormat="1" ht="16.9" customHeight="1">
      <c r="A59" s="36"/>
      <c r="B59" s="41"/>
      <c r="C59" s="271" t="s">
        <v>199</v>
      </c>
      <c r="D59" s="272" t="s">
        <v>200</v>
      </c>
      <c r="E59" s="273" t="s">
        <v>109</v>
      </c>
      <c r="F59" s="274">
        <v>556.38</v>
      </c>
      <c r="G59" s="36"/>
      <c r="H59" s="41"/>
    </row>
    <row r="60" spans="1:8" s="2" customFormat="1" ht="16.9" customHeight="1">
      <c r="A60" s="36"/>
      <c r="B60" s="41"/>
      <c r="C60" s="275" t="s">
        <v>199</v>
      </c>
      <c r="D60" s="275" t="s">
        <v>1020</v>
      </c>
      <c r="E60" s="19" t="s">
        <v>42</v>
      </c>
      <c r="F60" s="276">
        <v>556.38</v>
      </c>
      <c r="G60" s="36"/>
      <c r="H60" s="41"/>
    </row>
    <row r="61" spans="1:8" s="2" customFormat="1" ht="16.9" customHeight="1">
      <c r="A61" s="36"/>
      <c r="B61" s="41"/>
      <c r="C61" s="277" t="s">
        <v>1357</v>
      </c>
      <c r="D61" s="36"/>
      <c r="E61" s="36"/>
      <c r="F61" s="36"/>
      <c r="G61" s="36"/>
      <c r="H61" s="41"/>
    </row>
    <row r="62" spans="1:8" s="2" customFormat="1" ht="16.9" customHeight="1">
      <c r="A62" s="36"/>
      <c r="B62" s="41"/>
      <c r="C62" s="275" t="s">
        <v>1016</v>
      </c>
      <c r="D62" s="275" t="s">
        <v>1361</v>
      </c>
      <c r="E62" s="19" t="s">
        <v>109</v>
      </c>
      <c r="F62" s="276">
        <v>556.38</v>
      </c>
      <c r="G62" s="36"/>
      <c r="H62" s="41"/>
    </row>
    <row r="63" spans="1:8" s="2" customFormat="1" ht="16.9" customHeight="1">
      <c r="A63" s="36"/>
      <c r="B63" s="41"/>
      <c r="C63" s="275" t="s">
        <v>303</v>
      </c>
      <c r="D63" s="275" t="s">
        <v>1368</v>
      </c>
      <c r="E63" s="19" t="s">
        <v>146</v>
      </c>
      <c r="F63" s="276">
        <v>50.074</v>
      </c>
      <c r="G63" s="36"/>
      <c r="H63" s="41"/>
    </row>
    <row r="64" spans="1:8" s="2" customFormat="1" ht="16.9" customHeight="1">
      <c r="A64" s="36"/>
      <c r="B64" s="41"/>
      <c r="C64" s="275" t="s">
        <v>309</v>
      </c>
      <c r="D64" s="275" t="s">
        <v>1369</v>
      </c>
      <c r="E64" s="19" t="s">
        <v>146</v>
      </c>
      <c r="F64" s="276">
        <v>200.297</v>
      </c>
      <c r="G64" s="36"/>
      <c r="H64" s="41"/>
    </row>
    <row r="65" spans="1:8" s="2" customFormat="1" ht="16.9" customHeight="1">
      <c r="A65" s="36"/>
      <c r="B65" s="41"/>
      <c r="C65" s="275" t="s">
        <v>339</v>
      </c>
      <c r="D65" s="275" t="s">
        <v>1370</v>
      </c>
      <c r="E65" s="19" t="s">
        <v>146</v>
      </c>
      <c r="F65" s="276">
        <v>250.371</v>
      </c>
      <c r="G65" s="36"/>
      <c r="H65" s="41"/>
    </row>
    <row r="66" spans="1:8" s="2" customFormat="1" ht="16.9" customHeight="1">
      <c r="A66" s="36"/>
      <c r="B66" s="41"/>
      <c r="C66" s="275" t="s">
        <v>1011</v>
      </c>
      <c r="D66" s="275" t="s">
        <v>1371</v>
      </c>
      <c r="E66" s="19" t="s">
        <v>109</v>
      </c>
      <c r="F66" s="276">
        <v>556.38</v>
      </c>
      <c r="G66" s="36"/>
      <c r="H66" s="41"/>
    </row>
    <row r="67" spans="1:8" s="2" customFormat="1" ht="16.9" customHeight="1">
      <c r="A67" s="36"/>
      <c r="B67" s="41"/>
      <c r="C67" s="271" t="s">
        <v>202</v>
      </c>
      <c r="D67" s="272" t="s">
        <v>112</v>
      </c>
      <c r="E67" s="273" t="s">
        <v>113</v>
      </c>
      <c r="F67" s="274">
        <v>323.3</v>
      </c>
      <c r="G67" s="36"/>
      <c r="H67" s="41"/>
    </row>
    <row r="68" spans="1:8" s="2" customFormat="1" ht="16.9" customHeight="1">
      <c r="A68" s="36"/>
      <c r="B68" s="41"/>
      <c r="C68" s="275" t="s">
        <v>42</v>
      </c>
      <c r="D68" s="275" t="s">
        <v>468</v>
      </c>
      <c r="E68" s="19" t="s">
        <v>42</v>
      </c>
      <c r="F68" s="276">
        <v>0</v>
      </c>
      <c r="G68" s="36"/>
      <c r="H68" s="41"/>
    </row>
    <row r="69" spans="1:8" s="2" customFormat="1" ht="16.9" customHeight="1">
      <c r="A69" s="36"/>
      <c r="B69" s="41"/>
      <c r="C69" s="275" t="s">
        <v>202</v>
      </c>
      <c r="D69" s="275" t="s">
        <v>790</v>
      </c>
      <c r="E69" s="19" t="s">
        <v>42</v>
      </c>
      <c r="F69" s="276">
        <v>323.3</v>
      </c>
      <c r="G69" s="36"/>
      <c r="H69" s="41"/>
    </row>
    <row r="70" spans="1:8" s="2" customFormat="1" ht="16.9" customHeight="1">
      <c r="A70" s="36"/>
      <c r="B70" s="41"/>
      <c r="C70" s="277" t="s">
        <v>1357</v>
      </c>
      <c r="D70" s="36"/>
      <c r="E70" s="36"/>
      <c r="F70" s="36"/>
      <c r="G70" s="36"/>
      <c r="H70" s="41"/>
    </row>
    <row r="71" spans="1:8" s="2" customFormat="1" ht="16.9" customHeight="1">
      <c r="A71" s="36"/>
      <c r="B71" s="41"/>
      <c r="C71" s="275" t="s">
        <v>787</v>
      </c>
      <c r="D71" s="275" t="s">
        <v>1372</v>
      </c>
      <c r="E71" s="19" t="s">
        <v>113</v>
      </c>
      <c r="F71" s="276">
        <v>372.6</v>
      </c>
      <c r="G71" s="36"/>
      <c r="H71" s="41"/>
    </row>
    <row r="72" spans="1:8" s="2" customFormat="1" ht="16.9" customHeight="1">
      <c r="A72" s="36"/>
      <c r="B72" s="41"/>
      <c r="C72" s="275" t="s">
        <v>799</v>
      </c>
      <c r="D72" s="275" t="s">
        <v>800</v>
      </c>
      <c r="E72" s="19" t="s">
        <v>113</v>
      </c>
      <c r="F72" s="276">
        <v>332.999</v>
      </c>
      <c r="G72" s="36"/>
      <c r="H72" s="41"/>
    </row>
    <row r="73" spans="1:8" s="2" customFormat="1" ht="16.9" customHeight="1">
      <c r="A73" s="36"/>
      <c r="B73" s="41"/>
      <c r="C73" s="271" t="s">
        <v>204</v>
      </c>
      <c r="D73" s="272" t="s">
        <v>112</v>
      </c>
      <c r="E73" s="273" t="s">
        <v>113</v>
      </c>
      <c r="F73" s="274">
        <v>32.3</v>
      </c>
      <c r="G73" s="36"/>
      <c r="H73" s="41"/>
    </row>
    <row r="74" spans="1:8" s="2" customFormat="1" ht="16.9" customHeight="1">
      <c r="A74" s="36"/>
      <c r="B74" s="41"/>
      <c r="C74" s="275" t="s">
        <v>204</v>
      </c>
      <c r="D74" s="275" t="s">
        <v>791</v>
      </c>
      <c r="E74" s="19" t="s">
        <v>42</v>
      </c>
      <c r="F74" s="276">
        <v>32.3</v>
      </c>
      <c r="G74" s="36"/>
      <c r="H74" s="41"/>
    </row>
    <row r="75" spans="1:8" s="2" customFormat="1" ht="16.9" customHeight="1">
      <c r="A75" s="36"/>
      <c r="B75" s="41"/>
      <c r="C75" s="277" t="s">
        <v>1357</v>
      </c>
      <c r="D75" s="36"/>
      <c r="E75" s="36"/>
      <c r="F75" s="36"/>
      <c r="G75" s="36"/>
      <c r="H75" s="41"/>
    </row>
    <row r="76" spans="1:8" s="2" customFormat="1" ht="16.9" customHeight="1">
      <c r="A76" s="36"/>
      <c r="B76" s="41"/>
      <c r="C76" s="275" t="s">
        <v>787</v>
      </c>
      <c r="D76" s="275" t="s">
        <v>1372</v>
      </c>
      <c r="E76" s="19" t="s">
        <v>113</v>
      </c>
      <c r="F76" s="276">
        <v>372.6</v>
      </c>
      <c r="G76" s="36"/>
      <c r="H76" s="41"/>
    </row>
    <row r="77" spans="1:8" s="2" customFormat="1" ht="16.9" customHeight="1">
      <c r="A77" s="36"/>
      <c r="B77" s="41"/>
      <c r="C77" s="275" t="s">
        <v>794</v>
      </c>
      <c r="D77" s="275" t="s">
        <v>795</v>
      </c>
      <c r="E77" s="19" t="s">
        <v>113</v>
      </c>
      <c r="F77" s="276">
        <v>35.53</v>
      </c>
      <c r="G77" s="36"/>
      <c r="H77" s="41"/>
    </row>
    <row r="78" spans="1:8" s="2" customFormat="1" ht="16.9" customHeight="1">
      <c r="A78" s="36"/>
      <c r="B78" s="41"/>
      <c r="C78" s="271" t="s">
        <v>111</v>
      </c>
      <c r="D78" s="272" t="s">
        <v>112</v>
      </c>
      <c r="E78" s="273" t="s">
        <v>113</v>
      </c>
      <c r="F78" s="274">
        <v>17</v>
      </c>
      <c r="G78" s="36"/>
      <c r="H78" s="41"/>
    </row>
    <row r="79" spans="1:8" s="2" customFormat="1" ht="16.9" customHeight="1">
      <c r="A79" s="36"/>
      <c r="B79" s="41"/>
      <c r="C79" s="275" t="s">
        <v>111</v>
      </c>
      <c r="D79" s="275" t="s">
        <v>792</v>
      </c>
      <c r="E79" s="19" t="s">
        <v>42</v>
      </c>
      <c r="F79" s="276">
        <v>17</v>
      </c>
      <c r="G79" s="36"/>
      <c r="H79" s="41"/>
    </row>
    <row r="80" spans="1:8" s="2" customFormat="1" ht="16.9" customHeight="1">
      <c r="A80" s="36"/>
      <c r="B80" s="41"/>
      <c r="C80" s="277" t="s">
        <v>1357</v>
      </c>
      <c r="D80" s="36"/>
      <c r="E80" s="36"/>
      <c r="F80" s="36"/>
      <c r="G80" s="36"/>
      <c r="H80" s="41"/>
    </row>
    <row r="81" spans="1:8" s="2" customFormat="1" ht="16.9" customHeight="1">
      <c r="A81" s="36"/>
      <c r="B81" s="41"/>
      <c r="C81" s="275" t="s">
        <v>787</v>
      </c>
      <c r="D81" s="275" t="s">
        <v>1372</v>
      </c>
      <c r="E81" s="19" t="s">
        <v>113</v>
      </c>
      <c r="F81" s="276">
        <v>372.6</v>
      </c>
      <c r="G81" s="36"/>
      <c r="H81" s="41"/>
    </row>
    <row r="82" spans="1:8" s="2" customFormat="1" ht="16.9" customHeight="1">
      <c r="A82" s="36"/>
      <c r="B82" s="41"/>
      <c r="C82" s="275" t="s">
        <v>804</v>
      </c>
      <c r="D82" s="275" t="s">
        <v>805</v>
      </c>
      <c r="E82" s="19" t="s">
        <v>113</v>
      </c>
      <c r="F82" s="276">
        <v>17</v>
      </c>
      <c r="G82" s="36"/>
      <c r="H82" s="41"/>
    </row>
    <row r="83" spans="1:8" s="2" customFormat="1" ht="16.9" customHeight="1">
      <c r="A83" s="36"/>
      <c r="B83" s="41"/>
      <c r="C83" s="271" t="s">
        <v>116</v>
      </c>
      <c r="D83" s="272" t="s">
        <v>112</v>
      </c>
      <c r="E83" s="273" t="s">
        <v>113</v>
      </c>
      <c r="F83" s="274">
        <v>36</v>
      </c>
      <c r="G83" s="36"/>
      <c r="H83" s="41"/>
    </row>
    <row r="84" spans="1:8" s="2" customFormat="1" ht="16.9" customHeight="1">
      <c r="A84" s="36"/>
      <c r="B84" s="41"/>
      <c r="C84" s="275" t="s">
        <v>42</v>
      </c>
      <c r="D84" s="275" t="s">
        <v>468</v>
      </c>
      <c r="E84" s="19" t="s">
        <v>42</v>
      </c>
      <c r="F84" s="276">
        <v>0</v>
      </c>
      <c r="G84" s="36"/>
      <c r="H84" s="41"/>
    </row>
    <row r="85" spans="1:8" s="2" customFormat="1" ht="16.9" customHeight="1">
      <c r="A85" s="36"/>
      <c r="B85" s="41"/>
      <c r="C85" s="275" t="s">
        <v>116</v>
      </c>
      <c r="D85" s="275" t="s">
        <v>831</v>
      </c>
      <c r="E85" s="19" t="s">
        <v>42</v>
      </c>
      <c r="F85" s="276">
        <v>36</v>
      </c>
      <c r="G85" s="36"/>
      <c r="H85" s="41"/>
    </row>
    <row r="86" spans="1:8" s="2" customFormat="1" ht="16.9" customHeight="1">
      <c r="A86" s="36"/>
      <c r="B86" s="41"/>
      <c r="C86" s="277" t="s">
        <v>1357</v>
      </c>
      <c r="D86" s="36"/>
      <c r="E86" s="36"/>
      <c r="F86" s="36"/>
      <c r="G86" s="36"/>
      <c r="H86" s="41"/>
    </row>
    <row r="87" spans="1:8" s="2" customFormat="1" ht="16.9" customHeight="1">
      <c r="A87" s="36"/>
      <c r="B87" s="41"/>
      <c r="C87" s="275" t="s">
        <v>828</v>
      </c>
      <c r="D87" s="275" t="s">
        <v>1373</v>
      </c>
      <c r="E87" s="19" t="s">
        <v>113</v>
      </c>
      <c r="F87" s="276">
        <v>42</v>
      </c>
      <c r="G87" s="36"/>
      <c r="H87" s="41"/>
    </row>
    <row r="88" spans="1:8" s="2" customFormat="1" ht="16.9" customHeight="1">
      <c r="A88" s="36"/>
      <c r="B88" s="41"/>
      <c r="C88" s="275" t="s">
        <v>787</v>
      </c>
      <c r="D88" s="275" t="s">
        <v>1372</v>
      </c>
      <c r="E88" s="19" t="s">
        <v>113</v>
      </c>
      <c r="F88" s="276">
        <v>372.6</v>
      </c>
      <c r="G88" s="36"/>
      <c r="H88" s="41"/>
    </row>
    <row r="89" spans="1:8" s="2" customFormat="1" ht="16.9" customHeight="1">
      <c r="A89" s="36"/>
      <c r="B89" s="41"/>
      <c r="C89" s="275" t="s">
        <v>834</v>
      </c>
      <c r="D89" s="275" t="s">
        <v>835</v>
      </c>
      <c r="E89" s="19" t="s">
        <v>113</v>
      </c>
      <c r="F89" s="276">
        <v>36</v>
      </c>
      <c r="G89" s="36"/>
      <c r="H89" s="41"/>
    </row>
    <row r="90" spans="1:8" s="2" customFormat="1" ht="16.9" customHeight="1">
      <c r="A90" s="36"/>
      <c r="B90" s="41"/>
      <c r="C90" s="271" t="s">
        <v>118</v>
      </c>
      <c r="D90" s="272" t="s">
        <v>112</v>
      </c>
      <c r="E90" s="273" t="s">
        <v>113</v>
      </c>
      <c r="F90" s="274">
        <v>6</v>
      </c>
      <c r="G90" s="36"/>
      <c r="H90" s="41"/>
    </row>
    <row r="91" spans="1:8" s="2" customFormat="1" ht="16.9" customHeight="1">
      <c r="A91" s="36"/>
      <c r="B91" s="41"/>
      <c r="C91" s="275" t="s">
        <v>118</v>
      </c>
      <c r="D91" s="275" t="s">
        <v>832</v>
      </c>
      <c r="E91" s="19" t="s">
        <v>42</v>
      </c>
      <c r="F91" s="276">
        <v>6</v>
      </c>
      <c r="G91" s="36"/>
      <c r="H91" s="41"/>
    </row>
    <row r="92" spans="1:8" s="2" customFormat="1" ht="16.9" customHeight="1">
      <c r="A92" s="36"/>
      <c r="B92" s="41"/>
      <c r="C92" s="277" t="s">
        <v>1357</v>
      </c>
      <c r="D92" s="36"/>
      <c r="E92" s="36"/>
      <c r="F92" s="36"/>
      <c r="G92" s="36"/>
      <c r="H92" s="41"/>
    </row>
    <row r="93" spans="1:8" s="2" customFormat="1" ht="16.9" customHeight="1">
      <c r="A93" s="36"/>
      <c r="B93" s="41"/>
      <c r="C93" s="275" t="s">
        <v>828</v>
      </c>
      <c r="D93" s="275" t="s">
        <v>1373</v>
      </c>
      <c r="E93" s="19" t="s">
        <v>113</v>
      </c>
      <c r="F93" s="276">
        <v>42</v>
      </c>
      <c r="G93" s="36"/>
      <c r="H93" s="41"/>
    </row>
    <row r="94" spans="1:8" s="2" customFormat="1" ht="16.9" customHeight="1">
      <c r="A94" s="36"/>
      <c r="B94" s="41"/>
      <c r="C94" s="275" t="s">
        <v>787</v>
      </c>
      <c r="D94" s="275" t="s">
        <v>1372</v>
      </c>
      <c r="E94" s="19" t="s">
        <v>113</v>
      </c>
      <c r="F94" s="276">
        <v>372.6</v>
      </c>
      <c r="G94" s="36"/>
      <c r="H94" s="41"/>
    </row>
    <row r="95" spans="1:8" s="2" customFormat="1" ht="16.9" customHeight="1">
      <c r="A95" s="36"/>
      <c r="B95" s="41"/>
      <c r="C95" s="275" t="s">
        <v>838</v>
      </c>
      <c r="D95" s="275" t="s">
        <v>839</v>
      </c>
      <c r="E95" s="19" t="s">
        <v>113</v>
      </c>
      <c r="F95" s="276">
        <v>6</v>
      </c>
      <c r="G95" s="36"/>
      <c r="H95" s="41"/>
    </row>
    <row r="96" spans="1:8" s="2" customFormat="1" ht="16.9" customHeight="1">
      <c r="A96" s="36"/>
      <c r="B96" s="41"/>
      <c r="C96" s="271" t="s">
        <v>120</v>
      </c>
      <c r="D96" s="272" t="s">
        <v>112</v>
      </c>
      <c r="E96" s="273" t="s">
        <v>113</v>
      </c>
      <c r="F96" s="274">
        <v>371</v>
      </c>
      <c r="G96" s="36"/>
      <c r="H96" s="41"/>
    </row>
    <row r="97" spans="1:8" s="2" customFormat="1" ht="16.9" customHeight="1">
      <c r="A97" s="36"/>
      <c r="B97" s="41"/>
      <c r="C97" s="275" t="s">
        <v>42</v>
      </c>
      <c r="D97" s="275" t="s">
        <v>468</v>
      </c>
      <c r="E97" s="19" t="s">
        <v>42</v>
      </c>
      <c r="F97" s="276">
        <v>0</v>
      </c>
      <c r="G97" s="36"/>
      <c r="H97" s="41"/>
    </row>
    <row r="98" spans="1:8" s="2" customFormat="1" ht="16.9" customHeight="1">
      <c r="A98" s="36"/>
      <c r="B98" s="41"/>
      <c r="C98" s="275" t="s">
        <v>120</v>
      </c>
      <c r="D98" s="275" t="s">
        <v>811</v>
      </c>
      <c r="E98" s="19" t="s">
        <v>42</v>
      </c>
      <c r="F98" s="276">
        <v>371</v>
      </c>
      <c r="G98" s="36"/>
      <c r="H98" s="41"/>
    </row>
    <row r="99" spans="1:8" s="2" customFormat="1" ht="16.9" customHeight="1">
      <c r="A99" s="36"/>
      <c r="B99" s="41"/>
      <c r="C99" s="277" t="s">
        <v>1357</v>
      </c>
      <c r="D99" s="36"/>
      <c r="E99" s="36"/>
      <c r="F99" s="36"/>
      <c r="G99" s="36"/>
      <c r="H99" s="41"/>
    </row>
    <row r="100" spans="1:8" s="2" customFormat="1" ht="16.9" customHeight="1">
      <c r="A100" s="36"/>
      <c r="B100" s="41"/>
      <c r="C100" s="275" t="s">
        <v>808</v>
      </c>
      <c r="D100" s="275" t="s">
        <v>1374</v>
      </c>
      <c r="E100" s="19" t="s">
        <v>113</v>
      </c>
      <c r="F100" s="276">
        <v>371</v>
      </c>
      <c r="G100" s="36"/>
      <c r="H100" s="41"/>
    </row>
    <row r="101" spans="1:8" s="2" customFormat="1" ht="16.9" customHeight="1">
      <c r="A101" s="36"/>
      <c r="B101" s="41"/>
      <c r="C101" s="275" t="s">
        <v>813</v>
      </c>
      <c r="D101" s="275" t="s">
        <v>814</v>
      </c>
      <c r="E101" s="19" t="s">
        <v>113</v>
      </c>
      <c r="F101" s="276">
        <v>382.13</v>
      </c>
      <c r="G101" s="36"/>
      <c r="H101" s="41"/>
    </row>
    <row r="102" spans="1:8" s="2" customFormat="1" ht="16.9" customHeight="1">
      <c r="A102" s="36"/>
      <c r="B102" s="41"/>
      <c r="C102" s="271" t="s">
        <v>122</v>
      </c>
      <c r="D102" s="272" t="s">
        <v>112</v>
      </c>
      <c r="E102" s="273" t="s">
        <v>113</v>
      </c>
      <c r="F102" s="274">
        <v>53.3</v>
      </c>
      <c r="G102" s="36"/>
      <c r="H102" s="41"/>
    </row>
    <row r="103" spans="1:8" s="2" customFormat="1" ht="16.9" customHeight="1">
      <c r="A103" s="36"/>
      <c r="B103" s="41"/>
      <c r="C103" s="275" t="s">
        <v>42</v>
      </c>
      <c r="D103" s="275" t="s">
        <v>468</v>
      </c>
      <c r="E103" s="19" t="s">
        <v>42</v>
      </c>
      <c r="F103" s="276">
        <v>0</v>
      </c>
      <c r="G103" s="36"/>
      <c r="H103" s="41"/>
    </row>
    <row r="104" spans="1:8" s="2" customFormat="1" ht="16.9" customHeight="1">
      <c r="A104" s="36"/>
      <c r="B104" s="41"/>
      <c r="C104" s="275" t="s">
        <v>122</v>
      </c>
      <c r="D104" s="275" t="s">
        <v>821</v>
      </c>
      <c r="E104" s="19" t="s">
        <v>42</v>
      </c>
      <c r="F104" s="276">
        <v>53.3</v>
      </c>
      <c r="G104" s="36"/>
      <c r="H104" s="41"/>
    </row>
    <row r="105" spans="1:8" s="2" customFormat="1" ht="16.9" customHeight="1">
      <c r="A105" s="36"/>
      <c r="B105" s="41"/>
      <c r="C105" s="277" t="s">
        <v>1357</v>
      </c>
      <c r="D105" s="36"/>
      <c r="E105" s="36"/>
      <c r="F105" s="36"/>
      <c r="G105" s="36"/>
      <c r="H105" s="41"/>
    </row>
    <row r="106" spans="1:8" s="2" customFormat="1" ht="16.9" customHeight="1">
      <c r="A106" s="36"/>
      <c r="B106" s="41"/>
      <c r="C106" s="275" t="s">
        <v>818</v>
      </c>
      <c r="D106" s="275" t="s">
        <v>1375</v>
      </c>
      <c r="E106" s="19" t="s">
        <v>113</v>
      </c>
      <c r="F106" s="276">
        <v>53.3</v>
      </c>
      <c r="G106" s="36"/>
      <c r="H106" s="41"/>
    </row>
    <row r="107" spans="1:8" s="2" customFormat="1" ht="16.9" customHeight="1">
      <c r="A107" s="36"/>
      <c r="B107" s="41"/>
      <c r="C107" s="275" t="s">
        <v>823</v>
      </c>
      <c r="D107" s="275" t="s">
        <v>824</v>
      </c>
      <c r="E107" s="19" t="s">
        <v>113</v>
      </c>
      <c r="F107" s="276">
        <v>55.965</v>
      </c>
      <c r="G107" s="36"/>
      <c r="H107" s="41"/>
    </row>
    <row r="108" spans="1:8" s="2" customFormat="1" ht="16.9" customHeight="1">
      <c r="A108" s="36"/>
      <c r="B108" s="41"/>
      <c r="C108" s="271" t="s">
        <v>125</v>
      </c>
      <c r="D108" s="272" t="s">
        <v>126</v>
      </c>
      <c r="E108" s="273" t="s">
        <v>113</v>
      </c>
      <c r="F108" s="274">
        <v>12.1</v>
      </c>
      <c r="G108" s="36"/>
      <c r="H108" s="41"/>
    </row>
    <row r="109" spans="1:8" s="2" customFormat="1" ht="16.9" customHeight="1">
      <c r="A109" s="36"/>
      <c r="B109" s="41"/>
      <c r="C109" s="275" t="s">
        <v>42</v>
      </c>
      <c r="D109" s="275" t="s">
        <v>468</v>
      </c>
      <c r="E109" s="19" t="s">
        <v>42</v>
      </c>
      <c r="F109" s="276">
        <v>0</v>
      </c>
      <c r="G109" s="36"/>
      <c r="H109" s="41"/>
    </row>
    <row r="110" spans="1:8" s="2" customFormat="1" ht="16.9" customHeight="1">
      <c r="A110" s="36"/>
      <c r="B110" s="41"/>
      <c r="C110" s="275" t="s">
        <v>125</v>
      </c>
      <c r="D110" s="275" t="s">
        <v>127</v>
      </c>
      <c r="E110" s="19" t="s">
        <v>42</v>
      </c>
      <c r="F110" s="276">
        <v>12.1</v>
      </c>
      <c r="G110" s="36"/>
      <c r="H110" s="41"/>
    </row>
    <row r="111" spans="1:8" s="2" customFormat="1" ht="16.9" customHeight="1">
      <c r="A111" s="36"/>
      <c r="B111" s="41"/>
      <c r="C111" s="277" t="s">
        <v>1357</v>
      </c>
      <c r="D111" s="36"/>
      <c r="E111" s="36"/>
      <c r="F111" s="36"/>
      <c r="G111" s="36"/>
      <c r="H111" s="41"/>
    </row>
    <row r="112" spans="1:8" s="2" customFormat="1" ht="16.9" customHeight="1">
      <c r="A112" s="36"/>
      <c r="B112" s="41"/>
      <c r="C112" s="275" t="s">
        <v>465</v>
      </c>
      <c r="D112" s="275" t="s">
        <v>1376</v>
      </c>
      <c r="E112" s="19" t="s">
        <v>113</v>
      </c>
      <c r="F112" s="276">
        <v>12.1</v>
      </c>
      <c r="G112" s="36"/>
      <c r="H112" s="41"/>
    </row>
    <row r="113" spans="1:8" s="2" customFormat="1" ht="16.9" customHeight="1">
      <c r="A113" s="36"/>
      <c r="B113" s="41"/>
      <c r="C113" s="275" t="s">
        <v>329</v>
      </c>
      <c r="D113" s="275" t="s">
        <v>1377</v>
      </c>
      <c r="E113" s="19" t="s">
        <v>146</v>
      </c>
      <c r="F113" s="276">
        <v>34.815</v>
      </c>
      <c r="G113" s="36"/>
      <c r="H113" s="41"/>
    </row>
    <row r="114" spans="1:8" s="2" customFormat="1" ht="16.9" customHeight="1">
      <c r="A114" s="36"/>
      <c r="B114" s="41"/>
      <c r="C114" s="275" t="s">
        <v>476</v>
      </c>
      <c r="D114" s="275" t="s">
        <v>477</v>
      </c>
      <c r="E114" s="19" t="s">
        <v>131</v>
      </c>
      <c r="F114" s="276">
        <v>194.7</v>
      </c>
      <c r="G114" s="36"/>
      <c r="H114" s="41"/>
    </row>
    <row r="115" spans="1:8" s="2" customFormat="1" ht="16.9" customHeight="1">
      <c r="A115" s="36"/>
      <c r="B115" s="41"/>
      <c r="C115" s="275" t="s">
        <v>470</v>
      </c>
      <c r="D115" s="275" t="s">
        <v>471</v>
      </c>
      <c r="E115" s="19" t="s">
        <v>131</v>
      </c>
      <c r="F115" s="276">
        <v>454.3</v>
      </c>
      <c r="G115" s="36"/>
      <c r="H115" s="41"/>
    </row>
    <row r="116" spans="1:8" s="2" customFormat="1" ht="16.9" customHeight="1">
      <c r="A116" s="36"/>
      <c r="B116" s="41"/>
      <c r="C116" s="271" t="s">
        <v>129</v>
      </c>
      <c r="D116" s="272" t="s">
        <v>130</v>
      </c>
      <c r="E116" s="273" t="s">
        <v>131</v>
      </c>
      <c r="F116" s="274">
        <v>1</v>
      </c>
      <c r="G116" s="36"/>
      <c r="H116" s="41"/>
    </row>
    <row r="117" spans="1:8" s="2" customFormat="1" ht="16.9" customHeight="1">
      <c r="A117" s="36"/>
      <c r="B117" s="41"/>
      <c r="C117" s="275" t="s">
        <v>42</v>
      </c>
      <c r="D117" s="275" t="s">
        <v>578</v>
      </c>
      <c r="E117" s="19" t="s">
        <v>42</v>
      </c>
      <c r="F117" s="276">
        <v>0</v>
      </c>
      <c r="G117" s="36"/>
      <c r="H117" s="41"/>
    </row>
    <row r="118" spans="1:8" s="2" customFormat="1" ht="16.9" customHeight="1">
      <c r="A118" s="36"/>
      <c r="B118" s="41"/>
      <c r="C118" s="275" t="s">
        <v>129</v>
      </c>
      <c r="D118" s="275" t="s">
        <v>86</v>
      </c>
      <c r="E118" s="19" t="s">
        <v>42</v>
      </c>
      <c r="F118" s="276">
        <v>1</v>
      </c>
      <c r="G118" s="36"/>
      <c r="H118" s="41"/>
    </row>
    <row r="119" spans="1:8" s="2" customFormat="1" ht="16.9" customHeight="1">
      <c r="A119" s="36"/>
      <c r="B119" s="41"/>
      <c r="C119" s="277" t="s">
        <v>1357</v>
      </c>
      <c r="D119" s="36"/>
      <c r="E119" s="36"/>
      <c r="F119" s="36"/>
      <c r="G119" s="36"/>
      <c r="H119" s="41"/>
    </row>
    <row r="120" spans="1:8" s="2" customFormat="1" ht="16.9" customHeight="1">
      <c r="A120" s="36"/>
      <c r="B120" s="41"/>
      <c r="C120" s="275" t="s">
        <v>858</v>
      </c>
      <c r="D120" s="275" t="s">
        <v>1378</v>
      </c>
      <c r="E120" s="19" t="s">
        <v>131</v>
      </c>
      <c r="F120" s="276">
        <v>1</v>
      </c>
      <c r="G120" s="36"/>
      <c r="H120" s="41"/>
    </row>
    <row r="121" spans="1:8" s="2" customFormat="1" ht="22.5">
      <c r="A121" s="36"/>
      <c r="B121" s="41"/>
      <c r="C121" s="275" t="s">
        <v>862</v>
      </c>
      <c r="D121" s="275" t="s">
        <v>863</v>
      </c>
      <c r="E121" s="19" t="s">
        <v>131</v>
      </c>
      <c r="F121" s="276">
        <v>1</v>
      </c>
      <c r="G121" s="36"/>
      <c r="H121" s="41"/>
    </row>
    <row r="122" spans="1:8" s="2" customFormat="1" ht="16.9" customHeight="1">
      <c r="A122" s="36"/>
      <c r="B122" s="41"/>
      <c r="C122" s="271" t="s">
        <v>133</v>
      </c>
      <c r="D122" s="272" t="s">
        <v>130</v>
      </c>
      <c r="E122" s="273" t="s">
        <v>131</v>
      </c>
      <c r="F122" s="274">
        <v>1</v>
      </c>
      <c r="G122" s="36"/>
      <c r="H122" s="41"/>
    </row>
    <row r="123" spans="1:8" s="2" customFormat="1" ht="16.9" customHeight="1">
      <c r="A123" s="36"/>
      <c r="B123" s="41"/>
      <c r="C123" s="275" t="s">
        <v>42</v>
      </c>
      <c r="D123" s="275" t="s">
        <v>578</v>
      </c>
      <c r="E123" s="19" t="s">
        <v>42</v>
      </c>
      <c r="F123" s="276">
        <v>0</v>
      </c>
      <c r="G123" s="36"/>
      <c r="H123" s="41"/>
    </row>
    <row r="124" spans="1:8" s="2" customFormat="1" ht="16.9" customHeight="1">
      <c r="A124" s="36"/>
      <c r="B124" s="41"/>
      <c r="C124" s="275" t="s">
        <v>133</v>
      </c>
      <c r="D124" s="275" t="s">
        <v>86</v>
      </c>
      <c r="E124" s="19" t="s">
        <v>42</v>
      </c>
      <c r="F124" s="276">
        <v>1</v>
      </c>
      <c r="G124" s="36"/>
      <c r="H124" s="41"/>
    </row>
    <row r="125" spans="1:8" s="2" customFormat="1" ht="16.9" customHeight="1">
      <c r="A125" s="36"/>
      <c r="B125" s="41"/>
      <c r="C125" s="277" t="s">
        <v>1357</v>
      </c>
      <c r="D125" s="36"/>
      <c r="E125" s="36"/>
      <c r="F125" s="36"/>
      <c r="G125" s="36"/>
      <c r="H125" s="41"/>
    </row>
    <row r="126" spans="1:8" s="2" customFormat="1" ht="16.9" customHeight="1">
      <c r="A126" s="36"/>
      <c r="B126" s="41"/>
      <c r="C126" s="275" t="s">
        <v>867</v>
      </c>
      <c r="D126" s="275" t="s">
        <v>1378</v>
      </c>
      <c r="E126" s="19" t="s">
        <v>131</v>
      </c>
      <c r="F126" s="276">
        <v>1</v>
      </c>
      <c r="G126" s="36"/>
      <c r="H126" s="41"/>
    </row>
    <row r="127" spans="1:8" s="2" customFormat="1" ht="22.5">
      <c r="A127" s="36"/>
      <c r="B127" s="41"/>
      <c r="C127" s="275" t="s">
        <v>870</v>
      </c>
      <c r="D127" s="275" t="s">
        <v>871</v>
      </c>
      <c r="E127" s="19" t="s">
        <v>131</v>
      </c>
      <c r="F127" s="276">
        <v>1</v>
      </c>
      <c r="G127" s="36"/>
      <c r="H127" s="41"/>
    </row>
    <row r="128" spans="1:8" s="2" customFormat="1" ht="16.9" customHeight="1">
      <c r="A128" s="36"/>
      <c r="B128" s="41"/>
      <c r="C128" s="271" t="s">
        <v>158</v>
      </c>
      <c r="D128" s="272" t="s">
        <v>159</v>
      </c>
      <c r="E128" s="273" t="s">
        <v>131</v>
      </c>
      <c r="F128" s="274">
        <v>3</v>
      </c>
      <c r="G128" s="36"/>
      <c r="H128" s="41"/>
    </row>
    <row r="129" spans="1:8" s="2" customFormat="1" ht="16.9" customHeight="1">
      <c r="A129" s="36"/>
      <c r="B129" s="41"/>
      <c r="C129" s="275" t="s">
        <v>42</v>
      </c>
      <c r="D129" s="275" t="s">
        <v>578</v>
      </c>
      <c r="E129" s="19" t="s">
        <v>42</v>
      </c>
      <c r="F129" s="276">
        <v>0</v>
      </c>
      <c r="G129" s="36"/>
      <c r="H129" s="41"/>
    </row>
    <row r="130" spans="1:8" s="2" customFormat="1" ht="16.9" customHeight="1">
      <c r="A130" s="36"/>
      <c r="B130" s="41"/>
      <c r="C130" s="275" t="s">
        <v>158</v>
      </c>
      <c r="D130" s="275" t="s">
        <v>157</v>
      </c>
      <c r="E130" s="19" t="s">
        <v>42</v>
      </c>
      <c r="F130" s="276">
        <v>3</v>
      </c>
      <c r="G130" s="36"/>
      <c r="H130" s="41"/>
    </row>
    <row r="131" spans="1:8" s="2" customFormat="1" ht="16.9" customHeight="1">
      <c r="A131" s="36"/>
      <c r="B131" s="41"/>
      <c r="C131" s="277" t="s">
        <v>1357</v>
      </c>
      <c r="D131" s="36"/>
      <c r="E131" s="36"/>
      <c r="F131" s="36"/>
      <c r="G131" s="36"/>
      <c r="H131" s="41"/>
    </row>
    <row r="132" spans="1:8" s="2" customFormat="1" ht="16.9" customHeight="1">
      <c r="A132" s="36"/>
      <c r="B132" s="41"/>
      <c r="C132" s="275" t="s">
        <v>875</v>
      </c>
      <c r="D132" s="275" t="s">
        <v>876</v>
      </c>
      <c r="E132" s="19" t="s">
        <v>131</v>
      </c>
      <c r="F132" s="276">
        <v>3</v>
      </c>
      <c r="G132" s="36"/>
      <c r="H132" s="41"/>
    </row>
    <row r="133" spans="1:8" s="2" customFormat="1" ht="22.5">
      <c r="A133" s="36"/>
      <c r="B133" s="41"/>
      <c r="C133" s="275" t="s">
        <v>879</v>
      </c>
      <c r="D133" s="275" t="s">
        <v>1379</v>
      </c>
      <c r="E133" s="19" t="s">
        <v>881</v>
      </c>
      <c r="F133" s="276">
        <v>3</v>
      </c>
      <c r="G133" s="36"/>
      <c r="H133" s="41"/>
    </row>
    <row r="134" spans="1:8" s="2" customFormat="1" ht="16.9" customHeight="1">
      <c r="A134" s="36"/>
      <c r="B134" s="41"/>
      <c r="C134" s="271" t="s">
        <v>141</v>
      </c>
      <c r="D134" s="272" t="s">
        <v>142</v>
      </c>
      <c r="E134" s="273" t="s">
        <v>113</v>
      </c>
      <c r="F134" s="274">
        <v>32</v>
      </c>
      <c r="G134" s="36"/>
      <c r="H134" s="41"/>
    </row>
    <row r="135" spans="1:8" s="2" customFormat="1" ht="16.9" customHeight="1">
      <c r="A135" s="36"/>
      <c r="B135" s="41"/>
      <c r="C135" s="275" t="s">
        <v>42</v>
      </c>
      <c r="D135" s="275" t="s">
        <v>468</v>
      </c>
      <c r="E135" s="19" t="s">
        <v>42</v>
      </c>
      <c r="F135" s="276">
        <v>0</v>
      </c>
      <c r="G135" s="36"/>
      <c r="H135" s="41"/>
    </row>
    <row r="136" spans="1:8" s="2" customFormat="1" ht="16.9" customHeight="1">
      <c r="A136" s="36"/>
      <c r="B136" s="41"/>
      <c r="C136" s="275" t="s">
        <v>141</v>
      </c>
      <c r="D136" s="275" t="s">
        <v>143</v>
      </c>
      <c r="E136" s="19" t="s">
        <v>42</v>
      </c>
      <c r="F136" s="276">
        <v>32</v>
      </c>
      <c r="G136" s="36"/>
      <c r="H136" s="41"/>
    </row>
    <row r="137" spans="1:8" s="2" customFormat="1" ht="16.9" customHeight="1">
      <c r="A137" s="36"/>
      <c r="B137" s="41"/>
      <c r="C137" s="277" t="s">
        <v>1357</v>
      </c>
      <c r="D137" s="36"/>
      <c r="E137" s="36"/>
      <c r="F137" s="36"/>
      <c r="G137" s="36"/>
      <c r="H137" s="41"/>
    </row>
    <row r="138" spans="1:8" s="2" customFormat="1" ht="22.5">
      <c r="A138" s="36"/>
      <c r="B138" s="41"/>
      <c r="C138" s="275" t="s">
        <v>845</v>
      </c>
      <c r="D138" s="275" t="s">
        <v>846</v>
      </c>
      <c r="E138" s="19" t="s">
        <v>113</v>
      </c>
      <c r="F138" s="276">
        <v>32</v>
      </c>
      <c r="G138" s="36"/>
      <c r="H138" s="41"/>
    </row>
    <row r="139" spans="1:8" s="2" customFormat="1" ht="16.9" customHeight="1">
      <c r="A139" s="36"/>
      <c r="B139" s="41"/>
      <c r="C139" s="275" t="s">
        <v>329</v>
      </c>
      <c r="D139" s="275" t="s">
        <v>1377</v>
      </c>
      <c r="E139" s="19" t="s">
        <v>146</v>
      </c>
      <c r="F139" s="276">
        <v>34.815</v>
      </c>
      <c r="G139" s="36"/>
      <c r="H139" s="41"/>
    </row>
    <row r="140" spans="1:8" s="2" customFormat="1" ht="16.9" customHeight="1">
      <c r="A140" s="36"/>
      <c r="B140" s="41"/>
      <c r="C140" s="275" t="s">
        <v>371</v>
      </c>
      <c r="D140" s="275" t="s">
        <v>1380</v>
      </c>
      <c r="E140" s="19" t="s">
        <v>146</v>
      </c>
      <c r="F140" s="276">
        <v>1.92</v>
      </c>
      <c r="G140" s="36"/>
      <c r="H140" s="41"/>
    </row>
    <row r="141" spans="1:8" s="2" customFormat="1" ht="16.9" customHeight="1">
      <c r="A141" s="36"/>
      <c r="B141" s="41"/>
      <c r="C141" s="275" t="s">
        <v>483</v>
      </c>
      <c r="D141" s="275" t="s">
        <v>1381</v>
      </c>
      <c r="E141" s="19" t="s">
        <v>146</v>
      </c>
      <c r="F141" s="276">
        <v>4.05</v>
      </c>
      <c r="G141" s="36"/>
      <c r="H141" s="41"/>
    </row>
    <row r="142" spans="1:8" s="2" customFormat="1" ht="16.9" customHeight="1">
      <c r="A142" s="36"/>
      <c r="B142" s="41"/>
      <c r="C142" s="271" t="s">
        <v>209</v>
      </c>
      <c r="D142" s="272" t="s">
        <v>210</v>
      </c>
      <c r="E142" s="273" t="s">
        <v>146</v>
      </c>
      <c r="F142" s="274">
        <v>4.723</v>
      </c>
      <c r="G142" s="36"/>
      <c r="H142" s="41"/>
    </row>
    <row r="143" spans="1:8" s="2" customFormat="1" ht="16.9" customHeight="1">
      <c r="A143" s="36"/>
      <c r="B143" s="41"/>
      <c r="C143" s="275" t="s">
        <v>42</v>
      </c>
      <c r="D143" s="275" t="s">
        <v>449</v>
      </c>
      <c r="E143" s="19" t="s">
        <v>42</v>
      </c>
      <c r="F143" s="276">
        <v>0</v>
      </c>
      <c r="G143" s="36"/>
      <c r="H143" s="41"/>
    </row>
    <row r="144" spans="1:8" s="2" customFormat="1" ht="16.9" customHeight="1">
      <c r="A144" s="36"/>
      <c r="B144" s="41"/>
      <c r="C144" s="275" t="s">
        <v>42</v>
      </c>
      <c r="D144" s="275" t="s">
        <v>450</v>
      </c>
      <c r="E144" s="19" t="s">
        <v>42</v>
      </c>
      <c r="F144" s="276">
        <v>1.668</v>
      </c>
      <c r="G144" s="36"/>
      <c r="H144" s="41"/>
    </row>
    <row r="145" spans="1:8" s="2" customFormat="1" ht="16.9" customHeight="1">
      <c r="A145" s="36"/>
      <c r="B145" s="41"/>
      <c r="C145" s="275" t="s">
        <v>42</v>
      </c>
      <c r="D145" s="275" t="s">
        <v>451</v>
      </c>
      <c r="E145" s="19" t="s">
        <v>42</v>
      </c>
      <c r="F145" s="276">
        <v>3.055</v>
      </c>
      <c r="G145" s="36"/>
      <c r="H145" s="41"/>
    </row>
    <row r="146" spans="1:8" s="2" customFormat="1" ht="16.9" customHeight="1">
      <c r="A146" s="36"/>
      <c r="B146" s="41"/>
      <c r="C146" s="275" t="s">
        <v>209</v>
      </c>
      <c r="D146" s="275" t="s">
        <v>302</v>
      </c>
      <c r="E146" s="19" t="s">
        <v>42</v>
      </c>
      <c r="F146" s="276">
        <v>4.723</v>
      </c>
      <c r="G146" s="36"/>
      <c r="H146" s="41"/>
    </row>
    <row r="147" spans="1:8" s="2" customFormat="1" ht="16.9" customHeight="1">
      <c r="A147" s="36"/>
      <c r="B147" s="41"/>
      <c r="C147" s="277" t="s">
        <v>1357</v>
      </c>
      <c r="D147" s="36"/>
      <c r="E147" s="36"/>
      <c r="F147" s="36"/>
      <c r="G147" s="36"/>
      <c r="H147" s="41"/>
    </row>
    <row r="148" spans="1:8" s="2" customFormat="1" ht="16.9" customHeight="1">
      <c r="A148" s="36"/>
      <c r="B148" s="41"/>
      <c r="C148" s="275" t="s">
        <v>446</v>
      </c>
      <c r="D148" s="275" t="s">
        <v>1382</v>
      </c>
      <c r="E148" s="19" t="s">
        <v>146</v>
      </c>
      <c r="F148" s="276">
        <v>4.723</v>
      </c>
      <c r="G148" s="36"/>
      <c r="H148" s="41"/>
    </row>
    <row r="149" spans="1:8" s="2" customFormat="1" ht="16.9" customHeight="1">
      <c r="A149" s="36"/>
      <c r="B149" s="41"/>
      <c r="C149" s="275" t="s">
        <v>360</v>
      </c>
      <c r="D149" s="275" t="s">
        <v>1383</v>
      </c>
      <c r="E149" s="19" t="s">
        <v>146</v>
      </c>
      <c r="F149" s="276">
        <v>321.235</v>
      </c>
      <c r="G149" s="36"/>
      <c r="H149" s="41"/>
    </row>
    <row r="150" spans="1:8" s="2" customFormat="1" ht="16.9" customHeight="1">
      <c r="A150" s="36"/>
      <c r="B150" s="41"/>
      <c r="C150" s="271" t="s">
        <v>135</v>
      </c>
      <c r="D150" s="272" t="s">
        <v>136</v>
      </c>
      <c r="E150" s="273" t="s">
        <v>109</v>
      </c>
      <c r="F150" s="274">
        <v>13.152</v>
      </c>
      <c r="G150" s="36"/>
      <c r="H150" s="41"/>
    </row>
    <row r="151" spans="1:8" s="2" customFormat="1" ht="16.9" customHeight="1">
      <c r="A151" s="36"/>
      <c r="B151" s="41"/>
      <c r="C151" s="275" t="s">
        <v>42</v>
      </c>
      <c r="D151" s="275" t="s">
        <v>456</v>
      </c>
      <c r="E151" s="19" t="s">
        <v>42</v>
      </c>
      <c r="F151" s="276">
        <v>0</v>
      </c>
      <c r="G151" s="36"/>
      <c r="H151" s="41"/>
    </row>
    <row r="152" spans="1:8" s="2" customFormat="1" ht="16.9" customHeight="1">
      <c r="A152" s="36"/>
      <c r="B152" s="41"/>
      <c r="C152" s="275" t="s">
        <v>42</v>
      </c>
      <c r="D152" s="275" t="s">
        <v>457</v>
      </c>
      <c r="E152" s="19" t="s">
        <v>42</v>
      </c>
      <c r="F152" s="276">
        <v>3.924</v>
      </c>
      <c r="G152" s="36"/>
      <c r="H152" s="41"/>
    </row>
    <row r="153" spans="1:8" s="2" customFormat="1" ht="16.9" customHeight="1">
      <c r="A153" s="36"/>
      <c r="B153" s="41"/>
      <c r="C153" s="275" t="s">
        <v>42</v>
      </c>
      <c r="D153" s="275" t="s">
        <v>458</v>
      </c>
      <c r="E153" s="19" t="s">
        <v>42</v>
      </c>
      <c r="F153" s="276">
        <v>2.04</v>
      </c>
      <c r="G153" s="36"/>
      <c r="H153" s="41"/>
    </row>
    <row r="154" spans="1:8" s="2" customFormat="1" ht="16.9" customHeight="1">
      <c r="A154" s="36"/>
      <c r="B154" s="41"/>
      <c r="C154" s="275" t="s">
        <v>42</v>
      </c>
      <c r="D154" s="275" t="s">
        <v>459</v>
      </c>
      <c r="E154" s="19" t="s">
        <v>42</v>
      </c>
      <c r="F154" s="276">
        <v>7.188</v>
      </c>
      <c r="G154" s="36"/>
      <c r="H154" s="41"/>
    </row>
    <row r="155" spans="1:8" s="2" customFormat="1" ht="16.9" customHeight="1">
      <c r="A155" s="36"/>
      <c r="B155" s="41"/>
      <c r="C155" s="275" t="s">
        <v>135</v>
      </c>
      <c r="D155" s="275" t="s">
        <v>302</v>
      </c>
      <c r="E155" s="19" t="s">
        <v>42</v>
      </c>
      <c r="F155" s="276">
        <v>13.152</v>
      </c>
      <c r="G155" s="36"/>
      <c r="H155" s="41"/>
    </row>
    <row r="156" spans="1:8" s="2" customFormat="1" ht="16.9" customHeight="1">
      <c r="A156" s="36"/>
      <c r="B156" s="41"/>
      <c r="C156" s="277" t="s">
        <v>1357</v>
      </c>
      <c r="D156" s="36"/>
      <c r="E156" s="36"/>
      <c r="F156" s="36"/>
      <c r="G156" s="36"/>
      <c r="H156" s="41"/>
    </row>
    <row r="157" spans="1:8" s="2" customFormat="1" ht="16.9" customHeight="1">
      <c r="A157" s="36"/>
      <c r="B157" s="41"/>
      <c r="C157" s="275" t="s">
        <v>453</v>
      </c>
      <c r="D157" s="275" t="s">
        <v>1384</v>
      </c>
      <c r="E157" s="19" t="s">
        <v>109</v>
      </c>
      <c r="F157" s="276">
        <v>13.152</v>
      </c>
      <c r="G157" s="36"/>
      <c r="H157" s="41"/>
    </row>
    <row r="158" spans="1:8" s="2" customFormat="1" ht="16.9" customHeight="1">
      <c r="A158" s="36"/>
      <c r="B158" s="41"/>
      <c r="C158" s="275" t="s">
        <v>461</v>
      </c>
      <c r="D158" s="275" t="s">
        <v>1385</v>
      </c>
      <c r="E158" s="19" t="s">
        <v>109</v>
      </c>
      <c r="F158" s="276">
        <v>13.152</v>
      </c>
      <c r="G158" s="36"/>
      <c r="H158" s="41"/>
    </row>
    <row r="159" spans="1:8" s="2" customFormat="1" ht="16.9" customHeight="1">
      <c r="A159" s="36"/>
      <c r="B159" s="41"/>
      <c r="C159" s="271" t="s">
        <v>155</v>
      </c>
      <c r="D159" s="272" t="s">
        <v>156</v>
      </c>
      <c r="E159" s="273" t="s">
        <v>131</v>
      </c>
      <c r="F159" s="274">
        <v>3</v>
      </c>
      <c r="G159" s="36"/>
      <c r="H159" s="41"/>
    </row>
    <row r="160" spans="1:8" s="2" customFormat="1" ht="16.9" customHeight="1">
      <c r="A160" s="36"/>
      <c r="B160" s="41"/>
      <c r="C160" s="275" t="s">
        <v>42</v>
      </c>
      <c r="D160" s="275" t="s">
        <v>578</v>
      </c>
      <c r="E160" s="19" t="s">
        <v>42</v>
      </c>
      <c r="F160" s="276">
        <v>0</v>
      </c>
      <c r="G160" s="36"/>
      <c r="H160" s="41"/>
    </row>
    <row r="161" spans="1:8" s="2" customFormat="1" ht="16.9" customHeight="1">
      <c r="A161" s="36"/>
      <c r="B161" s="41"/>
      <c r="C161" s="275" t="s">
        <v>155</v>
      </c>
      <c r="D161" s="275" t="s">
        <v>157</v>
      </c>
      <c r="E161" s="19" t="s">
        <v>42</v>
      </c>
      <c r="F161" s="276">
        <v>3</v>
      </c>
      <c r="G161" s="36"/>
      <c r="H161" s="41"/>
    </row>
    <row r="162" spans="1:8" s="2" customFormat="1" ht="16.9" customHeight="1">
      <c r="A162" s="36"/>
      <c r="B162" s="41"/>
      <c r="C162" s="277" t="s">
        <v>1357</v>
      </c>
      <c r="D162" s="36"/>
      <c r="E162" s="36"/>
      <c r="F162" s="36"/>
      <c r="G162" s="36"/>
      <c r="H162" s="41"/>
    </row>
    <row r="163" spans="1:8" s="2" customFormat="1" ht="16.9" customHeight="1">
      <c r="A163" s="36"/>
      <c r="B163" s="41"/>
      <c r="C163" s="275" t="s">
        <v>613</v>
      </c>
      <c r="D163" s="275" t="s">
        <v>614</v>
      </c>
      <c r="E163" s="19" t="s">
        <v>131</v>
      </c>
      <c r="F163" s="276">
        <v>3</v>
      </c>
      <c r="G163" s="36"/>
      <c r="H163" s="41"/>
    </row>
    <row r="164" spans="1:8" s="2" customFormat="1" ht="16.9" customHeight="1">
      <c r="A164" s="36"/>
      <c r="B164" s="41"/>
      <c r="C164" s="275" t="s">
        <v>314</v>
      </c>
      <c r="D164" s="275" t="s">
        <v>1386</v>
      </c>
      <c r="E164" s="19" t="s">
        <v>146</v>
      </c>
      <c r="F164" s="276">
        <v>15.012</v>
      </c>
      <c r="G164" s="36"/>
      <c r="H164" s="41"/>
    </row>
    <row r="165" spans="1:8" s="2" customFormat="1" ht="16.9" customHeight="1">
      <c r="A165" s="36"/>
      <c r="B165" s="41"/>
      <c r="C165" s="275" t="s">
        <v>360</v>
      </c>
      <c r="D165" s="275" t="s">
        <v>1383</v>
      </c>
      <c r="E165" s="19" t="s">
        <v>146</v>
      </c>
      <c r="F165" s="276">
        <v>321.235</v>
      </c>
      <c r="G165" s="36"/>
      <c r="H165" s="41"/>
    </row>
    <row r="166" spans="1:8" s="2" customFormat="1" ht="16.9" customHeight="1">
      <c r="A166" s="36"/>
      <c r="B166" s="41"/>
      <c r="C166" s="275" t="s">
        <v>650</v>
      </c>
      <c r="D166" s="275" t="s">
        <v>651</v>
      </c>
      <c r="E166" s="19" t="s">
        <v>131</v>
      </c>
      <c r="F166" s="276">
        <v>4</v>
      </c>
      <c r="G166" s="36"/>
      <c r="H166" s="41"/>
    </row>
    <row r="167" spans="1:8" s="2" customFormat="1" ht="16.9" customHeight="1">
      <c r="A167" s="36"/>
      <c r="B167" s="41"/>
      <c r="C167" s="275" t="s">
        <v>654</v>
      </c>
      <c r="D167" s="275" t="s">
        <v>655</v>
      </c>
      <c r="E167" s="19" t="s">
        <v>131</v>
      </c>
      <c r="F167" s="276">
        <v>4</v>
      </c>
      <c r="G167" s="36"/>
      <c r="H167" s="41"/>
    </row>
    <row r="168" spans="1:8" s="2" customFormat="1" ht="16.9" customHeight="1">
      <c r="A168" s="36"/>
      <c r="B168" s="41"/>
      <c r="C168" s="275" t="s">
        <v>621</v>
      </c>
      <c r="D168" s="275" t="s">
        <v>622</v>
      </c>
      <c r="E168" s="19" t="s">
        <v>131</v>
      </c>
      <c r="F168" s="276">
        <v>4</v>
      </c>
      <c r="G168" s="36"/>
      <c r="H168" s="41"/>
    </row>
    <row r="169" spans="1:8" s="2" customFormat="1" ht="16.9" customHeight="1">
      <c r="A169" s="36"/>
      <c r="B169" s="41"/>
      <c r="C169" s="275" t="s">
        <v>638</v>
      </c>
      <c r="D169" s="275" t="s">
        <v>639</v>
      </c>
      <c r="E169" s="19" t="s">
        <v>131</v>
      </c>
      <c r="F169" s="276">
        <v>4</v>
      </c>
      <c r="G169" s="36"/>
      <c r="H169" s="41"/>
    </row>
    <row r="170" spans="1:8" s="2" customFormat="1" ht="16.9" customHeight="1">
      <c r="A170" s="36"/>
      <c r="B170" s="41"/>
      <c r="C170" s="275" t="s">
        <v>630</v>
      </c>
      <c r="D170" s="275" t="s">
        <v>631</v>
      </c>
      <c r="E170" s="19" t="s">
        <v>131</v>
      </c>
      <c r="F170" s="276">
        <v>3</v>
      </c>
      <c r="G170" s="36"/>
      <c r="H170" s="41"/>
    </row>
    <row r="171" spans="1:8" s="2" customFormat="1" ht="16.9" customHeight="1">
      <c r="A171" s="36"/>
      <c r="B171" s="41"/>
      <c r="C171" s="275" t="s">
        <v>626</v>
      </c>
      <c r="D171" s="275" t="s">
        <v>627</v>
      </c>
      <c r="E171" s="19" t="s">
        <v>131</v>
      </c>
      <c r="F171" s="276">
        <v>4</v>
      </c>
      <c r="G171" s="36"/>
      <c r="H171" s="41"/>
    </row>
    <row r="172" spans="1:8" s="2" customFormat="1" ht="16.9" customHeight="1">
      <c r="A172" s="36"/>
      <c r="B172" s="41"/>
      <c r="C172" s="275" t="s">
        <v>659</v>
      </c>
      <c r="D172" s="275" t="s">
        <v>660</v>
      </c>
      <c r="E172" s="19" t="s">
        <v>131</v>
      </c>
      <c r="F172" s="276">
        <v>3</v>
      </c>
      <c r="G172" s="36"/>
      <c r="H172" s="41"/>
    </row>
    <row r="173" spans="1:8" s="2" customFormat="1" ht="16.9" customHeight="1">
      <c r="A173" s="36"/>
      <c r="B173" s="41"/>
      <c r="C173" s="271" t="s">
        <v>206</v>
      </c>
      <c r="D173" s="272" t="s">
        <v>156</v>
      </c>
      <c r="E173" s="273" t="s">
        <v>131</v>
      </c>
      <c r="F173" s="274">
        <v>1</v>
      </c>
      <c r="G173" s="36"/>
      <c r="H173" s="41"/>
    </row>
    <row r="174" spans="1:8" s="2" customFormat="1" ht="16.9" customHeight="1">
      <c r="A174" s="36"/>
      <c r="B174" s="41"/>
      <c r="C174" s="275" t="s">
        <v>42</v>
      </c>
      <c r="D174" s="275" t="s">
        <v>578</v>
      </c>
      <c r="E174" s="19" t="s">
        <v>42</v>
      </c>
      <c r="F174" s="276">
        <v>0</v>
      </c>
      <c r="G174" s="36"/>
      <c r="H174" s="41"/>
    </row>
    <row r="175" spans="1:8" s="2" customFormat="1" ht="16.9" customHeight="1">
      <c r="A175" s="36"/>
      <c r="B175" s="41"/>
      <c r="C175" s="275" t="s">
        <v>206</v>
      </c>
      <c r="D175" s="275" t="s">
        <v>86</v>
      </c>
      <c r="E175" s="19" t="s">
        <v>42</v>
      </c>
      <c r="F175" s="276">
        <v>1</v>
      </c>
      <c r="G175" s="36"/>
      <c r="H175" s="41"/>
    </row>
    <row r="176" spans="1:8" s="2" customFormat="1" ht="16.9" customHeight="1">
      <c r="A176" s="36"/>
      <c r="B176" s="41"/>
      <c r="C176" s="277" t="s">
        <v>1357</v>
      </c>
      <c r="D176" s="36"/>
      <c r="E176" s="36"/>
      <c r="F176" s="36"/>
      <c r="G176" s="36"/>
      <c r="H176" s="41"/>
    </row>
    <row r="177" spans="1:8" s="2" customFormat="1" ht="16.9" customHeight="1">
      <c r="A177" s="36"/>
      <c r="B177" s="41"/>
      <c r="C177" s="275" t="s">
        <v>617</v>
      </c>
      <c r="D177" s="275" t="s">
        <v>618</v>
      </c>
      <c r="E177" s="19" t="s">
        <v>131</v>
      </c>
      <c r="F177" s="276">
        <v>1</v>
      </c>
      <c r="G177" s="36"/>
      <c r="H177" s="41"/>
    </row>
    <row r="178" spans="1:8" s="2" customFormat="1" ht="16.9" customHeight="1">
      <c r="A178" s="36"/>
      <c r="B178" s="41"/>
      <c r="C178" s="275" t="s">
        <v>314</v>
      </c>
      <c r="D178" s="275" t="s">
        <v>1386</v>
      </c>
      <c r="E178" s="19" t="s">
        <v>146</v>
      </c>
      <c r="F178" s="276">
        <v>15.012</v>
      </c>
      <c r="G178" s="36"/>
      <c r="H178" s="41"/>
    </row>
    <row r="179" spans="1:8" s="2" customFormat="1" ht="16.9" customHeight="1">
      <c r="A179" s="36"/>
      <c r="B179" s="41"/>
      <c r="C179" s="275" t="s">
        <v>360</v>
      </c>
      <c r="D179" s="275" t="s">
        <v>1383</v>
      </c>
      <c r="E179" s="19" t="s">
        <v>146</v>
      </c>
      <c r="F179" s="276">
        <v>321.235</v>
      </c>
      <c r="G179" s="36"/>
      <c r="H179" s="41"/>
    </row>
    <row r="180" spans="1:8" s="2" customFormat="1" ht="16.9" customHeight="1">
      <c r="A180" s="36"/>
      <c r="B180" s="41"/>
      <c r="C180" s="275" t="s">
        <v>650</v>
      </c>
      <c r="D180" s="275" t="s">
        <v>651</v>
      </c>
      <c r="E180" s="19" t="s">
        <v>131</v>
      </c>
      <c r="F180" s="276">
        <v>4</v>
      </c>
      <c r="G180" s="36"/>
      <c r="H180" s="41"/>
    </row>
    <row r="181" spans="1:8" s="2" customFormat="1" ht="16.9" customHeight="1">
      <c r="A181" s="36"/>
      <c r="B181" s="41"/>
      <c r="C181" s="275" t="s">
        <v>654</v>
      </c>
      <c r="D181" s="275" t="s">
        <v>655</v>
      </c>
      <c r="E181" s="19" t="s">
        <v>131</v>
      </c>
      <c r="F181" s="276">
        <v>4</v>
      </c>
      <c r="G181" s="36"/>
      <c r="H181" s="41"/>
    </row>
    <row r="182" spans="1:8" s="2" customFormat="1" ht="16.9" customHeight="1">
      <c r="A182" s="36"/>
      <c r="B182" s="41"/>
      <c r="C182" s="275" t="s">
        <v>621</v>
      </c>
      <c r="D182" s="275" t="s">
        <v>622</v>
      </c>
      <c r="E182" s="19" t="s">
        <v>131</v>
      </c>
      <c r="F182" s="276">
        <v>4</v>
      </c>
      <c r="G182" s="36"/>
      <c r="H182" s="41"/>
    </row>
    <row r="183" spans="1:8" s="2" customFormat="1" ht="16.9" customHeight="1">
      <c r="A183" s="36"/>
      <c r="B183" s="41"/>
      <c r="C183" s="275" t="s">
        <v>638</v>
      </c>
      <c r="D183" s="275" t="s">
        <v>639</v>
      </c>
      <c r="E183" s="19" t="s">
        <v>131</v>
      </c>
      <c r="F183" s="276">
        <v>4</v>
      </c>
      <c r="G183" s="36"/>
      <c r="H183" s="41"/>
    </row>
    <row r="184" spans="1:8" s="2" customFormat="1" ht="16.9" customHeight="1">
      <c r="A184" s="36"/>
      <c r="B184" s="41"/>
      <c r="C184" s="275" t="s">
        <v>634</v>
      </c>
      <c r="D184" s="275" t="s">
        <v>635</v>
      </c>
      <c r="E184" s="19" t="s">
        <v>131</v>
      </c>
      <c r="F184" s="276">
        <v>1</v>
      </c>
      <c r="G184" s="36"/>
      <c r="H184" s="41"/>
    </row>
    <row r="185" spans="1:8" s="2" customFormat="1" ht="16.9" customHeight="1">
      <c r="A185" s="36"/>
      <c r="B185" s="41"/>
      <c r="C185" s="275" t="s">
        <v>626</v>
      </c>
      <c r="D185" s="275" t="s">
        <v>627</v>
      </c>
      <c r="E185" s="19" t="s">
        <v>131</v>
      </c>
      <c r="F185" s="276">
        <v>4</v>
      </c>
      <c r="G185" s="36"/>
      <c r="H185" s="41"/>
    </row>
    <row r="186" spans="1:8" s="2" customFormat="1" ht="16.9" customHeight="1">
      <c r="A186" s="36"/>
      <c r="B186" s="41"/>
      <c r="C186" s="275" t="s">
        <v>663</v>
      </c>
      <c r="D186" s="275" t="s">
        <v>664</v>
      </c>
      <c r="E186" s="19" t="s">
        <v>131</v>
      </c>
      <c r="F186" s="276">
        <v>1</v>
      </c>
      <c r="G186" s="36"/>
      <c r="H186" s="41"/>
    </row>
    <row r="187" spans="1:8" s="2" customFormat="1" ht="16.9" customHeight="1">
      <c r="A187" s="36"/>
      <c r="B187" s="41"/>
      <c r="C187" s="271" t="s">
        <v>149</v>
      </c>
      <c r="D187" s="272" t="s">
        <v>150</v>
      </c>
      <c r="E187" s="273" t="s">
        <v>146</v>
      </c>
      <c r="F187" s="274">
        <v>0.96</v>
      </c>
      <c r="G187" s="36"/>
      <c r="H187" s="41"/>
    </row>
    <row r="188" spans="1:8" s="2" customFormat="1" ht="16.9" customHeight="1">
      <c r="A188" s="36"/>
      <c r="B188" s="41"/>
      <c r="C188" s="275" t="s">
        <v>42</v>
      </c>
      <c r="D188" s="275" t="s">
        <v>374</v>
      </c>
      <c r="E188" s="19" t="s">
        <v>42</v>
      </c>
      <c r="F188" s="276">
        <v>0</v>
      </c>
      <c r="G188" s="36"/>
      <c r="H188" s="41"/>
    </row>
    <row r="189" spans="1:8" s="2" customFormat="1" ht="16.9" customHeight="1">
      <c r="A189" s="36"/>
      <c r="B189" s="41"/>
      <c r="C189" s="275" t="s">
        <v>149</v>
      </c>
      <c r="D189" s="275" t="s">
        <v>486</v>
      </c>
      <c r="E189" s="19" t="s">
        <v>42</v>
      </c>
      <c r="F189" s="276">
        <v>0.96</v>
      </c>
      <c r="G189" s="36"/>
      <c r="H189" s="41"/>
    </row>
    <row r="190" spans="1:8" s="2" customFormat="1" ht="16.9" customHeight="1">
      <c r="A190" s="36"/>
      <c r="B190" s="41"/>
      <c r="C190" s="277" t="s">
        <v>1357</v>
      </c>
      <c r="D190" s="36"/>
      <c r="E190" s="36"/>
      <c r="F190" s="36"/>
      <c r="G190" s="36"/>
      <c r="H190" s="41"/>
    </row>
    <row r="191" spans="1:8" s="2" customFormat="1" ht="16.9" customHeight="1">
      <c r="A191" s="36"/>
      <c r="B191" s="41"/>
      <c r="C191" s="275" t="s">
        <v>483</v>
      </c>
      <c r="D191" s="275" t="s">
        <v>1381</v>
      </c>
      <c r="E191" s="19" t="s">
        <v>146</v>
      </c>
      <c r="F191" s="276">
        <v>4.05</v>
      </c>
      <c r="G191" s="36"/>
      <c r="H191" s="41"/>
    </row>
    <row r="192" spans="1:8" s="2" customFormat="1" ht="16.9" customHeight="1">
      <c r="A192" s="36"/>
      <c r="B192" s="41"/>
      <c r="C192" s="275" t="s">
        <v>360</v>
      </c>
      <c r="D192" s="275" t="s">
        <v>1383</v>
      </c>
      <c r="E192" s="19" t="s">
        <v>146</v>
      </c>
      <c r="F192" s="276">
        <v>321.235</v>
      </c>
      <c r="G192" s="36"/>
      <c r="H192" s="41"/>
    </row>
    <row r="193" spans="1:8" s="2" customFormat="1" ht="16.9" customHeight="1">
      <c r="A193" s="36"/>
      <c r="B193" s="41"/>
      <c r="C193" s="271" t="s">
        <v>487</v>
      </c>
      <c r="D193" s="272" t="s">
        <v>1387</v>
      </c>
      <c r="E193" s="273" t="s">
        <v>146</v>
      </c>
      <c r="F193" s="274">
        <v>3.09</v>
      </c>
      <c r="G193" s="36"/>
      <c r="H193" s="41"/>
    </row>
    <row r="194" spans="1:8" s="2" customFormat="1" ht="16.9" customHeight="1">
      <c r="A194" s="36"/>
      <c r="B194" s="41"/>
      <c r="C194" s="275" t="s">
        <v>487</v>
      </c>
      <c r="D194" s="275" t="s">
        <v>488</v>
      </c>
      <c r="E194" s="19" t="s">
        <v>42</v>
      </c>
      <c r="F194" s="276">
        <v>3.09</v>
      </c>
      <c r="G194" s="36"/>
      <c r="H194" s="41"/>
    </row>
    <row r="195" spans="1:8" s="2" customFormat="1" ht="16.9" customHeight="1">
      <c r="A195" s="36"/>
      <c r="B195" s="41"/>
      <c r="C195" s="271" t="s">
        <v>212</v>
      </c>
      <c r="D195" s="272" t="s">
        <v>213</v>
      </c>
      <c r="E195" s="273" t="s">
        <v>146</v>
      </c>
      <c r="F195" s="274">
        <v>1.014</v>
      </c>
      <c r="G195" s="36"/>
      <c r="H195" s="41"/>
    </row>
    <row r="196" spans="1:8" s="2" customFormat="1" ht="16.9" customHeight="1">
      <c r="A196" s="36"/>
      <c r="B196" s="41"/>
      <c r="C196" s="275" t="s">
        <v>42</v>
      </c>
      <c r="D196" s="275" t="s">
        <v>442</v>
      </c>
      <c r="E196" s="19" t="s">
        <v>42</v>
      </c>
      <c r="F196" s="276">
        <v>0</v>
      </c>
      <c r="G196" s="36"/>
      <c r="H196" s="41"/>
    </row>
    <row r="197" spans="1:8" s="2" customFormat="1" ht="16.9" customHeight="1">
      <c r="A197" s="36"/>
      <c r="B197" s="41"/>
      <c r="C197" s="275" t="s">
        <v>42</v>
      </c>
      <c r="D197" s="275" t="s">
        <v>443</v>
      </c>
      <c r="E197" s="19" t="s">
        <v>42</v>
      </c>
      <c r="F197" s="276">
        <v>0.364</v>
      </c>
      <c r="G197" s="36"/>
      <c r="H197" s="41"/>
    </row>
    <row r="198" spans="1:8" s="2" customFormat="1" ht="16.9" customHeight="1">
      <c r="A198" s="36"/>
      <c r="B198" s="41"/>
      <c r="C198" s="275" t="s">
        <v>42</v>
      </c>
      <c r="D198" s="275" t="s">
        <v>444</v>
      </c>
      <c r="E198" s="19" t="s">
        <v>42</v>
      </c>
      <c r="F198" s="276">
        <v>0.65</v>
      </c>
      <c r="G198" s="36"/>
      <c r="H198" s="41"/>
    </row>
    <row r="199" spans="1:8" s="2" customFormat="1" ht="16.9" customHeight="1">
      <c r="A199" s="36"/>
      <c r="B199" s="41"/>
      <c r="C199" s="275" t="s">
        <v>212</v>
      </c>
      <c r="D199" s="275" t="s">
        <v>302</v>
      </c>
      <c r="E199" s="19" t="s">
        <v>42</v>
      </c>
      <c r="F199" s="276">
        <v>1.014</v>
      </c>
      <c r="G199" s="36"/>
      <c r="H199" s="41"/>
    </row>
    <row r="200" spans="1:8" s="2" customFormat="1" ht="16.9" customHeight="1">
      <c r="A200" s="36"/>
      <c r="B200" s="41"/>
      <c r="C200" s="277" t="s">
        <v>1357</v>
      </c>
      <c r="D200" s="36"/>
      <c r="E200" s="36"/>
      <c r="F200" s="36"/>
      <c r="G200" s="36"/>
      <c r="H200" s="41"/>
    </row>
    <row r="201" spans="1:8" s="2" customFormat="1" ht="16.9" customHeight="1">
      <c r="A201" s="36"/>
      <c r="B201" s="41"/>
      <c r="C201" s="275" t="s">
        <v>439</v>
      </c>
      <c r="D201" s="275" t="s">
        <v>1388</v>
      </c>
      <c r="E201" s="19" t="s">
        <v>146</v>
      </c>
      <c r="F201" s="276">
        <v>1.014</v>
      </c>
      <c r="G201" s="36"/>
      <c r="H201" s="41"/>
    </row>
    <row r="202" spans="1:8" s="2" customFormat="1" ht="16.9" customHeight="1">
      <c r="A202" s="36"/>
      <c r="B202" s="41"/>
      <c r="C202" s="275" t="s">
        <v>360</v>
      </c>
      <c r="D202" s="275" t="s">
        <v>1383</v>
      </c>
      <c r="E202" s="19" t="s">
        <v>146</v>
      </c>
      <c r="F202" s="276">
        <v>321.235</v>
      </c>
      <c r="G202" s="36"/>
      <c r="H202" s="41"/>
    </row>
    <row r="203" spans="1:8" s="2" customFormat="1" ht="16.9" customHeight="1">
      <c r="A203" s="36"/>
      <c r="B203" s="41"/>
      <c r="C203" s="271" t="s">
        <v>168</v>
      </c>
      <c r="D203" s="272" t="s">
        <v>169</v>
      </c>
      <c r="E203" s="273" t="s">
        <v>113</v>
      </c>
      <c r="F203" s="274">
        <v>1029</v>
      </c>
      <c r="G203" s="36"/>
      <c r="H203" s="41"/>
    </row>
    <row r="204" spans="1:8" s="2" customFormat="1" ht="16.9" customHeight="1">
      <c r="A204" s="36"/>
      <c r="B204" s="41"/>
      <c r="C204" s="275" t="s">
        <v>42</v>
      </c>
      <c r="D204" s="275" t="s">
        <v>468</v>
      </c>
      <c r="E204" s="19" t="s">
        <v>42</v>
      </c>
      <c r="F204" s="276">
        <v>0</v>
      </c>
      <c r="G204" s="36"/>
      <c r="H204" s="41"/>
    </row>
    <row r="205" spans="1:8" s="2" customFormat="1" ht="16.9" customHeight="1">
      <c r="A205" s="36"/>
      <c r="B205" s="41"/>
      <c r="C205" s="275" t="s">
        <v>168</v>
      </c>
      <c r="D205" s="275" t="s">
        <v>752</v>
      </c>
      <c r="E205" s="19" t="s">
        <v>42</v>
      </c>
      <c r="F205" s="276">
        <v>1029</v>
      </c>
      <c r="G205" s="36"/>
      <c r="H205" s="41"/>
    </row>
    <row r="206" spans="1:8" s="2" customFormat="1" ht="16.9" customHeight="1">
      <c r="A206" s="36"/>
      <c r="B206" s="41"/>
      <c r="C206" s="277" t="s">
        <v>1357</v>
      </c>
      <c r="D206" s="36"/>
      <c r="E206" s="36"/>
      <c r="F206" s="36"/>
      <c r="G206" s="36"/>
      <c r="H206" s="41"/>
    </row>
    <row r="207" spans="1:8" s="2" customFormat="1" ht="16.9" customHeight="1">
      <c r="A207" s="36"/>
      <c r="B207" s="41"/>
      <c r="C207" s="275" t="s">
        <v>749</v>
      </c>
      <c r="D207" s="275" t="s">
        <v>1389</v>
      </c>
      <c r="E207" s="19" t="s">
        <v>113</v>
      </c>
      <c r="F207" s="276">
        <v>1029</v>
      </c>
      <c r="G207" s="36"/>
      <c r="H207" s="41"/>
    </row>
    <row r="208" spans="1:8" s="2" customFormat="1" ht="16.9" customHeight="1">
      <c r="A208" s="36"/>
      <c r="B208" s="41"/>
      <c r="C208" s="275" t="s">
        <v>777</v>
      </c>
      <c r="D208" s="275" t="s">
        <v>1390</v>
      </c>
      <c r="E208" s="19" t="s">
        <v>113</v>
      </c>
      <c r="F208" s="276">
        <v>1193</v>
      </c>
      <c r="G208" s="36"/>
      <c r="H208" s="41"/>
    </row>
    <row r="209" spans="1:8" s="2" customFormat="1" ht="16.9" customHeight="1">
      <c r="A209" s="36"/>
      <c r="B209" s="41"/>
      <c r="C209" s="271" t="s">
        <v>171</v>
      </c>
      <c r="D209" s="272" t="s">
        <v>169</v>
      </c>
      <c r="E209" s="273" t="s">
        <v>113</v>
      </c>
      <c r="F209" s="274">
        <v>30</v>
      </c>
      <c r="G209" s="36"/>
      <c r="H209" s="41"/>
    </row>
    <row r="210" spans="1:8" s="2" customFormat="1" ht="16.9" customHeight="1">
      <c r="A210" s="36"/>
      <c r="B210" s="41"/>
      <c r="C210" s="275" t="s">
        <v>42</v>
      </c>
      <c r="D210" s="275" t="s">
        <v>468</v>
      </c>
      <c r="E210" s="19" t="s">
        <v>42</v>
      </c>
      <c r="F210" s="276">
        <v>0</v>
      </c>
      <c r="G210" s="36"/>
      <c r="H210" s="41"/>
    </row>
    <row r="211" spans="1:8" s="2" customFormat="1" ht="16.9" customHeight="1">
      <c r="A211" s="36"/>
      <c r="B211" s="41"/>
      <c r="C211" s="275" t="s">
        <v>171</v>
      </c>
      <c r="D211" s="275" t="s">
        <v>172</v>
      </c>
      <c r="E211" s="19" t="s">
        <v>42</v>
      </c>
      <c r="F211" s="276">
        <v>30</v>
      </c>
      <c r="G211" s="36"/>
      <c r="H211" s="41"/>
    </row>
    <row r="212" spans="1:8" s="2" customFormat="1" ht="16.9" customHeight="1">
      <c r="A212" s="36"/>
      <c r="B212" s="41"/>
      <c r="C212" s="277" t="s">
        <v>1357</v>
      </c>
      <c r="D212" s="36"/>
      <c r="E212" s="36"/>
      <c r="F212" s="36"/>
      <c r="G212" s="36"/>
      <c r="H212" s="41"/>
    </row>
    <row r="213" spans="1:8" s="2" customFormat="1" ht="16.9" customHeight="1">
      <c r="A213" s="36"/>
      <c r="B213" s="41"/>
      <c r="C213" s="275" t="s">
        <v>754</v>
      </c>
      <c r="D213" s="275" t="s">
        <v>1391</v>
      </c>
      <c r="E213" s="19" t="s">
        <v>113</v>
      </c>
      <c r="F213" s="276">
        <v>30</v>
      </c>
      <c r="G213" s="36"/>
      <c r="H213" s="41"/>
    </row>
    <row r="214" spans="1:8" s="2" customFormat="1" ht="16.9" customHeight="1">
      <c r="A214" s="36"/>
      <c r="B214" s="41"/>
      <c r="C214" s="275" t="s">
        <v>777</v>
      </c>
      <c r="D214" s="275" t="s">
        <v>1390</v>
      </c>
      <c r="E214" s="19" t="s">
        <v>113</v>
      </c>
      <c r="F214" s="276">
        <v>1193</v>
      </c>
      <c r="G214" s="36"/>
      <c r="H214" s="41"/>
    </row>
    <row r="215" spans="1:8" s="2" customFormat="1" ht="16.9" customHeight="1">
      <c r="A215" s="36"/>
      <c r="B215" s="41"/>
      <c r="C215" s="271" t="s">
        <v>182</v>
      </c>
      <c r="D215" s="272" t="s">
        <v>169</v>
      </c>
      <c r="E215" s="273" t="s">
        <v>113</v>
      </c>
      <c r="F215" s="274">
        <v>24</v>
      </c>
      <c r="G215" s="36"/>
      <c r="H215" s="41"/>
    </row>
    <row r="216" spans="1:8" s="2" customFormat="1" ht="16.9" customHeight="1">
      <c r="A216" s="36"/>
      <c r="B216" s="41"/>
      <c r="C216" s="275" t="s">
        <v>42</v>
      </c>
      <c r="D216" s="275" t="s">
        <v>468</v>
      </c>
      <c r="E216" s="19" t="s">
        <v>42</v>
      </c>
      <c r="F216" s="276">
        <v>0</v>
      </c>
      <c r="G216" s="36"/>
      <c r="H216" s="41"/>
    </row>
    <row r="217" spans="1:8" s="2" customFormat="1" ht="16.9" customHeight="1">
      <c r="A217" s="36"/>
      <c r="B217" s="41"/>
      <c r="C217" s="275" t="s">
        <v>182</v>
      </c>
      <c r="D217" s="275" t="s">
        <v>732</v>
      </c>
      <c r="E217" s="19" t="s">
        <v>42</v>
      </c>
      <c r="F217" s="276">
        <v>24</v>
      </c>
      <c r="G217" s="36"/>
      <c r="H217" s="41"/>
    </row>
    <row r="218" spans="1:8" s="2" customFormat="1" ht="16.9" customHeight="1">
      <c r="A218" s="36"/>
      <c r="B218" s="41"/>
      <c r="C218" s="277" t="s">
        <v>1357</v>
      </c>
      <c r="D218" s="36"/>
      <c r="E218" s="36"/>
      <c r="F218" s="36"/>
      <c r="G218" s="36"/>
      <c r="H218" s="41"/>
    </row>
    <row r="219" spans="1:8" s="2" customFormat="1" ht="16.9" customHeight="1">
      <c r="A219" s="36"/>
      <c r="B219" s="41"/>
      <c r="C219" s="275" t="s">
        <v>758</v>
      </c>
      <c r="D219" s="275" t="s">
        <v>1392</v>
      </c>
      <c r="E219" s="19" t="s">
        <v>113</v>
      </c>
      <c r="F219" s="276">
        <v>24</v>
      </c>
      <c r="G219" s="36"/>
      <c r="H219" s="41"/>
    </row>
    <row r="220" spans="1:8" s="2" customFormat="1" ht="16.9" customHeight="1">
      <c r="A220" s="36"/>
      <c r="B220" s="41"/>
      <c r="C220" s="275" t="s">
        <v>777</v>
      </c>
      <c r="D220" s="275" t="s">
        <v>1390</v>
      </c>
      <c r="E220" s="19" t="s">
        <v>113</v>
      </c>
      <c r="F220" s="276">
        <v>1193</v>
      </c>
      <c r="G220" s="36"/>
      <c r="H220" s="41"/>
    </row>
    <row r="221" spans="1:8" s="2" customFormat="1" ht="16.9" customHeight="1">
      <c r="A221" s="36"/>
      <c r="B221" s="41"/>
      <c r="C221" s="271" t="s">
        <v>184</v>
      </c>
      <c r="D221" s="272" t="s">
        <v>169</v>
      </c>
      <c r="E221" s="273" t="s">
        <v>113</v>
      </c>
      <c r="F221" s="274">
        <v>110</v>
      </c>
      <c r="G221" s="36"/>
      <c r="H221" s="41"/>
    </row>
    <row r="222" spans="1:8" s="2" customFormat="1" ht="16.9" customHeight="1">
      <c r="A222" s="36"/>
      <c r="B222" s="41"/>
      <c r="C222" s="275" t="s">
        <v>42</v>
      </c>
      <c r="D222" s="275" t="s">
        <v>468</v>
      </c>
      <c r="E222" s="19" t="s">
        <v>42</v>
      </c>
      <c r="F222" s="276">
        <v>0</v>
      </c>
      <c r="G222" s="36"/>
      <c r="H222" s="41"/>
    </row>
    <row r="223" spans="1:8" s="2" customFormat="1" ht="16.9" customHeight="1">
      <c r="A223" s="36"/>
      <c r="B223" s="41"/>
      <c r="C223" s="275" t="s">
        <v>184</v>
      </c>
      <c r="D223" s="275" t="s">
        <v>765</v>
      </c>
      <c r="E223" s="19" t="s">
        <v>42</v>
      </c>
      <c r="F223" s="276">
        <v>110</v>
      </c>
      <c r="G223" s="36"/>
      <c r="H223" s="41"/>
    </row>
    <row r="224" spans="1:8" s="2" customFormat="1" ht="16.9" customHeight="1">
      <c r="A224" s="36"/>
      <c r="B224" s="41"/>
      <c r="C224" s="277" t="s">
        <v>1357</v>
      </c>
      <c r="D224" s="36"/>
      <c r="E224" s="36"/>
      <c r="F224" s="36"/>
      <c r="G224" s="36"/>
      <c r="H224" s="41"/>
    </row>
    <row r="225" spans="1:8" s="2" customFormat="1" ht="16.9" customHeight="1">
      <c r="A225" s="36"/>
      <c r="B225" s="41"/>
      <c r="C225" s="275" t="s">
        <v>762</v>
      </c>
      <c r="D225" s="275" t="s">
        <v>1393</v>
      </c>
      <c r="E225" s="19" t="s">
        <v>113</v>
      </c>
      <c r="F225" s="276">
        <v>110</v>
      </c>
      <c r="G225" s="36"/>
      <c r="H225" s="41"/>
    </row>
    <row r="226" spans="1:8" s="2" customFormat="1" ht="16.9" customHeight="1">
      <c r="A226" s="36"/>
      <c r="B226" s="41"/>
      <c r="C226" s="275" t="s">
        <v>777</v>
      </c>
      <c r="D226" s="275" t="s">
        <v>1390</v>
      </c>
      <c r="E226" s="19" t="s">
        <v>113</v>
      </c>
      <c r="F226" s="276">
        <v>1193</v>
      </c>
      <c r="G226" s="36"/>
      <c r="H226" s="41"/>
    </row>
    <row r="227" spans="1:8" s="2" customFormat="1" ht="16.9" customHeight="1">
      <c r="A227" s="36"/>
      <c r="B227" s="41"/>
      <c r="C227" s="271" t="s">
        <v>186</v>
      </c>
      <c r="D227" s="272" t="s">
        <v>169</v>
      </c>
      <c r="E227" s="273" t="s">
        <v>109</v>
      </c>
      <c r="F227" s="274">
        <v>76.7</v>
      </c>
      <c r="G227" s="36"/>
      <c r="H227" s="41"/>
    </row>
    <row r="228" spans="1:8" s="2" customFormat="1" ht="16.9" customHeight="1">
      <c r="A228" s="36"/>
      <c r="B228" s="41"/>
      <c r="C228" s="275" t="s">
        <v>42</v>
      </c>
      <c r="D228" s="275" t="s">
        <v>301</v>
      </c>
      <c r="E228" s="19" t="s">
        <v>42</v>
      </c>
      <c r="F228" s="276">
        <v>0</v>
      </c>
      <c r="G228" s="36"/>
      <c r="H228" s="41"/>
    </row>
    <row r="229" spans="1:8" s="2" customFormat="1" ht="16.9" customHeight="1">
      <c r="A229" s="36"/>
      <c r="B229" s="41"/>
      <c r="C229" s="275" t="s">
        <v>186</v>
      </c>
      <c r="D229" s="275" t="s">
        <v>770</v>
      </c>
      <c r="E229" s="19" t="s">
        <v>42</v>
      </c>
      <c r="F229" s="276">
        <v>76.7</v>
      </c>
      <c r="G229" s="36"/>
      <c r="H229" s="41"/>
    </row>
    <row r="230" spans="1:8" s="2" customFormat="1" ht="16.9" customHeight="1">
      <c r="A230" s="36"/>
      <c r="B230" s="41"/>
      <c r="C230" s="277" t="s">
        <v>1357</v>
      </c>
      <c r="D230" s="36"/>
      <c r="E230" s="36"/>
      <c r="F230" s="36"/>
      <c r="G230" s="36"/>
      <c r="H230" s="41"/>
    </row>
    <row r="231" spans="1:8" s="2" customFormat="1" ht="16.9" customHeight="1">
      <c r="A231" s="36"/>
      <c r="B231" s="41"/>
      <c r="C231" s="275" t="s">
        <v>767</v>
      </c>
      <c r="D231" s="275" t="s">
        <v>1394</v>
      </c>
      <c r="E231" s="19" t="s">
        <v>109</v>
      </c>
      <c r="F231" s="276">
        <v>76.7</v>
      </c>
      <c r="G231" s="36"/>
      <c r="H231" s="41"/>
    </row>
    <row r="232" spans="1:8" s="2" customFormat="1" ht="16.9" customHeight="1">
      <c r="A232" s="36"/>
      <c r="B232" s="41"/>
      <c r="C232" s="275" t="s">
        <v>782</v>
      </c>
      <c r="D232" s="275" t="s">
        <v>1395</v>
      </c>
      <c r="E232" s="19" t="s">
        <v>109</v>
      </c>
      <c r="F232" s="276">
        <v>88.7</v>
      </c>
      <c r="G232" s="36"/>
      <c r="H232" s="41"/>
    </row>
    <row r="233" spans="1:8" s="2" customFormat="1" ht="16.9" customHeight="1">
      <c r="A233" s="36"/>
      <c r="B233" s="41"/>
      <c r="C233" s="271" t="s">
        <v>188</v>
      </c>
      <c r="D233" s="272" t="s">
        <v>169</v>
      </c>
      <c r="E233" s="273" t="s">
        <v>109</v>
      </c>
      <c r="F233" s="274">
        <v>12</v>
      </c>
      <c r="G233" s="36"/>
      <c r="H233" s="41"/>
    </row>
    <row r="234" spans="1:8" s="2" customFormat="1" ht="16.9" customHeight="1">
      <c r="A234" s="36"/>
      <c r="B234" s="41"/>
      <c r="C234" s="275" t="s">
        <v>42</v>
      </c>
      <c r="D234" s="275" t="s">
        <v>301</v>
      </c>
      <c r="E234" s="19" t="s">
        <v>42</v>
      </c>
      <c r="F234" s="276">
        <v>0</v>
      </c>
      <c r="G234" s="36"/>
      <c r="H234" s="41"/>
    </row>
    <row r="235" spans="1:8" s="2" customFormat="1" ht="16.9" customHeight="1">
      <c r="A235" s="36"/>
      <c r="B235" s="41"/>
      <c r="C235" s="275" t="s">
        <v>188</v>
      </c>
      <c r="D235" s="275" t="s">
        <v>775</v>
      </c>
      <c r="E235" s="19" t="s">
        <v>42</v>
      </c>
      <c r="F235" s="276">
        <v>12</v>
      </c>
      <c r="G235" s="36"/>
      <c r="H235" s="41"/>
    </row>
    <row r="236" spans="1:8" s="2" customFormat="1" ht="16.9" customHeight="1">
      <c r="A236" s="36"/>
      <c r="B236" s="41"/>
      <c r="C236" s="277" t="s">
        <v>1357</v>
      </c>
      <c r="D236" s="36"/>
      <c r="E236" s="36"/>
      <c r="F236" s="36"/>
      <c r="G236" s="36"/>
      <c r="H236" s="41"/>
    </row>
    <row r="237" spans="1:8" s="2" customFormat="1" ht="16.9" customHeight="1">
      <c r="A237" s="36"/>
      <c r="B237" s="41"/>
      <c r="C237" s="275" t="s">
        <v>772</v>
      </c>
      <c r="D237" s="275" t="s">
        <v>1396</v>
      </c>
      <c r="E237" s="19" t="s">
        <v>109</v>
      </c>
      <c r="F237" s="276">
        <v>12</v>
      </c>
      <c r="G237" s="36"/>
      <c r="H237" s="41"/>
    </row>
    <row r="238" spans="1:8" s="2" customFormat="1" ht="16.9" customHeight="1">
      <c r="A238" s="36"/>
      <c r="B238" s="41"/>
      <c r="C238" s="275" t="s">
        <v>782</v>
      </c>
      <c r="D238" s="275" t="s">
        <v>1395</v>
      </c>
      <c r="E238" s="19" t="s">
        <v>109</v>
      </c>
      <c r="F238" s="276">
        <v>88.7</v>
      </c>
      <c r="G238" s="36"/>
      <c r="H238" s="41"/>
    </row>
    <row r="239" spans="1:8" s="2" customFormat="1" ht="16.9" customHeight="1">
      <c r="A239" s="36"/>
      <c r="B239" s="41"/>
      <c r="C239" s="271" t="s">
        <v>222</v>
      </c>
      <c r="D239" s="272" t="s">
        <v>223</v>
      </c>
      <c r="E239" s="273" t="s">
        <v>113</v>
      </c>
      <c r="F239" s="274">
        <v>33.5</v>
      </c>
      <c r="G239" s="36"/>
      <c r="H239" s="41"/>
    </row>
    <row r="240" spans="1:8" s="2" customFormat="1" ht="16.9" customHeight="1">
      <c r="A240" s="36"/>
      <c r="B240" s="41"/>
      <c r="C240" s="275" t="s">
        <v>42</v>
      </c>
      <c r="D240" s="275" t="s">
        <v>563</v>
      </c>
      <c r="E240" s="19" t="s">
        <v>42</v>
      </c>
      <c r="F240" s="276">
        <v>0</v>
      </c>
      <c r="G240" s="36"/>
      <c r="H240" s="41"/>
    </row>
    <row r="241" spans="1:8" s="2" customFormat="1" ht="16.9" customHeight="1">
      <c r="A241" s="36"/>
      <c r="B241" s="41"/>
      <c r="C241" s="275" t="s">
        <v>222</v>
      </c>
      <c r="D241" s="275" t="s">
        <v>224</v>
      </c>
      <c r="E241" s="19" t="s">
        <v>42</v>
      </c>
      <c r="F241" s="276">
        <v>33.5</v>
      </c>
      <c r="G241" s="36"/>
      <c r="H241" s="41"/>
    </row>
    <row r="242" spans="1:8" s="2" customFormat="1" ht="16.9" customHeight="1">
      <c r="A242" s="36"/>
      <c r="B242" s="41"/>
      <c r="C242" s="277" t="s">
        <v>1357</v>
      </c>
      <c r="D242" s="36"/>
      <c r="E242" s="36"/>
      <c r="F242" s="36"/>
      <c r="G242" s="36"/>
      <c r="H242" s="41"/>
    </row>
    <row r="243" spans="1:8" s="2" customFormat="1" ht="16.9" customHeight="1">
      <c r="A243" s="36"/>
      <c r="B243" s="41"/>
      <c r="C243" s="275" t="s">
        <v>566</v>
      </c>
      <c r="D243" s="275" t="s">
        <v>1397</v>
      </c>
      <c r="E243" s="19" t="s">
        <v>113</v>
      </c>
      <c r="F243" s="276">
        <v>33.5</v>
      </c>
      <c r="G243" s="36"/>
      <c r="H243" s="41"/>
    </row>
    <row r="244" spans="1:8" s="2" customFormat="1" ht="16.9" customHeight="1">
      <c r="A244" s="36"/>
      <c r="B244" s="41"/>
      <c r="C244" s="275" t="s">
        <v>570</v>
      </c>
      <c r="D244" s="275" t="s">
        <v>571</v>
      </c>
      <c r="E244" s="19" t="s">
        <v>113</v>
      </c>
      <c r="F244" s="276">
        <v>33.5</v>
      </c>
      <c r="G244" s="36"/>
      <c r="H244" s="41"/>
    </row>
    <row r="245" spans="1:8" s="2" customFormat="1" ht="16.9" customHeight="1">
      <c r="A245" s="36"/>
      <c r="B245" s="41"/>
      <c r="C245" s="271" t="s">
        <v>190</v>
      </c>
      <c r="D245" s="272" t="s">
        <v>191</v>
      </c>
      <c r="E245" s="273" t="s">
        <v>113</v>
      </c>
      <c r="F245" s="274">
        <v>589.25</v>
      </c>
      <c r="G245" s="36"/>
      <c r="H245" s="41"/>
    </row>
    <row r="246" spans="1:8" s="2" customFormat="1" ht="16.9" customHeight="1">
      <c r="A246" s="36"/>
      <c r="B246" s="41"/>
      <c r="C246" s="275" t="s">
        <v>42</v>
      </c>
      <c r="D246" s="275" t="s">
        <v>468</v>
      </c>
      <c r="E246" s="19" t="s">
        <v>42</v>
      </c>
      <c r="F246" s="276">
        <v>0</v>
      </c>
      <c r="G246" s="36"/>
      <c r="H246" s="41"/>
    </row>
    <row r="247" spans="1:8" s="2" customFormat="1" ht="16.9" customHeight="1">
      <c r="A247" s="36"/>
      <c r="B247" s="41"/>
      <c r="C247" s="275" t="s">
        <v>190</v>
      </c>
      <c r="D247" s="275" t="s">
        <v>921</v>
      </c>
      <c r="E247" s="19" t="s">
        <v>42</v>
      </c>
      <c r="F247" s="276">
        <v>589.25</v>
      </c>
      <c r="G247" s="36"/>
      <c r="H247" s="41"/>
    </row>
    <row r="248" spans="1:8" s="2" customFormat="1" ht="16.9" customHeight="1">
      <c r="A248" s="36"/>
      <c r="B248" s="41"/>
      <c r="C248" s="277" t="s">
        <v>1357</v>
      </c>
      <c r="D248" s="36"/>
      <c r="E248" s="36"/>
      <c r="F248" s="36"/>
      <c r="G248" s="36"/>
      <c r="H248" s="41"/>
    </row>
    <row r="249" spans="1:8" s="2" customFormat="1" ht="16.9" customHeight="1">
      <c r="A249" s="36"/>
      <c r="B249" s="41"/>
      <c r="C249" s="275" t="s">
        <v>918</v>
      </c>
      <c r="D249" s="275" t="s">
        <v>1398</v>
      </c>
      <c r="E249" s="19" t="s">
        <v>113</v>
      </c>
      <c r="F249" s="276">
        <v>589.25</v>
      </c>
      <c r="G249" s="36"/>
      <c r="H249" s="41"/>
    </row>
    <row r="250" spans="1:8" s="2" customFormat="1" ht="16.9" customHeight="1">
      <c r="A250" s="36"/>
      <c r="B250" s="41"/>
      <c r="C250" s="275" t="s">
        <v>914</v>
      </c>
      <c r="D250" s="275" t="s">
        <v>1399</v>
      </c>
      <c r="E250" s="19" t="s">
        <v>113</v>
      </c>
      <c r="F250" s="276">
        <v>589.25</v>
      </c>
      <c r="G250" s="36"/>
      <c r="H250" s="41"/>
    </row>
    <row r="251" spans="1:8" s="2" customFormat="1" ht="16.9" customHeight="1">
      <c r="A251" s="36"/>
      <c r="B251" s="41"/>
      <c r="C251" s="275" t="s">
        <v>842</v>
      </c>
      <c r="D251" s="275" t="s">
        <v>1400</v>
      </c>
      <c r="E251" s="19" t="s">
        <v>113</v>
      </c>
      <c r="F251" s="276">
        <v>589.25</v>
      </c>
      <c r="G251" s="36"/>
      <c r="H251" s="41"/>
    </row>
    <row r="252" spans="1:8" s="2" customFormat="1" ht="16.9" customHeight="1">
      <c r="A252" s="36"/>
      <c r="B252" s="41"/>
      <c r="C252" s="271" t="s">
        <v>240</v>
      </c>
      <c r="D252" s="272" t="s">
        <v>241</v>
      </c>
      <c r="E252" s="273" t="s">
        <v>109</v>
      </c>
      <c r="F252" s="274">
        <v>225.5</v>
      </c>
      <c r="G252" s="36"/>
      <c r="H252" s="41"/>
    </row>
    <row r="253" spans="1:8" s="2" customFormat="1" ht="16.9" customHeight="1">
      <c r="A253" s="36"/>
      <c r="B253" s="41"/>
      <c r="C253" s="275" t="s">
        <v>42</v>
      </c>
      <c r="D253" s="275" t="s">
        <v>301</v>
      </c>
      <c r="E253" s="19" t="s">
        <v>42</v>
      </c>
      <c r="F253" s="276">
        <v>0</v>
      </c>
      <c r="G253" s="36"/>
      <c r="H253" s="41"/>
    </row>
    <row r="254" spans="1:8" s="2" customFormat="1" ht="16.9" customHeight="1">
      <c r="A254" s="36"/>
      <c r="B254" s="41"/>
      <c r="C254" s="275" t="s">
        <v>240</v>
      </c>
      <c r="D254" s="275" t="s">
        <v>242</v>
      </c>
      <c r="E254" s="19" t="s">
        <v>42</v>
      </c>
      <c r="F254" s="276">
        <v>225.5</v>
      </c>
      <c r="G254" s="36"/>
      <c r="H254" s="41"/>
    </row>
    <row r="255" spans="1:8" s="2" customFormat="1" ht="16.9" customHeight="1">
      <c r="A255" s="36"/>
      <c r="B255" s="41"/>
      <c r="C255" s="277" t="s">
        <v>1357</v>
      </c>
      <c r="D255" s="36"/>
      <c r="E255" s="36"/>
      <c r="F255" s="36"/>
      <c r="G255" s="36"/>
      <c r="H255" s="41"/>
    </row>
    <row r="256" spans="1:8" s="2" customFormat="1" ht="16.9" customHeight="1">
      <c r="A256" s="36"/>
      <c r="B256" s="41"/>
      <c r="C256" s="275" t="s">
        <v>886</v>
      </c>
      <c r="D256" s="275" t="s">
        <v>1401</v>
      </c>
      <c r="E256" s="19" t="s">
        <v>109</v>
      </c>
      <c r="F256" s="276">
        <v>225.5</v>
      </c>
      <c r="G256" s="36"/>
      <c r="H256" s="41"/>
    </row>
    <row r="257" spans="1:8" s="2" customFormat="1" ht="16.9" customHeight="1">
      <c r="A257" s="36"/>
      <c r="B257" s="41"/>
      <c r="C257" s="275" t="s">
        <v>891</v>
      </c>
      <c r="D257" s="275" t="s">
        <v>1402</v>
      </c>
      <c r="E257" s="19" t="s">
        <v>109</v>
      </c>
      <c r="F257" s="276">
        <v>225.5</v>
      </c>
      <c r="G257" s="36"/>
      <c r="H257" s="41"/>
    </row>
    <row r="258" spans="1:8" s="2" customFormat="1" ht="16.9" customHeight="1">
      <c r="A258" s="36"/>
      <c r="B258" s="41"/>
      <c r="C258" s="275" t="s">
        <v>525</v>
      </c>
      <c r="D258" s="275" t="s">
        <v>526</v>
      </c>
      <c r="E258" s="19" t="s">
        <v>109</v>
      </c>
      <c r="F258" s="276">
        <v>313.752</v>
      </c>
      <c r="G258" s="36"/>
      <c r="H258" s="41"/>
    </row>
    <row r="259" spans="1:8" s="2" customFormat="1" ht="16.9" customHeight="1">
      <c r="A259" s="36"/>
      <c r="B259" s="41"/>
      <c r="C259" s="271" t="s">
        <v>237</v>
      </c>
      <c r="D259" s="272" t="s">
        <v>238</v>
      </c>
      <c r="E259" s="273" t="s">
        <v>109</v>
      </c>
      <c r="F259" s="274">
        <v>973.5</v>
      </c>
      <c r="G259" s="36"/>
      <c r="H259" s="41"/>
    </row>
    <row r="260" spans="1:8" s="2" customFormat="1" ht="16.9" customHeight="1">
      <c r="A260" s="36"/>
      <c r="B260" s="41"/>
      <c r="C260" s="275" t="s">
        <v>42</v>
      </c>
      <c r="D260" s="275" t="s">
        <v>301</v>
      </c>
      <c r="E260" s="19" t="s">
        <v>42</v>
      </c>
      <c r="F260" s="276">
        <v>0</v>
      </c>
      <c r="G260" s="36"/>
      <c r="H260" s="41"/>
    </row>
    <row r="261" spans="1:8" s="2" customFormat="1" ht="16.9" customHeight="1">
      <c r="A261" s="36"/>
      <c r="B261" s="41"/>
      <c r="C261" s="275" t="s">
        <v>237</v>
      </c>
      <c r="D261" s="275" t="s">
        <v>903</v>
      </c>
      <c r="E261" s="19" t="s">
        <v>42</v>
      </c>
      <c r="F261" s="276">
        <v>973.5</v>
      </c>
      <c r="G261" s="36"/>
      <c r="H261" s="41"/>
    </row>
    <row r="262" spans="1:8" s="2" customFormat="1" ht="16.9" customHeight="1">
      <c r="A262" s="36"/>
      <c r="B262" s="41"/>
      <c r="C262" s="277" t="s">
        <v>1357</v>
      </c>
      <c r="D262" s="36"/>
      <c r="E262" s="36"/>
      <c r="F262" s="36"/>
      <c r="G262" s="36"/>
      <c r="H262" s="41"/>
    </row>
    <row r="263" spans="1:8" s="2" customFormat="1" ht="16.9" customHeight="1">
      <c r="A263" s="36"/>
      <c r="B263" s="41"/>
      <c r="C263" s="275" t="s">
        <v>900</v>
      </c>
      <c r="D263" s="275" t="s">
        <v>1403</v>
      </c>
      <c r="E263" s="19" t="s">
        <v>109</v>
      </c>
      <c r="F263" s="276">
        <v>973.5</v>
      </c>
      <c r="G263" s="36"/>
      <c r="H263" s="41"/>
    </row>
    <row r="264" spans="1:8" s="2" customFormat="1" ht="16.9" customHeight="1">
      <c r="A264" s="36"/>
      <c r="B264" s="41"/>
      <c r="C264" s="275" t="s">
        <v>896</v>
      </c>
      <c r="D264" s="275" t="s">
        <v>1404</v>
      </c>
      <c r="E264" s="19" t="s">
        <v>109</v>
      </c>
      <c r="F264" s="276">
        <v>973.5</v>
      </c>
      <c r="G264" s="36"/>
      <c r="H264" s="41"/>
    </row>
    <row r="265" spans="1:8" s="2" customFormat="1" ht="16.9" customHeight="1">
      <c r="A265" s="36"/>
      <c r="B265" s="41"/>
      <c r="C265" s="271" t="s">
        <v>226</v>
      </c>
      <c r="D265" s="272" t="s">
        <v>227</v>
      </c>
      <c r="E265" s="273" t="s">
        <v>113</v>
      </c>
      <c r="F265" s="274">
        <v>44.8</v>
      </c>
      <c r="G265" s="36"/>
      <c r="H265" s="41"/>
    </row>
    <row r="266" spans="1:8" s="2" customFormat="1" ht="16.9" customHeight="1">
      <c r="A266" s="36"/>
      <c r="B266" s="41"/>
      <c r="C266" s="275" t="s">
        <v>42</v>
      </c>
      <c r="D266" s="275" t="s">
        <v>563</v>
      </c>
      <c r="E266" s="19" t="s">
        <v>42</v>
      </c>
      <c r="F266" s="276">
        <v>0</v>
      </c>
      <c r="G266" s="36"/>
      <c r="H266" s="41"/>
    </row>
    <row r="267" spans="1:8" s="2" customFormat="1" ht="16.9" customHeight="1">
      <c r="A267" s="36"/>
      <c r="B267" s="41"/>
      <c r="C267" s="275" t="s">
        <v>226</v>
      </c>
      <c r="D267" s="275" t="s">
        <v>943</v>
      </c>
      <c r="E267" s="19" t="s">
        <v>42</v>
      </c>
      <c r="F267" s="276">
        <v>44.8</v>
      </c>
      <c r="G267" s="36"/>
      <c r="H267" s="41"/>
    </row>
    <row r="268" spans="1:8" s="2" customFormat="1" ht="16.9" customHeight="1">
      <c r="A268" s="36"/>
      <c r="B268" s="41"/>
      <c r="C268" s="277" t="s">
        <v>1357</v>
      </c>
      <c r="D268" s="36"/>
      <c r="E268" s="36"/>
      <c r="F268" s="36"/>
      <c r="G268" s="36"/>
      <c r="H268" s="41"/>
    </row>
    <row r="269" spans="1:8" s="2" customFormat="1" ht="16.9" customHeight="1">
      <c r="A269" s="36"/>
      <c r="B269" s="41"/>
      <c r="C269" s="275" t="s">
        <v>940</v>
      </c>
      <c r="D269" s="275" t="s">
        <v>1405</v>
      </c>
      <c r="E269" s="19" t="s">
        <v>113</v>
      </c>
      <c r="F269" s="276">
        <v>44.8</v>
      </c>
      <c r="G269" s="36"/>
      <c r="H269" s="41"/>
    </row>
    <row r="270" spans="1:8" s="2" customFormat="1" ht="16.9" customHeight="1">
      <c r="A270" s="36"/>
      <c r="B270" s="41"/>
      <c r="C270" s="275" t="s">
        <v>324</v>
      </c>
      <c r="D270" s="275" t="s">
        <v>1406</v>
      </c>
      <c r="E270" s="19" t="s">
        <v>146</v>
      </c>
      <c r="F270" s="276">
        <v>17.92</v>
      </c>
      <c r="G270" s="36"/>
      <c r="H270" s="41"/>
    </row>
    <row r="271" spans="1:8" s="2" customFormat="1" ht="16.9" customHeight="1">
      <c r="A271" s="36"/>
      <c r="B271" s="41"/>
      <c r="C271" s="271" t="s">
        <v>243</v>
      </c>
      <c r="D271" s="272" t="s">
        <v>244</v>
      </c>
      <c r="E271" s="273" t="s">
        <v>245</v>
      </c>
      <c r="F271" s="274">
        <v>214.17</v>
      </c>
      <c r="G271" s="36"/>
      <c r="H271" s="41"/>
    </row>
    <row r="272" spans="1:8" s="2" customFormat="1" ht="16.9" customHeight="1">
      <c r="A272" s="36"/>
      <c r="B272" s="41"/>
      <c r="C272" s="275" t="s">
        <v>42</v>
      </c>
      <c r="D272" s="275" t="s">
        <v>958</v>
      </c>
      <c r="E272" s="19" t="s">
        <v>42</v>
      </c>
      <c r="F272" s="276">
        <v>0</v>
      </c>
      <c r="G272" s="36"/>
      <c r="H272" s="41"/>
    </row>
    <row r="273" spans="1:8" s="2" customFormat="1" ht="16.9" customHeight="1">
      <c r="A273" s="36"/>
      <c r="B273" s="41"/>
      <c r="C273" s="275" t="s">
        <v>243</v>
      </c>
      <c r="D273" s="275" t="s">
        <v>959</v>
      </c>
      <c r="E273" s="19" t="s">
        <v>42</v>
      </c>
      <c r="F273" s="276">
        <v>214.17</v>
      </c>
      <c r="G273" s="36"/>
      <c r="H273" s="41"/>
    </row>
    <row r="274" spans="1:8" s="2" customFormat="1" ht="16.9" customHeight="1">
      <c r="A274" s="36"/>
      <c r="B274" s="41"/>
      <c r="C274" s="277" t="s">
        <v>1357</v>
      </c>
      <c r="D274" s="36"/>
      <c r="E274" s="36"/>
      <c r="F274" s="36"/>
      <c r="G274" s="36"/>
      <c r="H274" s="41"/>
    </row>
    <row r="275" spans="1:8" s="2" customFormat="1" ht="16.9" customHeight="1">
      <c r="A275" s="36"/>
      <c r="B275" s="41"/>
      <c r="C275" s="275" t="s">
        <v>954</v>
      </c>
      <c r="D275" s="275" t="s">
        <v>1407</v>
      </c>
      <c r="E275" s="19" t="s">
        <v>245</v>
      </c>
      <c r="F275" s="276">
        <v>913.254</v>
      </c>
      <c r="G275" s="36"/>
      <c r="H275" s="41"/>
    </row>
    <row r="276" spans="1:8" s="2" customFormat="1" ht="16.9" customHeight="1">
      <c r="A276" s="36"/>
      <c r="B276" s="41"/>
      <c r="C276" s="275" t="s">
        <v>964</v>
      </c>
      <c r="D276" s="275" t="s">
        <v>1408</v>
      </c>
      <c r="E276" s="19" t="s">
        <v>245</v>
      </c>
      <c r="F276" s="276">
        <v>3775.669</v>
      </c>
      <c r="G276" s="36"/>
      <c r="H276" s="41"/>
    </row>
    <row r="277" spans="1:8" s="2" customFormat="1" ht="16.9" customHeight="1">
      <c r="A277" s="36"/>
      <c r="B277" s="41"/>
      <c r="C277" s="275" t="s">
        <v>977</v>
      </c>
      <c r="D277" s="275" t="s">
        <v>978</v>
      </c>
      <c r="E277" s="19" t="s">
        <v>245</v>
      </c>
      <c r="F277" s="276">
        <v>214.17</v>
      </c>
      <c r="G277" s="36"/>
      <c r="H277" s="41"/>
    </row>
    <row r="278" spans="1:8" s="2" customFormat="1" ht="16.9" customHeight="1">
      <c r="A278" s="36"/>
      <c r="B278" s="41"/>
      <c r="C278" s="271" t="s">
        <v>253</v>
      </c>
      <c r="D278" s="272" t="s">
        <v>254</v>
      </c>
      <c r="E278" s="273" t="s">
        <v>245</v>
      </c>
      <c r="F278" s="274">
        <v>493.735</v>
      </c>
      <c r="G278" s="36"/>
      <c r="H278" s="41"/>
    </row>
    <row r="279" spans="1:8" s="2" customFormat="1" ht="16.9" customHeight="1">
      <c r="A279" s="36"/>
      <c r="B279" s="41"/>
      <c r="C279" s="275" t="s">
        <v>253</v>
      </c>
      <c r="D279" s="275" t="s">
        <v>960</v>
      </c>
      <c r="E279" s="19" t="s">
        <v>42</v>
      </c>
      <c r="F279" s="276">
        <v>493.735</v>
      </c>
      <c r="G279" s="36"/>
      <c r="H279" s="41"/>
    </row>
    <row r="280" spans="1:8" s="2" customFormat="1" ht="16.9" customHeight="1">
      <c r="A280" s="36"/>
      <c r="B280" s="41"/>
      <c r="C280" s="277" t="s">
        <v>1357</v>
      </c>
      <c r="D280" s="36"/>
      <c r="E280" s="36"/>
      <c r="F280" s="36"/>
      <c r="G280" s="36"/>
      <c r="H280" s="41"/>
    </row>
    <row r="281" spans="1:8" s="2" customFormat="1" ht="16.9" customHeight="1">
      <c r="A281" s="36"/>
      <c r="B281" s="41"/>
      <c r="C281" s="275" t="s">
        <v>954</v>
      </c>
      <c r="D281" s="275" t="s">
        <v>1407</v>
      </c>
      <c r="E281" s="19" t="s">
        <v>245</v>
      </c>
      <c r="F281" s="276">
        <v>913.254</v>
      </c>
      <c r="G281" s="36"/>
      <c r="H281" s="41"/>
    </row>
    <row r="282" spans="1:8" s="2" customFormat="1" ht="16.9" customHeight="1">
      <c r="A282" s="36"/>
      <c r="B282" s="41"/>
      <c r="C282" s="275" t="s">
        <v>964</v>
      </c>
      <c r="D282" s="275" t="s">
        <v>1408</v>
      </c>
      <c r="E282" s="19" t="s">
        <v>245</v>
      </c>
      <c r="F282" s="276">
        <v>3775.669</v>
      </c>
      <c r="G282" s="36"/>
      <c r="H282" s="41"/>
    </row>
    <row r="283" spans="1:8" s="2" customFormat="1" ht="16.9" customHeight="1">
      <c r="A283" s="36"/>
      <c r="B283" s="41"/>
      <c r="C283" s="275" t="s">
        <v>973</v>
      </c>
      <c r="D283" s="275" t="s">
        <v>349</v>
      </c>
      <c r="E283" s="19" t="s">
        <v>245</v>
      </c>
      <c r="F283" s="276">
        <v>60.068</v>
      </c>
      <c r="G283" s="36"/>
      <c r="H283" s="41"/>
    </row>
    <row r="284" spans="1:8" s="2" customFormat="1" ht="16.9" customHeight="1">
      <c r="A284" s="36"/>
      <c r="B284" s="41"/>
      <c r="C284" s="271" t="s">
        <v>250</v>
      </c>
      <c r="D284" s="272" t="s">
        <v>251</v>
      </c>
      <c r="E284" s="273" t="s">
        <v>245</v>
      </c>
      <c r="F284" s="274">
        <v>145.281</v>
      </c>
      <c r="G284" s="36"/>
      <c r="H284" s="41"/>
    </row>
    <row r="285" spans="1:8" s="2" customFormat="1" ht="16.9" customHeight="1">
      <c r="A285" s="36"/>
      <c r="B285" s="41"/>
      <c r="C285" s="275" t="s">
        <v>250</v>
      </c>
      <c r="D285" s="275" t="s">
        <v>961</v>
      </c>
      <c r="E285" s="19" t="s">
        <v>42</v>
      </c>
      <c r="F285" s="276">
        <v>145.281</v>
      </c>
      <c r="G285" s="36"/>
      <c r="H285" s="41"/>
    </row>
    <row r="286" spans="1:8" s="2" customFormat="1" ht="16.9" customHeight="1">
      <c r="A286" s="36"/>
      <c r="B286" s="41"/>
      <c r="C286" s="277" t="s">
        <v>1357</v>
      </c>
      <c r="D286" s="36"/>
      <c r="E286" s="36"/>
      <c r="F286" s="36"/>
      <c r="G286" s="36"/>
      <c r="H286" s="41"/>
    </row>
    <row r="287" spans="1:8" s="2" customFormat="1" ht="16.9" customHeight="1">
      <c r="A287" s="36"/>
      <c r="B287" s="41"/>
      <c r="C287" s="275" t="s">
        <v>954</v>
      </c>
      <c r="D287" s="275" t="s">
        <v>1407</v>
      </c>
      <c r="E287" s="19" t="s">
        <v>245</v>
      </c>
      <c r="F287" s="276">
        <v>913.254</v>
      </c>
      <c r="G287" s="36"/>
      <c r="H287" s="41"/>
    </row>
    <row r="288" spans="1:8" s="2" customFormat="1" ht="16.9" customHeight="1">
      <c r="A288" s="36"/>
      <c r="B288" s="41"/>
      <c r="C288" s="275" t="s">
        <v>964</v>
      </c>
      <c r="D288" s="275" t="s">
        <v>1408</v>
      </c>
      <c r="E288" s="19" t="s">
        <v>245</v>
      </c>
      <c r="F288" s="276">
        <v>3775.669</v>
      </c>
      <c r="G288" s="36"/>
      <c r="H288" s="41"/>
    </row>
    <row r="289" spans="1:8" s="2" customFormat="1" ht="16.9" customHeight="1">
      <c r="A289" s="36"/>
      <c r="B289" s="41"/>
      <c r="C289" s="275" t="s">
        <v>969</v>
      </c>
      <c r="D289" s="275" t="s">
        <v>1409</v>
      </c>
      <c r="E289" s="19" t="s">
        <v>245</v>
      </c>
      <c r="F289" s="276">
        <v>145.281</v>
      </c>
      <c r="G289" s="36"/>
      <c r="H289" s="41"/>
    </row>
    <row r="290" spans="1:8" s="2" customFormat="1" ht="16.9" customHeight="1">
      <c r="A290" s="36"/>
      <c r="B290" s="41"/>
      <c r="C290" s="271" t="s">
        <v>173</v>
      </c>
      <c r="D290" s="272" t="s">
        <v>174</v>
      </c>
      <c r="E290" s="273" t="s">
        <v>146</v>
      </c>
      <c r="F290" s="274">
        <v>250.371</v>
      </c>
      <c r="G290" s="36"/>
      <c r="H290" s="41"/>
    </row>
    <row r="291" spans="1:8" s="2" customFormat="1" ht="16.9" customHeight="1">
      <c r="A291" s="36"/>
      <c r="B291" s="41"/>
      <c r="C291" s="275" t="s">
        <v>173</v>
      </c>
      <c r="D291" s="275" t="s">
        <v>1003</v>
      </c>
      <c r="E291" s="19" t="s">
        <v>42</v>
      </c>
      <c r="F291" s="276">
        <v>250.371</v>
      </c>
      <c r="G291" s="36"/>
      <c r="H291" s="41"/>
    </row>
    <row r="292" spans="1:8" s="2" customFormat="1" ht="16.9" customHeight="1">
      <c r="A292" s="36"/>
      <c r="B292" s="41"/>
      <c r="C292" s="277" t="s">
        <v>1357</v>
      </c>
      <c r="D292" s="36"/>
      <c r="E292" s="36"/>
      <c r="F292" s="36"/>
      <c r="G292" s="36"/>
      <c r="H292" s="41"/>
    </row>
    <row r="293" spans="1:8" s="2" customFormat="1" ht="16.9" customHeight="1">
      <c r="A293" s="36"/>
      <c r="B293" s="41"/>
      <c r="C293" s="275" t="s">
        <v>339</v>
      </c>
      <c r="D293" s="275" t="s">
        <v>1370</v>
      </c>
      <c r="E293" s="19" t="s">
        <v>146</v>
      </c>
      <c r="F293" s="276">
        <v>250.371</v>
      </c>
      <c r="G293" s="36"/>
      <c r="H293" s="41"/>
    </row>
    <row r="294" spans="1:8" s="2" customFormat="1" ht="16.9" customHeight="1">
      <c r="A294" s="36"/>
      <c r="B294" s="41"/>
      <c r="C294" s="275" t="s">
        <v>1005</v>
      </c>
      <c r="D294" s="275" t="s">
        <v>1410</v>
      </c>
      <c r="E294" s="19" t="s">
        <v>146</v>
      </c>
      <c r="F294" s="276">
        <v>250.371</v>
      </c>
      <c r="G294" s="36"/>
      <c r="H294" s="41"/>
    </row>
    <row r="295" spans="1:8" s="2" customFormat="1" ht="16.9" customHeight="1">
      <c r="A295" s="36"/>
      <c r="B295" s="41"/>
      <c r="C295" s="275" t="s">
        <v>973</v>
      </c>
      <c r="D295" s="275" t="s">
        <v>349</v>
      </c>
      <c r="E295" s="19" t="s">
        <v>245</v>
      </c>
      <c r="F295" s="276">
        <v>450.668</v>
      </c>
      <c r="G295" s="36"/>
      <c r="H295" s="41"/>
    </row>
    <row r="296" spans="1:8" s="2" customFormat="1" ht="16.9" customHeight="1">
      <c r="A296" s="36"/>
      <c r="B296" s="41"/>
      <c r="C296" s="271" t="s">
        <v>160</v>
      </c>
      <c r="D296" s="272" t="s">
        <v>161</v>
      </c>
      <c r="E296" s="273" t="s">
        <v>109</v>
      </c>
      <c r="F296" s="274">
        <v>735</v>
      </c>
      <c r="G296" s="36"/>
      <c r="H296" s="41"/>
    </row>
    <row r="297" spans="1:8" s="2" customFormat="1" ht="16.9" customHeight="1">
      <c r="A297" s="36"/>
      <c r="B297" s="41"/>
      <c r="C297" s="275" t="s">
        <v>42</v>
      </c>
      <c r="D297" s="275" t="s">
        <v>301</v>
      </c>
      <c r="E297" s="19" t="s">
        <v>42</v>
      </c>
      <c r="F297" s="276">
        <v>0</v>
      </c>
      <c r="G297" s="36"/>
      <c r="H297" s="41"/>
    </row>
    <row r="298" spans="1:8" s="2" customFormat="1" ht="16.9" customHeight="1">
      <c r="A298" s="36"/>
      <c r="B298" s="41"/>
      <c r="C298" s="275" t="s">
        <v>160</v>
      </c>
      <c r="D298" s="275" t="s">
        <v>162</v>
      </c>
      <c r="E298" s="19" t="s">
        <v>42</v>
      </c>
      <c r="F298" s="276">
        <v>735</v>
      </c>
      <c r="G298" s="36"/>
      <c r="H298" s="41"/>
    </row>
    <row r="299" spans="1:8" s="2" customFormat="1" ht="16.9" customHeight="1">
      <c r="A299" s="36"/>
      <c r="B299" s="41"/>
      <c r="C299" s="277" t="s">
        <v>1357</v>
      </c>
      <c r="D299" s="36"/>
      <c r="E299" s="36"/>
      <c r="F299" s="36"/>
      <c r="G299" s="36"/>
      <c r="H299" s="41"/>
    </row>
    <row r="300" spans="1:8" s="2" customFormat="1" ht="16.9" customHeight="1">
      <c r="A300" s="36"/>
      <c r="B300" s="41"/>
      <c r="C300" s="275" t="s">
        <v>394</v>
      </c>
      <c r="D300" s="275" t="s">
        <v>1411</v>
      </c>
      <c r="E300" s="19" t="s">
        <v>109</v>
      </c>
      <c r="F300" s="276">
        <v>735</v>
      </c>
      <c r="G300" s="36"/>
      <c r="H300" s="41"/>
    </row>
    <row r="301" spans="1:8" s="2" customFormat="1" ht="16.9" customHeight="1">
      <c r="A301" s="36"/>
      <c r="B301" s="41"/>
      <c r="C301" s="275" t="s">
        <v>402</v>
      </c>
      <c r="D301" s="275" t="s">
        <v>1412</v>
      </c>
      <c r="E301" s="19" t="s">
        <v>109</v>
      </c>
      <c r="F301" s="276">
        <v>735</v>
      </c>
      <c r="G301" s="36"/>
      <c r="H301" s="41"/>
    </row>
    <row r="302" spans="1:8" s="2" customFormat="1" ht="16.9" customHeight="1">
      <c r="A302" s="36"/>
      <c r="B302" s="41"/>
      <c r="C302" s="275" t="s">
        <v>411</v>
      </c>
      <c r="D302" s="275" t="s">
        <v>1413</v>
      </c>
      <c r="E302" s="19" t="s">
        <v>146</v>
      </c>
      <c r="F302" s="276">
        <v>36.75</v>
      </c>
      <c r="G302" s="36"/>
      <c r="H302" s="41"/>
    </row>
    <row r="303" spans="1:8" s="2" customFormat="1" ht="16.9" customHeight="1">
      <c r="A303" s="36"/>
      <c r="B303" s="41"/>
      <c r="C303" s="275" t="s">
        <v>406</v>
      </c>
      <c r="D303" s="275" t="s">
        <v>407</v>
      </c>
      <c r="E303" s="19" t="s">
        <v>408</v>
      </c>
      <c r="F303" s="276">
        <v>11.025</v>
      </c>
      <c r="G303" s="36"/>
      <c r="H303" s="41"/>
    </row>
    <row r="304" spans="1:8" s="2" customFormat="1" ht="16.9" customHeight="1">
      <c r="A304" s="36"/>
      <c r="B304" s="41"/>
      <c r="C304" s="275" t="s">
        <v>397</v>
      </c>
      <c r="D304" s="275" t="s">
        <v>398</v>
      </c>
      <c r="E304" s="19" t="s">
        <v>146</v>
      </c>
      <c r="F304" s="276">
        <v>73.5</v>
      </c>
      <c r="G304" s="36"/>
      <c r="H304" s="41"/>
    </row>
    <row r="305" spans="1:8" s="2" customFormat="1" ht="16.9" customHeight="1">
      <c r="A305" s="36"/>
      <c r="B305" s="41"/>
      <c r="C305" s="271" t="s">
        <v>165</v>
      </c>
      <c r="D305" s="272" t="s">
        <v>166</v>
      </c>
      <c r="E305" s="273" t="s">
        <v>109</v>
      </c>
      <c r="F305" s="274">
        <v>10</v>
      </c>
      <c r="G305" s="36"/>
      <c r="H305" s="41"/>
    </row>
    <row r="306" spans="1:8" s="2" customFormat="1" ht="16.9" customHeight="1">
      <c r="A306" s="36"/>
      <c r="B306" s="41"/>
      <c r="C306" s="275" t="s">
        <v>42</v>
      </c>
      <c r="D306" s="275" t="s">
        <v>301</v>
      </c>
      <c r="E306" s="19" t="s">
        <v>42</v>
      </c>
      <c r="F306" s="276">
        <v>0</v>
      </c>
      <c r="G306" s="36"/>
      <c r="H306" s="41"/>
    </row>
    <row r="307" spans="1:8" s="2" customFormat="1" ht="16.9" customHeight="1">
      <c r="A307" s="36"/>
      <c r="B307" s="41"/>
      <c r="C307" s="275" t="s">
        <v>165</v>
      </c>
      <c r="D307" s="275" t="s">
        <v>167</v>
      </c>
      <c r="E307" s="19" t="s">
        <v>42</v>
      </c>
      <c r="F307" s="276">
        <v>10</v>
      </c>
      <c r="G307" s="36"/>
      <c r="H307" s="41"/>
    </row>
    <row r="308" spans="1:8" s="2" customFormat="1" ht="16.9" customHeight="1">
      <c r="A308" s="36"/>
      <c r="B308" s="41"/>
      <c r="C308" s="277" t="s">
        <v>1357</v>
      </c>
      <c r="D308" s="36"/>
      <c r="E308" s="36"/>
      <c r="F308" s="36"/>
      <c r="G308" s="36"/>
      <c r="H308" s="41"/>
    </row>
    <row r="309" spans="1:8" s="2" customFormat="1" ht="16.9" customHeight="1">
      <c r="A309" s="36"/>
      <c r="B309" s="41"/>
      <c r="C309" s="275" t="s">
        <v>418</v>
      </c>
      <c r="D309" s="275" t="s">
        <v>1414</v>
      </c>
      <c r="E309" s="19" t="s">
        <v>109</v>
      </c>
      <c r="F309" s="276">
        <v>10</v>
      </c>
      <c r="G309" s="36"/>
      <c r="H309" s="41"/>
    </row>
    <row r="310" spans="1:8" s="2" customFormat="1" ht="16.9" customHeight="1">
      <c r="A310" s="36"/>
      <c r="B310" s="41"/>
      <c r="C310" s="275" t="s">
        <v>429</v>
      </c>
      <c r="D310" s="275" t="s">
        <v>1415</v>
      </c>
      <c r="E310" s="19" t="s">
        <v>109</v>
      </c>
      <c r="F310" s="276">
        <v>10</v>
      </c>
      <c r="G310" s="36"/>
      <c r="H310" s="41"/>
    </row>
    <row r="311" spans="1:8" s="2" customFormat="1" ht="16.9" customHeight="1">
      <c r="A311" s="36"/>
      <c r="B311" s="41"/>
      <c r="C311" s="275" t="s">
        <v>422</v>
      </c>
      <c r="D311" s="275" t="s">
        <v>423</v>
      </c>
      <c r="E311" s="19" t="s">
        <v>245</v>
      </c>
      <c r="F311" s="276">
        <v>0.359</v>
      </c>
      <c r="G311" s="36"/>
      <c r="H311" s="41"/>
    </row>
    <row r="312" spans="1:8" s="2" customFormat="1" ht="16.9" customHeight="1">
      <c r="A312" s="36"/>
      <c r="B312" s="41"/>
      <c r="C312" s="275" t="s">
        <v>433</v>
      </c>
      <c r="D312" s="275" t="s">
        <v>1416</v>
      </c>
      <c r="E312" s="19" t="s">
        <v>109</v>
      </c>
      <c r="F312" s="276">
        <v>11.5</v>
      </c>
      <c r="G312" s="36"/>
      <c r="H312" s="41"/>
    </row>
    <row r="313" spans="1:8" s="2" customFormat="1" ht="16.9" customHeight="1">
      <c r="A313" s="36"/>
      <c r="B313" s="41"/>
      <c r="C313" s="271" t="s">
        <v>247</v>
      </c>
      <c r="D313" s="272" t="s">
        <v>248</v>
      </c>
      <c r="E313" s="273" t="s">
        <v>109</v>
      </c>
      <c r="F313" s="274">
        <v>933.2</v>
      </c>
      <c r="G313" s="36"/>
      <c r="H313" s="41"/>
    </row>
    <row r="314" spans="1:8" s="2" customFormat="1" ht="16.9" customHeight="1">
      <c r="A314" s="36"/>
      <c r="B314" s="41"/>
      <c r="C314" s="275" t="s">
        <v>42</v>
      </c>
      <c r="D314" s="275" t="s">
        <v>301</v>
      </c>
      <c r="E314" s="19" t="s">
        <v>42</v>
      </c>
      <c r="F314" s="276">
        <v>0</v>
      </c>
      <c r="G314" s="36"/>
      <c r="H314" s="41"/>
    </row>
    <row r="315" spans="1:8" s="2" customFormat="1" ht="16.9" customHeight="1">
      <c r="A315" s="36"/>
      <c r="B315" s="41"/>
      <c r="C315" s="275" t="s">
        <v>247</v>
      </c>
      <c r="D315" s="275" t="s">
        <v>249</v>
      </c>
      <c r="E315" s="19" t="s">
        <v>42</v>
      </c>
      <c r="F315" s="276">
        <v>933.2</v>
      </c>
      <c r="G315" s="36"/>
      <c r="H315" s="41"/>
    </row>
    <row r="316" spans="1:8" s="2" customFormat="1" ht="16.9" customHeight="1">
      <c r="A316" s="36"/>
      <c r="B316" s="41"/>
      <c r="C316" s="277" t="s">
        <v>1357</v>
      </c>
      <c r="D316" s="36"/>
      <c r="E316" s="36"/>
      <c r="F316" s="36"/>
      <c r="G316" s="36"/>
      <c r="H316" s="41"/>
    </row>
    <row r="317" spans="1:8" s="2" customFormat="1" ht="16.9" customHeight="1">
      <c r="A317" s="36"/>
      <c r="B317" s="41"/>
      <c r="C317" s="275" t="s">
        <v>293</v>
      </c>
      <c r="D317" s="275" t="s">
        <v>1417</v>
      </c>
      <c r="E317" s="19" t="s">
        <v>109</v>
      </c>
      <c r="F317" s="276">
        <v>933.2</v>
      </c>
      <c r="G317" s="36"/>
      <c r="H317" s="41"/>
    </row>
    <row r="318" spans="1:8" s="2" customFormat="1" ht="16.9" customHeight="1">
      <c r="A318" s="36"/>
      <c r="B318" s="41"/>
      <c r="C318" s="275" t="s">
        <v>390</v>
      </c>
      <c r="D318" s="275" t="s">
        <v>1418</v>
      </c>
      <c r="E318" s="19" t="s">
        <v>146</v>
      </c>
      <c r="F318" s="276">
        <v>186.64</v>
      </c>
      <c r="G318" s="36"/>
      <c r="H318" s="41"/>
    </row>
    <row r="319" spans="1:8" s="2" customFormat="1" ht="16.9" customHeight="1">
      <c r="A319" s="36"/>
      <c r="B319" s="41"/>
      <c r="C319" s="271" t="s">
        <v>256</v>
      </c>
      <c r="D319" s="272" t="s">
        <v>174</v>
      </c>
      <c r="E319" s="273" t="s">
        <v>146</v>
      </c>
      <c r="F319" s="274">
        <v>27.56</v>
      </c>
      <c r="G319" s="36"/>
      <c r="H319" s="41"/>
    </row>
    <row r="320" spans="1:8" s="2" customFormat="1" ht="16.9" customHeight="1">
      <c r="A320" s="36"/>
      <c r="B320" s="41"/>
      <c r="C320" s="275" t="s">
        <v>42</v>
      </c>
      <c r="D320" s="275" t="s">
        <v>307</v>
      </c>
      <c r="E320" s="19" t="s">
        <v>42</v>
      </c>
      <c r="F320" s="276">
        <v>0</v>
      </c>
      <c r="G320" s="36"/>
      <c r="H320" s="41"/>
    </row>
    <row r="321" spans="1:8" s="2" customFormat="1" ht="16.9" customHeight="1">
      <c r="A321" s="36"/>
      <c r="B321" s="41"/>
      <c r="C321" s="275" t="s">
        <v>256</v>
      </c>
      <c r="D321" s="275" t="s">
        <v>308</v>
      </c>
      <c r="E321" s="19" t="s">
        <v>42</v>
      </c>
      <c r="F321" s="276">
        <v>27.56</v>
      </c>
      <c r="G321" s="36"/>
      <c r="H321" s="41"/>
    </row>
    <row r="322" spans="1:8" s="2" customFormat="1" ht="16.9" customHeight="1">
      <c r="A322" s="36"/>
      <c r="B322" s="41"/>
      <c r="C322" s="277" t="s">
        <v>1357</v>
      </c>
      <c r="D322" s="36"/>
      <c r="E322" s="36"/>
      <c r="F322" s="36"/>
      <c r="G322" s="36"/>
      <c r="H322" s="41"/>
    </row>
    <row r="323" spans="1:8" s="2" customFormat="1" ht="16.9" customHeight="1">
      <c r="A323" s="36"/>
      <c r="B323" s="41"/>
      <c r="C323" s="275" t="s">
        <v>303</v>
      </c>
      <c r="D323" s="275" t="s">
        <v>1368</v>
      </c>
      <c r="E323" s="19" t="s">
        <v>146</v>
      </c>
      <c r="F323" s="276">
        <v>27.56</v>
      </c>
      <c r="G323" s="36"/>
      <c r="H323" s="41"/>
    </row>
    <row r="324" spans="1:8" s="2" customFormat="1" ht="16.9" customHeight="1">
      <c r="A324" s="36"/>
      <c r="B324" s="41"/>
      <c r="C324" s="275" t="s">
        <v>339</v>
      </c>
      <c r="D324" s="275" t="s">
        <v>1370</v>
      </c>
      <c r="E324" s="19" t="s">
        <v>146</v>
      </c>
      <c r="F324" s="276">
        <v>205.547</v>
      </c>
      <c r="G324" s="36"/>
      <c r="H324" s="41"/>
    </row>
    <row r="325" spans="1:8" s="2" customFormat="1" ht="16.9" customHeight="1">
      <c r="A325" s="36"/>
      <c r="B325" s="41"/>
      <c r="C325" s="271" t="s">
        <v>207</v>
      </c>
      <c r="D325" s="272" t="s">
        <v>174</v>
      </c>
      <c r="E325" s="273" t="s">
        <v>146</v>
      </c>
      <c r="F325" s="274">
        <v>110.24</v>
      </c>
      <c r="G325" s="36"/>
      <c r="H325" s="41"/>
    </row>
    <row r="326" spans="1:8" s="2" customFormat="1" ht="16.9" customHeight="1">
      <c r="A326" s="36"/>
      <c r="B326" s="41"/>
      <c r="C326" s="275" t="s">
        <v>42</v>
      </c>
      <c r="D326" s="275" t="s">
        <v>307</v>
      </c>
      <c r="E326" s="19" t="s">
        <v>42</v>
      </c>
      <c r="F326" s="276">
        <v>0</v>
      </c>
      <c r="G326" s="36"/>
      <c r="H326" s="41"/>
    </row>
    <row r="327" spans="1:8" s="2" customFormat="1" ht="16.9" customHeight="1">
      <c r="A327" s="36"/>
      <c r="B327" s="41"/>
      <c r="C327" s="275" t="s">
        <v>207</v>
      </c>
      <c r="D327" s="275" t="s">
        <v>313</v>
      </c>
      <c r="E327" s="19" t="s">
        <v>42</v>
      </c>
      <c r="F327" s="276">
        <v>110.24</v>
      </c>
      <c r="G327" s="36"/>
      <c r="H327" s="41"/>
    </row>
    <row r="328" spans="1:8" s="2" customFormat="1" ht="16.9" customHeight="1">
      <c r="A328" s="36"/>
      <c r="B328" s="41"/>
      <c r="C328" s="277" t="s">
        <v>1357</v>
      </c>
      <c r="D328" s="36"/>
      <c r="E328" s="36"/>
      <c r="F328" s="36"/>
      <c r="G328" s="36"/>
      <c r="H328" s="41"/>
    </row>
    <row r="329" spans="1:8" s="2" customFormat="1" ht="16.9" customHeight="1">
      <c r="A329" s="36"/>
      <c r="B329" s="41"/>
      <c r="C329" s="275" t="s">
        <v>309</v>
      </c>
      <c r="D329" s="275" t="s">
        <v>1369</v>
      </c>
      <c r="E329" s="19" t="s">
        <v>146</v>
      </c>
      <c r="F329" s="276">
        <v>110.24</v>
      </c>
      <c r="G329" s="36"/>
      <c r="H329" s="41"/>
    </row>
    <row r="330" spans="1:8" s="2" customFormat="1" ht="16.9" customHeight="1">
      <c r="A330" s="36"/>
      <c r="B330" s="41"/>
      <c r="C330" s="275" t="s">
        <v>339</v>
      </c>
      <c r="D330" s="275" t="s">
        <v>1370</v>
      </c>
      <c r="E330" s="19" t="s">
        <v>146</v>
      </c>
      <c r="F330" s="276">
        <v>205.547</v>
      </c>
      <c r="G330" s="36"/>
      <c r="H330" s="41"/>
    </row>
    <row r="331" spans="1:8" s="2" customFormat="1" ht="16.9" customHeight="1">
      <c r="A331" s="36"/>
      <c r="B331" s="41"/>
      <c r="C331" s="271" t="s">
        <v>231</v>
      </c>
      <c r="D331" s="272" t="s">
        <v>216</v>
      </c>
      <c r="E331" s="273" t="s">
        <v>146</v>
      </c>
      <c r="F331" s="274">
        <v>4.8</v>
      </c>
      <c r="G331" s="36"/>
      <c r="H331" s="41"/>
    </row>
    <row r="332" spans="1:8" s="2" customFormat="1" ht="16.9" customHeight="1">
      <c r="A332" s="36"/>
      <c r="B332" s="41"/>
      <c r="C332" s="275" t="s">
        <v>42</v>
      </c>
      <c r="D332" s="275" t="s">
        <v>317</v>
      </c>
      <c r="E332" s="19" t="s">
        <v>42</v>
      </c>
      <c r="F332" s="276">
        <v>0</v>
      </c>
      <c r="G332" s="36"/>
      <c r="H332" s="41"/>
    </row>
    <row r="333" spans="1:8" s="2" customFormat="1" ht="16.9" customHeight="1">
      <c r="A333" s="36"/>
      <c r="B333" s="41"/>
      <c r="C333" s="275" t="s">
        <v>231</v>
      </c>
      <c r="D333" s="275" t="s">
        <v>318</v>
      </c>
      <c r="E333" s="19" t="s">
        <v>42</v>
      </c>
      <c r="F333" s="276">
        <v>4.8</v>
      </c>
      <c r="G333" s="36"/>
      <c r="H333" s="41"/>
    </row>
    <row r="334" spans="1:8" s="2" customFormat="1" ht="16.9" customHeight="1">
      <c r="A334" s="36"/>
      <c r="B334" s="41"/>
      <c r="C334" s="277" t="s">
        <v>1357</v>
      </c>
      <c r="D334" s="36"/>
      <c r="E334" s="36"/>
      <c r="F334" s="36"/>
      <c r="G334" s="36"/>
      <c r="H334" s="41"/>
    </row>
    <row r="335" spans="1:8" s="2" customFormat="1" ht="16.9" customHeight="1">
      <c r="A335" s="36"/>
      <c r="B335" s="41"/>
      <c r="C335" s="275" t="s">
        <v>314</v>
      </c>
      <c r="D335" s="275" t="s">
        <v>1386</v>
      </c>
      <c r="E335" s="19" t="s">
        <v>146</v>
      </c>
      <c r="F335" s="276">
        <v>15.012</v>
      </c>
      <c r="G335" s="36"/>
      <c r="H335" s="41"/>
    </row>
    <row r="336" spans="1:8" s="2" customFormat="1" ht="16.9" customHeight="1">
      <c r="A336" s="36"/>
      <c r="B336" s="41"/>
      <c r="C336" s="275" t="s">
        <v>339</v>
      </c>
      <c r="D336" s="275" t="s">
        <v>1370</v>
      </c>
      <c r="E336" s="19" t="s">
        <v>146</v>
      </c>
      <c r="F336" s="276">
        <v>205.547</v>
      </c>
      <c r="G336" s="36"/>
      <c r="H336" s="41"/>
    </row>
    <row r="337" spans="1:8" s="2" customFormat="1" ht="16.9" customHeight="1">
      <c r="A337" s="36"/>
      <c r="B337" s="41"/>
      <c r="C337" s="275" t="s">
        <v>360</v>
      </c>
      <c r="D337" s="275" t="s">
        <v>1383</v>
      </c>
      <c r="E337" s="19" t="s">
        <v>146</v>
      </c>
      <c r="F337" s="276">
        <v>321.235</v>
      </c>
      <c r="G337" s="36"/>
      <c r="H337" s="41"/>
    </row>
    <row r="338" spans="1:8" s="2" customFormat="1" ht="16.9" customHeight="1">
      <c r="A338" s="36"/>
      <c r="B338" s="41"/>
      <c r="C338" s="271" t="s">
        <v>215</v>
      </c>
      <c r="D338" s="272" t="s">
        <v>216</v>
      </c>
      <c r="E338" s="273" t="s">
        <v>146</v>
      </c>
      <c r="F338" s="274">
        <v>4.73</v>
      </c>
      <c r="G338" s="36"/>
      <c r="H338" s="41"/>
    </row>
    <row r="339" spans="1:8" s="2" customFormat="1" ht="16.9" customHeight="1">
      <c r="A339" s="36"/>
      <c r="B339" s="41"/>
      <c r="C339" s="275" t="s">
        <v>42</v>
      </c>
      <c r="D339" s="275" t="s">
        <v>320</v>
      </c>
      <c r="E339" s="19" t="s">
        <v>42</v>
      </c>
      <c r="F339" s="276">
        <v>0</v>
      </c>
      <c r="G339" s="36"/>
      <c r="H339" s="41"/>
    </row>
    <row r="340" spans="1:8" s="2" customFormat="1" ht="16.9" customHeight="1">
      <c r="A340" s="36"/>
      <c r="B340" s="41"/>
      <c r="C340" s="275" t="s">
        <v>215</v>
      </c>
      <c r="D340" s="275" t="s">
        <v>321</v>
      </c>
      <c r="E340" s="19" t="s">
        <v>42</v>
      </c>
      <c r="F340" s="276">
        <v>4.73</v>
      </c>
      <c r="G340" s="36"/>
      <c r="H340" s="41"/>
    </row>
    <row r="341" spans="1:8" s="2" customFormat="1" ht="16.9" customHeight="1">
      <c r="A341" s="36"/>
      <c r="B341" s="41"/>
      <c r="C341" s="277" t="s">
        <v>1357</v>
      </c>
      <c r="D341" s="36"/>
      <c r="E341" s="36"/>
      <c r="F341" s="36"/>
      <c r="G341" s="36"/>
      <c r="H341" s="41"/>
    </row>
    <row r="342" spans="1:8" s="2" customFormat="1" ht="16.9" customHeight="1">
      <c r="A342" s="36"/>
      <c r="B342" s="41"/>
      <c r="C342" s="275" t="s">
        <v>314</v>
      </c>
      <c r="D342" s="275" t="s">
        <v>1386</v>
      </c>
      <c r="E342" s="19" t="s">
        <v>146</v>
      </c>
      <c r="F342" s="276">
        <v>15.012</v>
      </c>
      <c r="G342" s="36"/>
      <c r="H342" s="41"/>
    </row>
    <row r="343" spans="1:8" s="2" customFormat="1" ht="16.9" customHeight="1">
      <c r="A343" s="36"/>
      <c r="B343" s="41"/>
      <c r="C343" s="275" t="s">
        <v>339</v>
      </c>
      <c r="D343" s="275" t="s">
        <v>1370</v>
      </c>
      <c r="E343" s="19" t="s">
        <v>146</v>
      </c>
      <c r="F343" s="276">
        <v>205.547</v>
      </c>
      <c r="G343" s="36"/>
      <c r="H343" s="41"/>
    </row>
    <row r="344" spans="1:8" s="2" customFormat="1" ht="16.9" customHeight="1">
      <c r="A344" s="36"/>
      <c r="B344" s="41"/>
      <c r="C344" s="275" t="s">
        <v>360</v>
      </c>
      <c r="D344" s="275" t="s">
        <v>1383</v>
      </c>
      <c r="E344" s="19" t="s">
        <v>146</v>
      </c>
      <c r="F344" s="276">
        <v>321.235</v>
      </c>
      <c r="G344" s="36"/>
      <c r="H344" s="41"/>
    </row>
    <row r="345" spans="1:8" s="2" customFormat="1" ht="16.9" customHeight="1">
      <c r="A345" s="36"/>
      <c r="B345" s="41"/>
      <c r="C345" s="271" t="s">
        <v>218</v>
      </c>
      <c r="D345" s="272" t="s">
        <v>216</v>
      </c>
      <c r="E345" s="273" t="s">
        <v>146</v>
      </c>
      <c r="F345" s="274">
        <v>5.482</v>
      </c>
      <c r="G345" s="36"/>
      <c r="H345" s="41"/>
    </row>
    <row r="346" spans="1:8" s="2" customFormat="1" ht="16.9" customHeight="1">
      <c r="A346" s="36"/>
      <c r="B346" s="41"/>
      <c r="C346" s="275" t="s">
        <v>218</v>
      </c>
      <c r="D346" s="275" t="s">
        <v>322</v>
      </c>
      <c r="E346" s="19" t="s">
        <v>42</v>
      </c>
      <c r="F346" s="276">
        <v>5.482</v>
      </c>
      <c r="G346" s="36"/>
      <c r="H346" s="41"/>
    </row>
    <row r="347" spans="1:8" s="2" customFormat="1" ht="16.9" customHeight="1">
      <c r="A347" s="36"/>
      <c r="B347" s="41"/>
      <c r="C347" s="277" t="s">
        <v>1357</v>
      </c>
      <c r="D347" s="36"/>
      <c r="E347" s="36"/>
      <c r="F347" s="36"/>
      <c r="G347" s="36"/>
      <c r="H347" s="41"/>
    </row>
    <row r="348" spans="1:8" s="2" customFormat="1" ht="16.9" customHeight="1">
      <c r="A348" s="36"/>
      <c r="B348" s="41"/>
      <c r="C348" s="275" t="s">
        <v>314</v>
      </c>
      <c r="D348" s="275" t="s">
        <v>1386</v>
      </c>
      <c r="E348" s="19" t="s">
        <v>146</v>
      </c>
      <c r="F348" s="276">
        <v>15.012</v>
      </c>
      <c r="G348" s="36"/>
      <c r="H348" s="41"/>
    </row>
    <row r="349" spans="1:8" s="2" customFormat="1" ht="16.9" customHeight="1">
      <c r="A349" s="36"/>
      <c r="B349" s="41"/>
      <c r="C349" s="275" t="s">
        <v>339</v>
      </c>
      <c r="D349" s="275" t="s">
        <v>1370</v>
      </c>
      <c r="E349" s="19" t="s">
        <v>146</v>
      </c>
      <c r="F349" s="276">
        <v>205.547</v>
      </c>
      <c r="G349" s="36"/>
      <c r="H349" s="41"/>
    </row>
    <row r="350" spans="1:8" s="2" customFormat="1" ht="16.9" customHeight="1">
      <c r="A350" s="36"/>
      <c r="B350" s="41"/>
      <c r="C350" s="275" t="s">
        <v>360</v>
      </c>
      <c r="D350" s="275" t="s">
        <v>1383</v>
      </c>
      <c r="E350" s="19" t="s">
        <v>146</v>
      </c>
      <c r="F350" s="276">
        <v>321.235</v>
      </c>
      <c r="G350" s="36"/>
      <c r="H350" s="41"/>
    </row>
    <row r="351" spans="1:8" s="2" customFormat="1" ht="16.9" customHeight="1">
      <c r="A351" s="36"/>
      <c r="B351" s="41"/>
      <c r="C351" s="271" t="s">
        <v>229</v>
      </c>
      <c r="D351" s="272" t="s">
        <v>145</v>
      </c>
      <c r="E351" s="273" t="s">
        <v>146</v>
      </c>
      <c r="F351" s="274">
        <v>17.92</v>
      </c>
      <c r="G351" s="36"/>
      <c r="H351" s="41"/>
    </row>
    <row r="352" spans="1:8" s="2" customFormat="1" ht="16.9" customHeight="1">
      <c r="A352" s="36"/>
      <c r="B352" s="41"/>
      <c r="C352" s="275" t="s">
        <v>42</v>
      </c>
      <c r="D352" s="275" t="s">
        <v>327</v>
      </c>
      <c r="E352" s="19" t="s">
        <v>42</v>
      </c>
      <c r="F352" s="276">
        <v>0</v>
      </c>
      <c r="G352" s="36"/>
      <c r="H352" s="41"/>
    </row>
    <row r="353" spans="1:8" s="2" customFormat="1" ht="16.9" customHeight="1">
      <c r="A353" s="36"/>
      <c r="B353" s="41"/>
      <c r="C353" s="275" t="s">
        <v>229</v>
      </c>
      <c r="D353" s="275" t="s">
        <v>328</v>
      </c>
      <c r="E353" s="19" t="s">
        <v>42</v>
      </c>
      <c r="F353" s="276">
        <v>17.92</v>
      </c>
      <c r="G353" s="36"/>
      <c r="H353" s="41"/>
    </row>
    <row r="354" spans="1:8" s="2" customFormat="1" ht="16.9" customHeight="1">
      <c r="A354" s="36"/>
      <c r="B354" s="41"/>
      <c r="C354" s="277" t="s">
        <v>1357</v>
      </c>
      <c r="D354" s="36"/>
      <c r="E354" s="36"/>
      <c r="F354" s="36"/>
      <c r="G354" s="36"/>
      <c r="H354" s="41"/>
    </row>
    <row r="355" spans="1:8" s="2" customFormat="1" ht="16.9" customHeight="1">
      <c r="A355" s="36"/>
      <c r="B355" s="41"/>
      <c r="C355" s="275" t="s">
        <v>324</v>
      </c>
      <c r="D355" s="275" t="s">
        <v>1406</v>
      </c>
      <c r="E355" s="19" t="s">
        <v>146</v>
      </c>
      <c r="F355" s="276">
        <v>17.92</v>
      </c>
      <c r="G355" s="36"/>
      <c r="H355" s="41"/>
    </row>
    <row r="356" spans="1:8" s="2" customFormat="1" ht="16.9" customHeight="1">
      <c r="A356" s="36"/>
      <c r="B356" s="41"/>
      <c r="C356" s="275" t="s">
        <v>339</v>
      </c>
      <c r="D356" s="275" t="s">
        <v>1370</v>
      </c>
      <c r="E356" s="19" t="s">
        <v>146</v>
      </c>
      <c r="F356" s="276">
        <v>205.547</v>
      </c>
      <c r="G356" s="36"/>
      <c r="H356" s="41"/>
    </row>
    <row r="357" spans="1:8" s="2" customFormat="1" ht="16.9" customHeight="1">
      <c r="A357" s="36"/>
      <c r="B357" s="41"/>
      <c r="C357" s="275" t="s">
        <v>360</v>
      </c>
      <c r="D357" s="275" t="s">
        <v>1383</v>
      </c>
      <c r="E357" s="19" t="s">
        <v>146</v>
      </c>
      <c r="F357" s="276">
        <v>321.235</v>
      </c>
      <c r="G357" s="36"/>
      <c r="H357" s="41"/>
    </row>
    <row r="358" spans="1:8" s="2" customFormat="1" ht="16.9" customHeight="1">
      <c r="A358" s="36"/>
      <c r="B358" s="41"/>
      <c r="C358" s="271" t="s">
        <v>144</v>
      </c>
      <c r="D358" s="272" t="s">
        <v>145</v>
      </c>
      <c r="E358" s="273" t="s">
        <v>146</v>
      </c>
      <c r="F358" s="274">
        <v>7.68</v>
      </c>
      <c r="G358" s="36"/>
      <c r="H358" s="41"/>
    </row>
    <row r="359" spans="1:8" s="2" customFormat="1" ht="16.9" customHeight="1">
      <c r="A359" s="36"/>
      <c r="B359" s="41"/>
      <c r="C359" s="275" t="s">
        <v>42</v>
      </c>
      <c r="D359" s="275" t="s">
        <v>332</v>
      </c>
      <c r="E359" s="19" t="s">
        <v>42</v>
      </c>
      <c r="F359" s="276">
        <v>0</v>
      </c>
      <c r="G359" s="36"/>
      <c r="H359" s="41"/>
    </row>
    <row r="360" spans="1:8" s="2" customFormat="1" ht="16.9" customHeight="1">
      <c r="A360" s="36"/>
      <c r="B360" s="41"/>
      <c r="C360" s="275" t="s">
        <v>144</v>
      </c>
      <c r="D360" s="275" t="s">
        <v>333</v>
      </c>
      <c r="E360" s="19" t="s">
        <v>42</v>
      </c>
      <c r="F360" s="276">
        <v>7.68</v>
      </c>
      <c r="G360" s="36"/>
      <c r="H360" s="41"/>
    </row>
    <row r="361" spans="1:8" s="2" customFormat="1" ht="16.9" customHeight="1">
      <c r="A361" s="36"/>
      <c r="B361" s="41"/>
      <c r="C361" s="277" t="s">
        <v>1357</v>
      </c>
      <c r="D361" s="36"/>
      <c r="E361" s="36"/>
      <c r="F361" s="36"/>
      <c r="G361" s="36"/>
      <c r="H361" s="41"/>
    </row>
    <row r="362" spans="1:8" s="2" customFormat="1" ht="16.9" customHeight="1">
      <c r="A362" s="36"/>
      <c r="B362" s="41"/>
      <c r="C362" s="275" t="s">
        <v>329</v>
      </c>
      <c r="D362" s="275" t="s">
        <v>1377</v>
      </c>
      <c r="E362" s="19" t="s">
        <v>146</v>
      </c>
      <c r="F362" s="276">
        <v>34.815</v>
      </c>
      <c r="G362" s="36"/>
      <c r="H362" s="41"/>
    </row>
    <row r="363" spans="1:8" s="2" customFormat="1" ht="16.9" customHeight="1">
      <c r="A363" s="36"/>
      <c r="B363" s="41"/>
      <c r="C363" s="275" t="s">
        <v>339</v>
      </c>
      <c r="D363" s="275" t="s">
        <v>1370</v>
      </c>
      <c r="E363" s="19" t="s">
        <v>146</v>
      </c>
      <c r="F363" s="276">
        <v>205.547</v>
      </c>
      <c r="G363" s="36"/>
      <c r="H363" s="41"/>
    </row>
    <row r="364" spans="1:8" s="2" customFormat="1" ht="16.9" customHeight="1">
      <c r="A364" s="36"/>
      <c r="B364" s="41"/>
      <c r="C364" s="275" t="s">
        <v>360</v>
      </c>
      <c r="D364" s="275" t="s">
        <v>1383</v>
      </c>
      <c r="E364" s="19" t="s">
        <v>146</v>
      </c>
      <c r="F364" s="276">
        <v>321.235</v>
      </c>
      <c r="G364" s="36"/>
      <c r="H364" s="41"/>
    </row>
    <row r="365" spans="1:8" s="2" customFormat="1" ht="16.9" customHeight="1">
      <c r="A365" s="36"/>
      <c r="B365" s="41"/>
      <c r="C365" s="271" t="s">
        <v>148</v>
      </c>
      <c r="D365" s="272" t="s">
        <v>145</v>
      </c>
      <c r="E365" s="273" t="s">
        <v>146</v>
      </c>
      <c r="F365" s="274">
        <v>7.68</v>
      </c>
      <c r="G365" s="36"/>
      <c r="H365" s="41"/>
    </row>
    <row r="366" spans="1:8" s="2" customFormat="1" ht="16.9" customHeight="1">
      <c r="A366" s="36"/>
      <c r="B366" s="41"/>
      <c r="C366" s="275" t="s">
        <v>148</v>
      </c>
      <c r="D366" s="275" t="s">
        <v>334</v>
      </c>
      <c r="E366" s="19" t="s">
        <v>42</v>
      </c>
      <c r="F366" s="276">
        <v>7.68</v>
      </c>
      <c r="G366" s="36"/>
      <c r="H366" s="41"/>
    </row>
    <row r="367" spans="1:8" s="2" customFormat="1" ht="16.9" customHeight="1">
      <c r="A367" s="36"/>
      <c r="B367" s="41"/>
      <c r="C367" s="277" t="s">
        <v>1357</v>
      </c>
      <c r="D367" s="36"/>
      <c r="E367" s="36"/>
      <c r="F367" s="36"/>
      <c r="G367" s="36"/>
      <c r="H367" s="41"/>
    </row>
    <row r="368" spans="1:8" s="2" customFormat="1" ht="16.9" customHeight="1">
      <c r="A368" s="36"/>
      <c r="B368" s="41"/>
      <c r="C368" s="275" t="s">
        <v>329</v>
      </c>
      <c r="D368" s="275" t="s">
        <v>1377</v>
      </c>
      <c r="E368" s="19" t="s">
        <v>146</v>
      </c>
      <c r="F368" s="276">
        <v>34.815</v>
      </c>
      <c r="G368" s="36"/>
      <c r="H368" s="41"/>
    </row>
    <row r="369" spans="1:8" s="2" customFormat="1" ht="16.9" customHeight="1">
      <c r="A369" s="36"/>
      <c r="B369" s="41"/>
      <c r="C369" s="275" t="s">
        <v>339</v>
      </c>
      <c r="D369" s="275" t="s">
        <v>1370</v>
      </c>
      <c r="E369" s="19" t="s">
        <v>146</v>
      </c>
      <c r="F369" s="276">
        <v>205.547</v>
      </c>
      <c r="G369" s="36"/>
      <c r="H369" s="41"/>
    </row>
    <row r="370" spans="1:8" s="2" customFormat="1" ht="16.9" customHeight="1">
      <c r="A370" s="36"/>
      <c r="B370" s="41"/>
      <c r="C370" s="275" t="s">
        <v>360</v>
      </c>
      <c r="D370" s="275" t="s">
        <v>1383</v>
      </c>
      <c r="E370" s="19" t="s">
        <v>146</v>
      </c>
      <c r="F370" s="276">
        <v>321.235</v>
      </c>
      <c r="G370" s="36"/>
      <c r="H370" s="41"/>
    </row>
    <row r="371" spans="1:8" s="2" customFormat="1" ht="16.9" customHeight="1">
      <c r="A371" s="36"/>
      <c r="B371" s="41"/>
      <c r="C371" s="271" t="s">
        <v>220</v>
      </c>
      <c r="D371" s="272" t="s">
        <v>145</v>
      </c>
      <c r="E371" s="273" t="s">
        <v>146</v>
      </c>
      <c r="F371" s="274">
        <v>1.815</v>
      </c>
      <c r="G371" s="36"/>
      <c r="H371" s="41"/>
    </row>
    <row r="372" spans="1:8" s="2" customFormat="1" ht="16.9" customHeight="1">
      <c r="A372" s="36"/>
      <c r="B372" s="41"/>
      <c r="C372" s="275" t="s">
        <v>220</v>
      </c>
      <c r="D372" s="275" t="s">
        <v>335</v>
      </c>
      <c r="E372" s="19" t="s">
        <v>42</v>
      </c>
      <c r="F372" s="276">
        <v>1.815</v>
      </c>
      <c r="G372" s="36"/>
      <c r="H372" s="41"/>
    </row>
    <row r="373" spans="1:8" s="2" customFormat="1" ht="16.9" customHeight="1">
      <c r="A373" s="36"/>
      <c r="B373" s="41"/>
      <c r="C373" s="277" t="s">
        <v>1357</v>
      </c>
      <c r="D373" s="36"/>
      <c r="E373" s="36"/>
      <c r="F373" s="36"/>
      <c r="G373" s="36"/>
      <c r="H373" s="41"/>
    </row>
    <row r="374" spans="1:8" s="2" customFormat="1" ht="16.9" customHeight="1">
      <c r="A374" s="36"/>
      <c r="B374" s="41"/>
      <c r="C374" s="275" t="s">
        <v>329</v>
      </c>
      <c r="D374" s="275" t="s">
        <v>1377</v>
      </c>
      <c r="E374" s="19" t="s">
        <v>146</v>
      </c>
      <c r="F374" s="276">
        <v>34.815</v>
      </c>
      <c r="G374" s="36"/>
      <c r="H374" s="41"/>
    </row>
    <row r="375" spans="1:8" s="2" customFormat="1" ht="16.9" customHeight="1">
      <c r="A375" s="36"/>
      <c r="B375" s="41"/>
      <c r="C375" s="275" t="s">
        <v>339</v>
      </c>
      <c r="D375" s="275" t="s">
        <v>1370</v>
      </c>
      <c r="E375" s="19" t="s">
        <v>146</v>
      </c>
      <c r="F375" s="276">
        <v>205.547</v>
      </c>
      <c r="G375" s="36"/>
      <c r="H375" s="41"/>
    </row>
    <row r="376" spans="1:8" s="2" customFormat="1" ht="16.9" customHeight="1">
      <c r="A376" s="36"/>
      <c r="B376" s="41"/>
      <c r="C376" s="271" t="s">
        <v>233</v>
      </c>
      <c r="D376" s="272" t="s">
        <v>145</v>
      </c>
      <c r="E376" s="273" t="s">
        <v>146</v>
      </c>
      <c r="F376" s="274">
        <v>11.16</v>
      </c>
      <c r="G376" s="36"/>
      <c r="H376" s="41"/>
    </row>
    <row r="377" spans="1:8" s="2" customFormat="1" ht="16.9" customHeight="1">
      <c r="A377" s="36"/>
      <c r="B377" s="41"/>
      <c r="C377" s="275" t="s">
        <v>233</v>
      </c>
      <c r="D377" s="275" t="s">
        <v>336</v>
      </c>
      <c r="E377" s="19" t="s">
        <v>42</v>
      </c>
      <c r="F377" s="276">
        <v>11.16</v>
      </c>
      <c r="G377" s="36"/>
      <c r="H377" s="41"/>
    </row>
    <row r="378" spans="1:8" s="2" customFormat="1" ht="16.9" customHeight="1">
      <c r="A378" s="36"/>
      <c r="B378" s="41"/>
      <c r="C378" s="277" t="s">
        <v>1357</v>
      </c>
      <c r="D378" s="36"/>
      <c r="E378" s="36"/>
      <c r="F378" s="36"/>
      <c r="G378" s="36"/>
      <c r="H378" s="41"/>
    </row>
    <row r="379" spans="1:8" s="2" customFormat="1" ht="16.9" customHeight="1">
      <c r="A379" s="36"/>
      <c r="B379" s="41"/>
      <c r="C379" s="275" t="s">
        <v>329</v>
      </c>
      <c r="D379" s="275" t="s">
        <v>1377</v>
      </c>
      <c r="E379" s="19" t="s">
        <v>146</v>
      </c>
      <c r="F379" s="276">
        <v>34.815</v>
      </c>
      <c r="G379" s="36"/>
      <c r="H379" s="41"/>
    </row>
    <row r="380" spans="1:8" s="2" customFormat="1" ht="16.9" customHeight="1">
      <c r="A380" s="36"/>
      <c r="B380" s="41"/>
      <c r="C380" s="275" t="s">
        <v>339</v>
      </c>
      <c r="D380" s="275" t="s">
        <v>1370</v>
      </c>
      <c r="E380" s="19" t="s">
        <v>146</v>
      </c>
      <c r="F380" s="276">
        <v>205.547</v>
      </c>
      <c r="G380" s="36"/>
      <c r="H380" s="41"/>
    </row>
    <row r="381" spans="1:8" s="2" customFormat="1" ht="16.9" customHeight="1">
      <c r="A381" s="36"/>
      <c r="B381" s="41"/>
      <c r="C381" s="271" t="s">
        <v>235</v>
      </c>
      <c r="D381" s="272" t="s">
        <v>145</v>
      </c>
      <c r="E381" s="273" t="s">
        <v>146</v>
      </c>
      <c r="F381" s="274">
        <v>6.48</v>
      </c>
      <c r="G381" s="36"/>
      <c r="H381" s="41"/>
    </row>
    <row r="382" spans="1:8" s="2" customFormat="1" ht="16.9" customHeight="1">
      <c r="A382" s="36"/>
      <c r="B382" s="41"/>
      <c r="C382" s="275" t="s">
        <v>235</v>
      </c>
      <c r="D382" s="275" t="s">
        <v>337</v>
      </c>
      <c r="E382" s="19" t="s">
        <v>42</v>
      </c>
      <c r="F382" s="276">
        <v>6.48</v>
      </c>
      <c r="G382" s="36"/>
      <c r="H382" s="41"/>
    </row>
    <row r="383" spans="1:8" s="2" customFormat="1" ht="16.9" customHeight="1">
      <c r="A383" s="36"/>
      <c r="B383" s="41"/>
      <c r="C383" s="277" t="s">
        <v>1357</v>
      </c>
      <c r="D383" s="36"/>
      <c r="E383" s="36"/>
      <c r="F383" s="36"/>
      <c r="G383" s="36"/>
      <c r="H383" s="41"/>
    </row>
    <row r="384" spans="1:8" s="2" customFormat="1" ht="16.9" customHeight="1">
      <c r="A384" s="36"/>
      <c r="B384" s="41"/>
      <c r="C384" s="275" t="s">
        <v>329</v>
      </c>
      <c r="D384" s="275" t="s">
        <v>1377</v>
      </c>
      <c r="E384" s="19" t="s">
        <v>146</v>
      </c>
      <c r="F384" s="276">
        <v>34.815</v>
      </c>
      <c r="G384" s="36"/>
      <c r="H384" s="41"/>
    </row>
    <row r="385" spans="1:8" s="2" customFormat="1" ht="16.9" customHeight="1">
      <c r="A385" s="36"/>
      <c r="B385" s="41"/>
      <c r="C385" s="275" t="s">
        <v>339</v>
      </c>
      <c r="D385" s="275" t="s">
        <v>1370</v>
      </c>
      <c r="E385" s="19" t="s">
        <v>146</v>
      </c>
      <c r="F385" s="276">
        <v>205.547</v>
      </c>
      <c r="G385" s="36"/>
      <c r="H385" s="41"/>
    </row>
    <row r="386" spans="1:8" s="2" customFormat="1" ht="16.9" customHeight="1">
      <c r="A386" s="36"/>
      <c r="B386" s="41"/>
      <c r="C386" s="271" t="s">
        <v>179</v>
      </c>
      <c r="D386" s="272" t="s">
        <v>180</v>
      </c>
      <c r="E386" s="273" t="s">
        <v>146</v>
      </c>
      <c r="F386" s="274">
        <v>205.547</v>
      </c>
      <c r="G386" s="36"/>
      <c r="H386" s="41"/>
    </row>
    <row r="387" spans="1:8" s="2" customFormat="1" ht="16.9" customHeight="1">
      <c r="A387" s="36"/>
      <c r="B387" s="41"/>
      <c r="C387" s="275" t="s">
        <v>42</v>
      </c>
      <c r="D387" s="275" t="s">
        <v>342</v>
      </c>
      <c r="E387" s="19" t="s">
        <v>42</v>
      </c>
      <c r="F387" s="276">
        <v>205.547</v>
      </c>
      <c r="G387" s="36"/>
      <c r="H387" s="41"/>
    </row>
    <row r="388" spans="1:8" s="2" customFormat="1" ht="16.9" customHeight="1">
      <c r="A388" s="36"/>
      <c r="B388" s="41"/>
      <c r="C388" s="275" t="s">
        <v>179</v>
      </c>
      <c r="D388" s="275" t="s">
        <v>302</v>
      </c>
      <c r="E388" s="19" t="s">
        <v>42</v>
      </c>
      <c r="F388" s="276">
        <v>205.547</v>
      </c>
      <c r="G388" s="36"/>
      <c r="H388" s="41"/>
    </row>
    <row r="389" spans="1:8" s="2" customFormat="1" ht="16.9" customHeight="1">
      <c r="A389" s="36"/>
      <c r="B389" s="41"/>
      <c r="C389" s="277" t="s">
        <v>1357</v>
      </c>
      <c r="D389" s="36"/>
      <c r="E389" s="36"/>
      <c r="F389" s="36"/>
      <c r="G389" s="36"/>
      <c r="H389" s="41"/>
    </row>
    <row r="390" spans="1:8" s="2" customFormat="1" ht="16.9" customHeight="1">
      <c r="A390" s="36"/>
      <c r="B390" s="41"/>
      <c r="C390" s="275" t="s">
        <v>339</v>
      </c>
      <c r="D390" s="275" t="s">
        <v>1370</v>
      </c>
      <c r="E390" s="19" t="s">
        <v>146</v>
      </c>
      <c r="F390" s="276">
        <v>205.547</v>
      </c>
      <c r="G390" s="36"/>
      <c r="H390" s="41"/>
    </row>
    <row r="391" spans="1:8" s="2" customFormat="1" ht="16.9" customHeight="1">
      <c r="A391" s="36"/>
      <c r="B391" s="41"/>
      <c r="C391" s="275" t="s">
        <v>348</v>
      </c>
      <c r="D391" s="275" t="s">
        <v>1419</v>
      </c>
      <c r="E391" s="19" t="s">
        <v>245</v>
      </c>
      <c r="F391" s="276">
        <v>369.985</v>
      </c>
      <c r="G391" s="36"/>
      <c r="H391" s="41"/>
    </row>
    <row r="392" spans="1:8" s="2" customFormat="1" ht="16.9" customHeight="1">
      <c r="A392" s="36"/>
      <c r="B392" s="41"/>
      <c r="C392" s="275" t="s">
        <v>344</v>
      </c>
      <c r="D392" s="275" t="s">
        <v>1410</v>
      </c>
      <c r="E392" s="19" t="s">
        <v>146</v>
      </c>
      <c r="F392" s="276">
        <v>205.547</v>
      </c>
      <c r="G392" s="36"/>
      <c r="H392" s="41"/>
    </row>
    <row r="393" spans="1:8" s="2" customFormat="1" ht="16.9" customHeight="1">
      <c r="A393" s="36"/>
      <c r="B393" s="41"/>
      <c r="C393" s="271" t="s">
        <v>176</v>
      </c>
      <c r="D393" s="272" t="s">
        <v>177</v>
      </c>
      <c r="E393" s="273" t="s">
        <v>146</v>
      </c>
      <c r="F393" s="274">
        <v>321.235</v>
      </c>
      <c r="G393" s="36"/>
      <c r="H393" s="41"/>
    </row>
    <row r="394" spans="1:8" s="2" customFormat="1" ht="16.9" customHeight="1">
      <c r="A394" s="36"/>
      <c r="B394" s="41"/>
      <c r="C394" s="275" t="s">
        <v>42</v>
      </c>
      <c r="D394" s="275" t="s">
        <v>364</v>
      </c>
      <c r="E394" s="19" t="s">
        <v>42</v>
      </c>
      <c r="F394" s="276">
        <v>0</v>
      </c>
      <c r="G394" s="36"/>
      <c r="H394" s="41"/>
    </row>
    <row r="395" spans="1:8" s="2" customFormat="1" ht="16.9" customHeight="1">
      <c r="A395" s="36"/>
      <c r="B395" s="41"/>
      <c r="C395" s="275" t="s">
        <v>42</v>
      </c>
      <c r="D395" s="275" t="s">
        <v>365</v>
      </c>
      <c r="E395" s="19" t="s">
        <v>42</v>
      </c>
      <c r="F395" s="276">
        <v>34.875</v>
      </c>
      <c r="G395" s="36"/>
      <c r="H395" s="41"/>
    </row>
    <row r="396" spans="1:8" s="2" customFormat="1" ht="16.9" customHeight="1">
      <c r="A396" s="36"/>
      <c r="B396" s="41"/>
      <c r="C396" s="275" t="s">
        <v>42</v>
      </c>
      <c r="D396" s="275" t="s">
        <v>366</v>
      </c>
      <c r="E396" s="19" t="s">
        <v>42</v>
      </c>
      <c r="F396" s="276">
        <v>0</v>
      </c>
      <c r="G396" s="36"/>
      <c r="H396" s="41"/>
    </row>
    <row r="397" spans="1:8" s="2" customFormat="1" ht="16.9" customHeight="1">
      <c r="A397" s="36"/>
      <c r="B397" s="41"/>
      <c r="C397" s="275" t="s">
        <v>42</v>
      </c>
      <c r="D397" s="275" t="s">
        <v>367</v>
      </c>
      <c r="E397" s="19" t="s">
        <v>42</v>
      </c>
      <c r="F397" s="276">
        <v>3.66</v>
      </c>
      <c r="G397" s="36"/>
      <c r="H397" s="41"/>
    </row>
    <row r="398" spans="1:8" s="2" customFormat="1" ht="16.9" customHeight="1">
      <c r="A398" s="36"/>
      <c r="B398" s="41"/>
      <c r="C398" s="275" t="s">
        <v>42</v>
      </c>
      <c r="D398" s="275" t="s">
        <v>368</v>
      </c>
      <c r="E398" s="19" t="s">
        <v>42</v>
      </c>
      <c r="F398" s="276">
        <v>0</v>
      </c>
      <c r="G398" s="36"/>
      <c r="H398" s="41"/>
    </row>
    <row r="399" spans="1:8" s="2" customFormat="1" ht="16.9" customHeight="1">
      <c r="A399" s="36"/>
      <c r="B399" s="41"/>
      <c r="C399" s="275" t="s">
        <v>42</v>
      </c>
      <c r="D399" s="275" t="s">
        <v>369</v>
      </c>
      <c r="E399" s="19" t="s">
        <v>42</v>
      </c>
      <c r="F399" s="276">
        <v>282.7</v>
      </c>
      <c r="G399" s="36"/>
      <c r="H399" s="41"/>
    </row>
    <row r="400" spans="1:8" s="2" customFormat="1" ht="16.9" customHeight="1">
      <c r="A400" s="36"/>
      <c r="B400" s="41"/>
      <c r="C400" s="275" t="s">
        <v>176</v>
      </c>
      <c r="D400" s="275" t="s">
        <v>302</v>
      </c>
      <c r="E400" s="19" t="s">
        <v>42</v>
      </c>
      <c r="F400" s="276">
        <v>321.235</v>
      </c>
      <c r="G400" s="36"/>
      <c r="H400" s="41"/>
    </row>
    <row r="401" spans="1:8" s="2" customFormat="1" ht="16.9" customHeight="1">
      <c r="A401" s="36"/>
      <c r="B401" s="41"/>
      <c r="C401" s="277" t="s">
        <v>1357</v>
      </c>
      <c r="D401" s="36"/>
      <c r="E401" s="36"/>
      <c r="F401" s="36"/>
      <c r="G401" s="36"/>
      <c r="H401" s="41"/>
    </row>
    <row r="402" spans="1:8" s="2" customFormat="1" ht="16.9" customHeight="1">
      <c r="A402" s="36"/>
      <c r="B402" s="41"/>
      <c r="C402" s="275" t="s">
        <v>360</v>
      </c>
      <c r="D402" s="275" t="s">
        <v>1383</v>
      </c>
      <c r="E402" s="19" t="s">
        <v>146</v>
      </c>
      <c r="F402" s="276">
        <v>321.235</v>
      </c>
      <c r="G402" s="36"/>
      <c r="H402" s="41"/>
    </row>
    <row r="403" spans="1:8" s="2" customFormat="1" ht="16.9" customHeight="1">
      <c r="A403" s="36"/>
      <c r="B403" s="41"/>
      <c r="C403" s="275" t="s">
        <v>357</v>
      </c>
      <c r="D403" s="275" t="s">
        <v>1420</v>
      </c>
      <c r="E403" s="19" t="s">
        <v>146</v>
      </c>
      <c r="F403" s="276">
        <v>321.235</v>
      </c>
      <c r="G403" s="36"/>
      <c r="H403" s="41"/>
    </row>
    <row r="404" spans="1:8" s="2" customFormat="1" ht="16.9" customHeight="1">
      <c r="A404" s="36"/>
      <c r="B404" s="41"/>
      <c r="C404" s="275" t="s">
        <v>353</v>
      </c>
      <c r="D404" s="275" t="s">
        <v>1421</v>
      </c>
      <c r="E404" s="19" t="s">
        <v>146</v>
      </c>
      <c r="F404" s="276">
        <v>321.235</v>
      </c>
      <c r="G404" s="36"/>
      <c r="H404" s="41"/>
    </row>
    <row r="405" spans="1:8" s="2" customFormat="1" ht="16.9" customHeight="1">
      <c r="A405" s="36"/>
      <c r="B405" s="41"/>
      <c r="C405" s="275" t="s">
        <v>954</v>
      </c>
      <c r="D405" s="275" t="s">
        <v>1407</v>
      </c>
      <c r="E405" s="19" t="s">
        <v>245</v>
      </c>
      <c r="F405" s="276">
        <v>913.254</v>
      </c>
      <c r="G405" s="36"/>
      <c r="H405" s="41"/>
    </row>
    <row r="406" spans="1:8" s="2" customFormat="1" ht="16.9" customHeight="1">
      <c r="A406" s="36"/>
      <c r="B406" s="41"/>
      <c r="C406" s="275" t="s">
        <v>964</v>
      </c>
      <c r="D406" s="275" t="s">
        <v>1408</v>
      </c>
      <c r="E406" s="19" t="s">
        <v>245</v>
      </c>
      <c r="F406" s="276">
        <v>3775.669</v>
      </c>
      <c r="G406" s="36"/>
      <c r="H406" s="41"/>
    </row>
    <row r="407" spans="1:8" s="2" customFormat="1" ht="16.9" customHeight="1">
      <c r="A407" s="36"/>
      <c r="B407" s="41"/>
      <c r="C407" s="275" t="s">
        <v>973</v>
      </c>
      <c r="D407" s="275" t="s">
        <v>349</v>
      </c>
      <c r="E407" s="19" t="s">
        <v>245</v>
      </c>
      <c r="F407" s="276">
        <v>60.068</v>
      </c>
      <c r="G407" s="36"/>
      <c r="H407" s="41"/>
    </row>
    <row r="408" spans="1:8" s="2" customFormat="1" ht="16.9" customHeight="1">
      <c r="A408" s="36"/>
      <c r="B408" s="41"/>
      <c r="C408" s="271" t="s">
        <v>152</v>
      </c>
      <c r="D408" s="272" t="s">
        <v>153</v>
      </c>
      <c r="E408" s="273" t="s">
        <v>146</v>
      </c>
      <c r="F408" s="274">
        <v>1.92</v>
      </c>
      <c r="G408" s="36"/>
      <c r="H408" s="41"/>
    </row>
    <row r="409" spans="1:8" s="2" customFormat="1" ht="16.9" customHeight="1">
      <c r="A409" s="36"/>
      <c r="B409" s="41"/>
      <c r="C409" s="275" t="s">
        <v>42</v>
      </c>
      <c r="D409" s="275" t="s">
        <v>374</v>
      </c>
      <c r="E409" s="19" t="s">
        <v>42</v>
      </c>
      <c r="F409" s="276">
        <v>0</v>
      </c>
      <c r="G409" s="36"/>
      <c r="H409" s="41"/>
    </row>
    <row r="410" spans="1:8" s="2" customFormat="1" ht="16.9" customHeight="1">
      <c r="A410" s="36"/>
      <c r="B410" s="41"/>
      <c r="C410" s="275" t="s">
        <v>152</v>
      </c>
      <c r="D410" s="275" t="s">
        <v>375</v>
      </c>
      <c r="E410" s="19" t="s">
        <v>42</v>
      </c>
      <c r="F410" s="276">
        <v>1.92</v>
      </c>
      <c r="G410" s="36"/>
      <c r="H410" s="41"/>
    </row>
    <row r="411" spans="1:8" s="2" customFormat="1" ht="16.9" customHeight="1">
      <c r="A411" s="36"/>
      <c r="B411" s="41"/>
      <c r="C411" s="277" t="s">
        <v>1357</v>
      </c>
      <c r="D411" s="36"/>
      <c r="E411" s="36"/>
      <c r="F411" s="36"/>
      <c r="G411" s="36"/>
      <c r="H411" s="41"/>
    </row>
    <row r="412" spans="1:8" s="2" customFormat="1" ht="16.9" customHeight="1">
      <c r="A412" s="36"/>
      <c r="B412" s="41"/>
      <c r="C412" s="275" t="s">
        <v>371</v>
      </c>
      <c r="D412" s="275" t="s">
        <v>1380</v>
      </c>
      <c r="E412" s="19" t="s">
        <v>146</v>
      </c>
      <c r="F412" s="276">
        <v>1.92</v>
      </c>
      <c r="G412" s="36"/>
      <c r="H412" s="41"/>
    </row>
    <row r="413" spans="1:8" s="2" customFormat="1" ht="16.9" customHeight="1">
      <c r="A413" s="36"/>
      <c r="B413" s="41"/>
      <c r="C413" s="275" t="s">
        <v>360</v>
      </c>
      <c r="D413" s="275" t="s">
        <v>1383</v>
      </c>
      <c r="E413" s="19" t="s">
        <v>146</v>
      </c>
      <c r="F413" s="276">
        <v>321.235</v>
      </c>
      <c r="G413" s="36"/>
      <c r="H413" s="41"/>
    </row>
    <row r="414" spans="1:8" s="2" customFormat="1" ht="16.9" customHeight="1">
      <c r="A414" s="36"/>
      <c r="B414" s="41"/>
      <c r="C414" s="275" t="s">
        <v>378</v>
      </c>
      <c r="D414" s="275" t="s">
        <v>379</v>
      </c>
      <c r="E414" s="19" t="s">
        <v>245</v>
      </c>
      <c r="F414" s="276">
        <v>3.264</v>
      </c>
      <c r="G414" s="36"/>
      <c r="H414" s="41"/>
    </row>
    <row r="415" spans="1:8" s="2" customFormat="1" ht="26.45" customHeight="1">
      <c r="A415" s="36"/>
      <c r="B415" s="41"/>
      <c r="C415" s="270" t="s">
        <v>1422</v>
      </c>
      <c r="D415" s="270" t="s">
        <v>99</v>
      </c>
      <c r="E415" s="36"/>
      <c r="F415" s="36"/>
      <c r="G415" s="36"/>
      <c r="H415" s="41"/>
    </row>
    <row r="416" spans="1:8" s="2" customFormat="1" ht="16.9" customHeight="1">
      <c r="A416" s="36"/>
      <c r="B416" s="41"/>
      <c r="C416" s="271" t="s">
        <v>107</v>
      </c>
      <c r="D416" s="272" t="s">
        <v>1029</v>
      </c>
      <c r="E416" s="273" t="s">
        <v>131</v>
      </c>
      <c r="F416" s="274">
        <v>5</v>
      </c>
      <c r="G416" s="36"/>
      <c r="H416" s="41"/>
    </row>
    <row r="417" spans="1:8" s="2" customFormat="1" ht="16.9" customHeight="1">
      <c r="A417" s="36"/>
      <c r="B417" s="41"/>
      <c r="C417" s="275" t="s">
        <v>42</v>
      </c>
      <c r="D417" s="275" t="s">
        <v>1080</v>
      </c>
      <c r="E417" s="19" t="s">
        <v>42</v>
      </c>
      <c r="F417" s="276">
        <v>0</v>
      </c>
      <c r="G417" s="36"/>
      <c r="H417" s="41"/>
    </row>
    <row r="418" spans="1:8" s="2" customFormat="1" ht="16.9" customHeight="1">
      <c r="A418" s="36"/>
      <c r="B418" s="41"/>
      <c r="C418" s="275" t="s">
        <v>107</v>
      </c>
      <c r="D418" s="275" t="s">
        <v>323</v>
      </c>
      <c r="E418" s="19" t="s">
        <v>42</v>
      </c>
      <c r="F418" s="276">
        <v>5</v>
      </c>
      <c r="G418" s="36"/>
      <c r="H418" s="41"/>
    </row>
    <row r="419" spans="1:8" s="2" customFormat="1" ht="16.9" customHeight="1">
      <c r="A419" s="36"/>
      <c r="B419" s="41"/>
      <c r="C419" s="271" t="s">
        <v>138</v>
      </c>
      <c r="D419" s="272" t="s">
        <v>1029</v>
      </c>
      <c r="E419" s="273" t="s">
        <v>131</v>
      </c>
      <c r="F419" s="274">
        <v>3</v>
      </c>
      <c r="G419" s="36"/>
      <c r="H419" s="41"/>
    </row>
    <row r="420" spans="1:8" s="2" customFormat="1" ht="16.9" customHeight="1">
      <c r="A420" s="36"/>
      <c r="B420" s="41"/>
      <c r="C420" s="275" t="s">
        <v>42</v>
      </c>
      <c r="D420" s="275" t="s">
        <v>578</v>
      </c>
      <c r="E420" s="19" t="s">
        <v>42</v>
      </c>
      <c r="F420" s="276">
        <v>0</v>
      </c>
      <c r="G420" s="36"/>
      <c r="H420" s="41"/>
    </row>
    <row r="421" spans="1:8" s="2" customFormat="1" ht="16.9" customHeight="1">
      <c r="A421" s="36"/>
      <c r="B421" s="41"/>
      <c r="C421" s="275" t="s">
        <v>138</v>
      </c>
      <c r="D421" s="275" t="s">
        <v>157</v>
      </c>
      <c r="E421" s="19" t="s">
        <v>42</v>
      </c>
      <c r="F421" s="276">
        <v>3</v>
      </c>
      <c r="G421" s="36"/>
      <c r="H421" s="41"/>
    </row>
    <row r="422" spans="1:8" s="2" customFormat="1" ht="16.9" customHeight="1">
      <c r="A422" s="36"/>
      <c r="B422" s="41"/>
      <c r="C422" s="277" t="s">
        <v>1357</v>
      </c>
      <c r="D422" s="36"/>
      <c r="E422" s="36"/>
      <c r="F422" s="36"/>
      <c r="G422" s="36"/>
      <c r="H422" s="41"/>
    </row>
    <row r="423" spans="1:8" s="2" customFormat="1" ht="16.9" customHeight="1">
      <c r="A423" s="36"/>
      <c r="B423" s="41"/>
      <c r="C423" s="275" t="s">
        <v>1081</v>
      </c>
      <c r="D423" s="275" t="s">
        <v>1082</v>
      </c>
      <c r="E423" s="19" t="s">
        <v>881</v>
      </c>
      <c r="F423" s="276">
        <v>3</v>
      </c>
      <c r="G423" s="36"/>
      <c r="H423" s="41"/>
    </row>
    <row r="424" spans="1:8" s="2" customFormat="1" ht="16.9" customHeight="1">
      <c r="A424" s="36"/>
      <c r="B424" s="41"/>
      <c r="C424" s="275" t="s">
        <v>1086</v>
      </c>
      <c r="D424" s="275" t="s">
        <v>1087</v>
      </c>
      <c r="E424" s="19" t="s">
        <v>881</v>
      </c>
      <c r="F424" s="276">
        <v>3</v>
      </c>
      <c r="G424" s="36"/>
      <c r="H424" s="41"/>
    </row>
    <row r="425" spans="1:8" s="2" customFormat="1" ht="16.9" customHeight="1">
      <c r="A425" s="36"/>
      <c r="B425" s="41"/>
      <c r="C425" s="271" t="s">
        <v>163</v>
      </c>
      <c r="D425" s="272" t="s">
        <v>1030</v>
      </c>
      <c r="E425" s="273" t="s">
        <v>131</v>
      </c>
      <c r="F425" s="274">
        <v>2</v>
      </c>
      <c r="G425" s="36"/>
      <c r="H425" s="41"/>
    </row>
    <row r="426" spans="1:8" s="2" customFormat="1" ht="16.9" customHeight="1">
      <c r="A426" s="36"/>
      <c r="B426" s="41"/>
      <c r="C426" s="275" t="s">
        <v>42</v>
      </c>
      <c r="D426" s="275" t="s">
        <v>1080</v>
      </c>
      <c r="E426" s="19" t="s">
        <v>42</v>
      </c>
      <c r="F426" s="276">
        <v>0</v>
      </c>
      <c r="G426" s="36"/>
      <c r="H426" s="41"/>
    </row>
    <row r="427" spans="1:8" s="2" customFormat="1" ht="16.9" customHeight="1">
      <c r="A427" s="36"/>
      <c r="B427" s="41"/>
      <c r="C427" s="275" t="s">
        <v>163</v>
      </c>
      <c r="D427" s="275" t="s">
        <v>88</v>
      </c>
      <c r="E427" s="19" t="s">
        <v>42</v>
      </c>
      <c r="F427" s="276">
        <v>2</v>
      </c>
      <c r="G427" s="36"/>
      <c r="H427" s="41"/>
    </row>
    <row r="428" spans="1:8" s="2" customFormat="1" ht="16.9" customHeight="1">
      <c r="A428" s="36"/>
      <c r="B428" s="41"/>
      <c r="C428" s="277" t="s">
        <v>1357</v>
      </c>
      <c r="D428" s="36"/>
      <c r="E428" s="36"/>
      <c r="F428" s="36"/>
      <c r="G428" s="36"/>
      <c r="H428" s="41"/>
    </row>
    <row r="429" spans="1:8" s="2" customFormat="1" ht="16.9" customHeight="1">
      <c r="A429" s="36"/>
      <c r="B429" s="41"/>
      <c r="C429" s="275" t="s">
        <v>1089</v>
      </c>
      <c r="D429" s="275" t="s">
        <v>1423</v>
      </c>
      <c r="E429" s="19" t="s">
        <v>131</v>
      </c>
      <c r="F429" s="276">
        <v>2</v>
      </c>
      <c r="G429" s="36"/>
      <c r="H429" s="41"/>
    </row>
    <row r="430" spans="1:8" s="2" customFormat="1" ht="16.9" customHeight="1">
      <c r="A430" s="36"/>
      <c r="B430" s="41"/>
      <c r="C430" s="275" t="s">
        <v>1092</v>
      </c>
      <c r="D430" s="275" t="s">
        <v>1093</v>
      </c>
      <c r="E430" s="19" t="s">
        <v>881</v>
      </c>
      <c r="F430" s="276">
        <v>2</v>
      </c>
      <c r="G430" s="36"/>
      <c r="H430" s="41"/>
    </row>
    <row r="431" spans="1:8" s="2" customFormat="1" ht="16.9" customHeight="1">
      <c r="A431" s="36"/>
      <c r="B431" s="41"/>
      <c r="C431" s="271" t="s">
        <v>193</v>
      </c>
      <c r="D431" s="272" t="s">
        <v>1032</v>
      </c>
      <c r="E431" s="273" t="s">
        <v>113</v>
      </c>
      <c r="F431" s="274">
        <v>30</v>
      </c>
      <c r="G431" s="36"/>
      <c r="H431" s="41"/>
    </row>
    <row r="432" spans="1:8" s="2" customFormat="1" ht="16.9" customHeight="1">
      <c r="A432" s="36"/>
      <c r="B432" s="41"/>
      <c r="C432" s="275" t="s">
        <v>42</v>
      </c>
      <c r="D432" s="275" t="s">
        <v>468</v>
      </c>
      <c r="E432" s="19" t="s">
        <v>42</v>
      </c>
      <c r="F432" s="276">
        <v>0</v>
      </c>
      <c r="G432" s="36"/>
      <c r="H432" s="41"/>
    </row>
    <row r="433" spans="1:8" s="2" customFormat="1" ht="16.9" customHeight="1">
      <c r="A433" s="36"/>
      <c r="B433" s="41"/>
      <c r="C433" s="275" t="s">
        <v>193</v>
      </c>
      <c r="D433" s="275" t="s">
        <v>172</v>
      </c>
      <c r="E433" s="19" t="s">
        <v>42</v>
      </c>
      <c r="F433" s="276">
        <v>30</v>
      </c>
      <c r="G433" s="36"/>
      <c r="H433" s="41"/>
    </row>
    <row r="434" spans="1:8" s="2" customFormat="1" ht="16.9" customHeight="1">
      <c r="A434" s="36"/>
      <c r="B434" s="41"/>
      <c r="C434" s="277" t="s">
        <v>1357</v>
      </c>
      <c r="D434" s="36"/>
      <c r="E434" s="36"/>
      <c r="F434" s="36"/>
      <c r="G434" s="36"/>
      <c r="H434" s="41"/>
    </row>
    <row r="435" spans="1:8" s="2" customFormat="1" ht="16.9" customHeight="1">
      <c r="A435" s="36"/>
      <c r="B435" s="41"/>
      <c r="C435" s="275" t="s">
        <v>1134</v>
      </c>
      <c r="D435" s="275" t="s">
        <v>1424</v>
      </c>
      <c r="E435" s="19" t="s">
        <v>113</v>
      </c>
      <c r="F435" s="276">
        <v>30</v>
      </c>
      <c r="G435" s="36"/>
      <c r="H435" s="41"/>
    </row>
    <row r="436" spans="1:8" s="2" customFormat="1" ht="16.9" customHeight="1">
      <c r="A436" s="36"/>
      <c r="B436" s="41"/>
      <c r="C436" s="275" t="s">
        <v>1137</v>
      </c>
      <c r="D436" s="275" t="s">
        <v>1138</v>
      </c>
      <c r="E436" s="19" t="s">
        <v>113</v>
      </c>
      <c r="F436" s="276">
        <v>30</v>
      </c>
      <c r="G436" s="36"/>
      <c r="H436" s="41"/>
    </row>
    <row r="437" spans="1:8" s="2" customFormat="1" ht="16.9" customHeight="1">
      <c r="A437" s="36"/>
      <c r="B437" s="41"/>
      <c r="C437" s="271" t="s">
        <v>195</v>
      </c>
      <c r="D437" s="272" t="s">
        <v>1032</v>
      </c>
      <c r="E437" s="273" t="s">
        <v>113</v>
      </c>
      <c r="F437" s="274">
        <v>145.5</v>
      </c>
      <c r="G437" s="36"/>
      <c r="H437" s="41"/>
    </row>
    <row r="438" spans="1:8" s="2" customFormat="1" ht="16.9" customHeight="1">
      <c r="A438" s="36"/>
      <c r="B438" s="41"/>
      <c r="C438" s="275" t="s">
        <v>42</v>
      </c>
      <c r="D438" s="275" t="s">
        <v>468</v>
      </c>
      <c r="E438" s="19" t="s">
        <v>42</v>
      </c>
      <c r="F438" s="276">
        <v>0</v>
      </c>
      <c r="G438" s="36"/>
      <c r="H438" s="41"/>
    </row>
    <row r="439" spans="1:8" s="2" customFormat="1" ht="16.9" customHeight="1">
      <c r="A439" s="36"/>
      <c r="B439" s="41"/>
      <c r="C439" s="275" t="s">
        <v>195</v>
      </c>
      <c r="D439" s="275" t="s">
        <v>1143</v>
      </c>
      <c r="E439" s="19" t="s">
        <v>42</v>
      </c>
      <c r="F439" s="276">
        <v>145.5</v>
      </c>
      <c r="G439" s="36"/>
      <c r="H439" s="41"/>
    </row>
    <row r="440" spans="1:8" s="2" customFormat="1" ht="16.9" customHeight="1">
      <c r="A440" s="36"/>
      <c r="B440" s="41"/>
      <c r="C440" s="277" t="s">
        <v>1357</v>
      </c>
      <c r="D440" s="36"/>
      <c r="E440" s="36"/>
      <c r="F440" s="36"/>
      <c r="G440" s="36"/>
      <c r="H440" s="41"/>
    </row>
    <row r="441" spans="1:8" s="2" customFormat="1" ht="16.9" customHeight="1">
      <c r="A441" s="36"/>
      <c r="B441" s="41"/>
      <c r="C441" s="275" t="s">
        <v>1140</v>
      </c>
      <c r="D441" s="275" t="s">
        <v>1425</v>
      </c>
      <c r="E441" s="19" t="s">
        <v>113</v>
      </c>
      <c r="F441" s="276">
        <v>145.5</v>
      </c>
      <c r="G441" s="36"/>
      <c r="H441" s="41"/>
    </row>
    <row r="442" spans="1:8" s="2" customFormat="1" ht="16.9" customHeight="1">
      <c r="A442" s="36"/>
      <c r="B442" s="41"/>
      <c r="C442" s="275" t="s">
        <v>1148</v>
      </c>
      <c r="D442" s="275" t="s">
        <v>1149</v>
      </c>
      <c r="E442" s="19" t="s">
        <v>113</v>
      </c>
      <c r="F442" s="276">
        <v>162</v>
      </c>
      <c r="G442" s="36"/>
      <c r="H442" s="41"/>
    </row>
    <row r="443" spans="1:8" s="2" customFormat="1" ht="16.9" customHeight="1">
      <c r="A443" s="36"/>
      <c r="B443" s="41"/>
      <c r="C443" s="271" t="s">
        <v>197</v>
      </c>
      <c r="D443" s="272" t="s">
        <v>1032</v>
      </c>
      <c r="E443" s="273" t="s">
        <v>113</v>
      </c>
      <c r="F443" s="274">
        <v>16.5</v>
      </c>
      <c r="G443" s="36"/>
      <c r="H443" s="41"/>
    </row>
    <row r="444" spans="1:8" s="2" customFormat="1" ht="16.9" customHeight="1">
      <c r="A444" s="36"/>
      <c r="B444" s="41"/>
      <c r="C444" s="275" t="s">
        <v>42</v>
      </c>
      <c r="D444" s="275" t="s">
        <v>468</v>
      </c>
      <c r="E444" s="19" t="s">
        <v>42</v>
      </c>
      <c r="F444" s="276">
        <v>0</v>
      </c>
      <c r="G444" s="36"/>
      <c r="H444" s="41"/>
    </row>
    <row r="445" spans="1:8" s="2" customFormat="1" ht="16.9" customHeight="1">
      <c r="A445" s="36"/>
      <c r="B445" s="41"/>
      <c r="C445" s="275" t="s">
        <v>197</v>
      </c>
      <c r="D445" s="275" t="s">
        <v>1147</v>
      </c>
      <c r="E445" s="19" t="s">
        <v>42</v>
      </c>
      <c r="F445" s="276">
        <v>16.5</v>
      </c>
      <c r="G445" s="36"/>
      <c r="H445" s="41"/>
    </row>
    <row r="446" spans="1:8" s="2" customFormat="1" ht="16.9" customHeight="1">
      <c r="A446" s="36"/>
      <c r="B446" s="41"/>
      <c r="C446" s="277" t="s">
        <v>1357</v>
      </c>
      <c r="D446" s="36"/>
      <c r="E446" s="36"/>
      <c r="F446" s="36"/>
      <c r="G446" s="36"/>
      <c r="H446" s="41"/>
    </row>
    <row r="447" spans="1:8" s="2" customFormat="1" ht="16.9" customHeight="1">
      <c r="A447" s="36"/>
      <c r="B447" s="41"/>
      <c r="C447" s="275" t="s">
        <v>1144</v>
      </c>
      <c r="D447" s="275" t="s">
        <v>1426</v>
      </c>
      <c r="E447" s="19" t="s">
        <v>113</v>
      </c>
      <c r="F447" s="276">
        <v>16.5</v>
      </c>
      <c r="G447" s="36"/>
      <c r="H447" s="41"/>
    </row>
    <row r="448" spans="1:8" s="2" customFormat="1" ht="16.9" customHeight="1">
      <c r="A448" s="36"/>
      <c r="B448" s="41"/>
      <c r="C448" s="275" t="s">
        <v>1148</v>
      </c>
      <c r="D448" s="275" t="s">
        <v>1149</v>
      </c>
      <c r="E448" s="19" t="s">
        <v>113</v>
      </c>
      <c r="F448" s="276">
        <v>162</v>
      </c>
      <c r="G448" s="36"/>
      <c r="H448" s="41"/>
    </row>
    <row r="449" spans="1:8" s="2" customFormat="1" ht="16.9" customHeight="1">
      <c r="A449" s="36"/>
      <c r="B449" s="41"/>
      <c r="C449" s="271" t="s">
        <v>199</v>
      </c>
      <c r="D449" s="272" t="s">
        <v>1036</v>
      </c>
      <c r="E449" s="273" t="s">
        <v>113</v>
      </c>
      <c r="F449" s="274">
        <v>27</v>
      </c>
      <c r="G449" s="36"/>
      <c r="H449" s="41"/>
    </row>
    <row r="450" spans="1:8" s="2" customFormat="1" ht="16.9" customHeight="1">
      <c r="A450" s="36"/>
      <c r="B450" s="41"/>
      <c r="C450" s="275" t="s">
        <v>42</v>
      </c>
      <c r="D450" s="275" t="s">
        <v>468</v>
      </c>
      <c r="E450" s="19" t="s">
        <v>42</v>
      </c>
      <c r="F450" s="276">
        <v>0</v>
      </c>
      <c r="G450" s="36"/>
      <c r="H450" s="41"/>
    </row>
    <row r="451" spans="1:8" s="2" customFormat="1" ht="16.9" customHeight="1">
      <c r="A451" s="36"/>
      <c r="B451" s="41"/>
      <c r="C451" s="275" t="s">
        <v>199</v>
      </c>
      <c r="D451" s="275" t="s">
        <v>445</v>
      </c>
      <c r="E451" s="19" t="s">
        <v>42</v>
      </c>
      <c r="F451" s="276">
        <v>27</v>
      </c>
      <c r="G451" s="36"/>
      <c r="H451" s="41"/>
    </row>
    <row r="452" spans="1:8" s="2" customFormat="1" ht="16.9" customHeight="1">
      <c r="A452" s="36"/>
      <c r="B452" s="41"/>
      <c r="C452" s="277" t="s">
        <v>1357</v>
      </c>
      <c r="D452" s="36"/>
      <c r="E452" s="36"/>
      <c r="F452" s="36"/>
      <c r="G452" s="36"/>
      <c r="H452" s="41"/>
    </row>
    <row r="453" spans="1:8" s="2" customFormat="1" ht="16.9" customHeight="1">
      <c r="A453" s="36"/>
      <c r="B453" s="41"/>
      <c r="C453" s="275" t="s">
        <v>1152</v>
      </c>
      <c r="D453" s="275" t="s">
        <v>1427</v>
      </c>
      <c r="E453" s="19" t="s">
        <v>113</v>
      </c>
      <c r="F453" s="276">
        <v>27</v>
      </c>
      <c r="G453" s="36"/>
      <c r="H453" s="41"/>
    </row>
    <row r="454" spans="1:8" s="2" customFormat="1" ht="16.9" customHeight="1">
      <c r="A454" s="36"/>
      <c r="B454" s="41"/>
      <c r="C454" s="275" t="s">
        <v>1155</v>
      </c>
      <c r="D454" s="275" t="s">
        <v>1156</v>
      </c>
      <c r="E454" s="19" t="s">
        <v>113</v>
      </c>
      <c r="F454" s="276">
        <v>27</v>
      </c>
      <c r="G454" s="36"/>
      <c r="H454" s="41"/>
    </row>
    <row r="455" spans="1:8" s="2" customFormat="1" ht="16.9" customHeight="1">
      <c r="A455" s="36"/>
      <c r="B455" s="41"/>
      <c r="C455" s="271" t="s">
        <v>202</v>
      </c>
      <c r="D455" s="272" t="s">
        <v>1036</v>
      </c>
      <c r="E455" s="273" t="s">
        <v>113</v>
      </c>
      <c r="F455" s="274">
        <v>8</v>
      </c>
      <c r="G455" s="36"/>
      <c r="H455" s="41"/>
    </row>
    <row r="456" spans="1:8" s="2" customFormat="1" ht="16.9" customHeight="1">
      <c r="A456" s="36"/>
      <c r="B456" s="41"/>
      <c r="C456" s="275" t="s">
        <v>42</v>
      </c>
      <c r="D456" s="275" t="s">
        <v>468</v>
      </c>
      <c r="E456" s="19" t="s">
        <v>42</v>
      </c>
      <c r="F456" s="276">
        <v>0</v>
      </c>
      <c r="G456" s="36"/>
      <c r="H456" s="41"/>
    </row>
    <row r="457" spans="1:8" s="2" customFormat="1" ht="16.9" customHeight="1">
      <c r="A457" s="36"/>
      <c r="B457" s="41"/>
      <c r="C457" s="275" t="s">
        <v>202</v>
      </c>
      <c r="D457" s="275" t="s">
        <v>343</v>
      </c>
      <c r="E457" s="19" t="s">
        <v>42</v>
      </c>
      <c r="F457" s="276">
        <v>8</v>
      </c>
      <c r="G457" s="36"/>
      <c r="H457" s="41"/>
    </row>
    <row r="458" spans="1:8" s="2" customFormat="1" ht="16.9" customHeight="1">
      <c r="A458" s="36"/>
      <c r="B458" s="41"/>
      <c r="C458" s="277" t="s">
        <v>1357</v>
      </c>
      <c r="D458" s="36"/>
      <c r="E458" s="36"/>
      <c r="F458" s="36"/>
      <c r="G458" s="36"/>
      <c r="H458" s="41"/>
    </row>
    <row r="459" spans="1:8" s="2" customFormat="1" ht="16.9" customHeight="1">
      <c r="A459" s="36"/>
      <c r="B459" s="41"/>
      <c r="C459" s="275" t="s">
        <v>1158</v>
      </c>
      <c r="D459" s="275" t="s">
        <v>1428</v>
      </c>
      <c r="E459" s="19" t="s">
        <v>113</v>
      </c>
      <c r="F459" s="276">
        <v>8</v>
      </c>
      <c r="G459" s="36"/>
      <c r="H459" s="41"/>
    </row>
    <row r="460" spans="1:8" s="2" customFormat="1" ht="16.9" customHeight="1">
      <c r="A460" s="36"/>
      <c r="B460" s="41"/>
      <c r="C460" s="275" t="s">
        <v>1161</v>
      </c>
      <c r="D460" s="275" t="s">
        <v>1162</v>
      </c>
      <c r="E460" s="19" t="s">
        <v>113</v>
      </c>
      <c r="F460" s="276">
        <v>8</v>
      </c>
      <c r="G460" s="36"/>
      <c r="H460" s="41"/>
    </row>
    <row r="461" spans="1:8" s="2" customFormat="1" ht="16.9" customHeight="1">
      <c r="A461" s="36"/>
      <c r="B461" s="41"/>
      <c r="C461" s="271" t="s">
        <v>204</v>
      </c>
      <c r="D461" s="272" t="s">
        <v>1022</v>
      </c>
      <c r="E461" s="273" t="s">
        <v>113</v>
      </c>
      <c r="F461" s="274">
        <v>154</v>
      </c>
      <c r="G461" s="36"/>
      <c r="H461" s="41"/>
    </row>
    <row r="462" spans="1:8" s="2" customFormat="1" ht="16.9" customHeight="1">
      <c r="A462" s="36"/>
      <c r="B462" s="41"/>
      <c r="C462" s="275" t="s">
        <v>42</v>
      </c>
      <c r="D462" s="275" t="s">
        <v>468</v>
      </c>
      <c r="E462" s="19" t="s">
        <v>42</v>
      </c>
      <c r="F462" s="276">
        <v>0</v>
      </c>
      <c r="G462" s="36"/>
      <c r="H462" s="41"/>
    </row>
    <row r="463" spans="1:8" s="2" customFormat="1" ht="16.9" customHeight="1">
      <c r="A463" s="36"/>
      <c r="B463" s="41"/>
      <c r="C463" s="275" t="s">
        <v>204</v>
      </c>
      <c r="D463" s="275" t="s">
        <v>1023</v>
      </c>
      <c r="E463" s="19" t="s">
        <v>42</v>
      </c>
      <c r="F463" s="276">
        <v>154</v>
      </c>
      <c r="G463" s="36"/>
      <c r="H463" s="41"/>
    </row>
    <row r="464" spans="1:8" s="2" customFormat="1" ht="16.9" customHeight="1">
      <c r="A464" s="36"/>
      <c r="B464" s="41"/>
      <c r="C464" s="277" t="s">
        <v>1357</v>
      </c>
      <c r="D464" s="36"/>
      <c r="E464" s="36"/>
      <c r="F464" s="36"/>
      <c r="G464" s="36"/>
      <c r="H464" s="41"/>
    </row>
    <row r="465" spans="1:8" s="2" customFormat="1" ht="16.9" customHeight="1">
      <c r="A465" s="36"/>
      <c r="B465" s="41"/>
      <c r="C465" s="275" t="s">
        <v>1175</v>
      </c>
      <c r="D465" s="275" t="s">
        <v>1429</v>
      </c>
      <c r="E465" s="19" t="s">
        <v>113</v>
      </c>
      <c r="F465" s="276">
        <v>154</v>
      </c>
      <c r="G465" s="36"/>
      <c r="H465" s="41"/>
    </row>
    <row r="466" spans="1:8" s="2" customFormat="1" ht="16.9" customHeight="1">
      <c r="A466" s="36"/>
      <c r="B466" s="41"/>
      <c r="C466" s="275" t="s">
        <v>1178</v>
      </c>
      <c r="D466" s="275" t="s">
        <v>1179</v>
      </c>
      <c r="E466" s="19" t="s">
        <v>408</v>
      </c>
      <c r="F466" s="276">
        <v>146.3</v>
      </c>
      <c r="G466" s="36"/>
      <c r="H466" s="41"/>
    </row>
    <row r="467" spans="1:8" s="2" customFormat="1" ht="16.9" customHeight="1">
      <c r="A467" s="36"/>
      <c r="B467" s="41"/>
      <c r="C467" s="271" t="s">
        <v>111</v>
      </c>
      <c r="D467" s="272" t="s">
        <v>1038</v>
      </c>
      <c r="E467" s="273" t="s">
        <v>131</v>
      </c>
      <c r="F467" s="274">
        <v>2.66</v>
      </c>
      <c r="G467" s="36"/>
      <c r="H467" s="41"/>
    </row>
    <row r="468" spans="1:8" s="2" customFormat="1" ht="16.9" customHeight="1">
      <c r="A468" s="36"/>
      <c r="B468" s="41"/>
      <c r="C468" s="275" t="s">
        <v>42</v>
      </c>
      <c r="D468" s="275" t="s">
        <v>1190</v>
      </c>
      <c r="E468" s="19" t="s">
        <v>42</v>
      </c>
      <c r="F468" s="276">
        <v>0</v>
      </c>
      <c r="G468" s="36"/>
      <c r="H468" s="41"/>
    </row>
    <row r="469" spans="1:8" s="2" customFormat="1" ht="16.9" customHeight="1">
      <c r="A469" s="36"/>
      <c r="B469" s="41"/>
      <c r="C469" s="275" t="s">
        <v>111</v>
      </c>
      <c r="D469" s="275" t="s">
        <v>1191</v>
      </c>
      <c r="E469" s="19" t="s">
        <v>42</v>
      </c>
      <c r="F469" s="276">
        <v>2.66</v>
      </c>
      <c r="G469" s="36"/>
      <c r="H469" s="41"/>
    </row>
    <row r="470" spans="1:8" s="2" customFormat="1" ht="16.9" customHeight="1">
      <c r="A470" s="36"/>
      <c r="B470" s="41"/>
      <c r="C470" s="277" t="s">
        <v>1357</v>
      </c>
      <c r="D470" s="36"/>
      <c r="E470" s="36"/>
      <c r="F470" s="36"/>
      <c r="G470" s="36"/>
      <c r="H470" s="41"/>
    </row>
    <row r="471" spans="1:8" s="2" customFormat="1" ht="16.9" customHeight="1">
      <c r="A471" s="36"/>
      <c r="B471" s="41"/>
      <c r="C471" s="275" t="s">
        <v>1187</v>
      </c>
      <c r="D471" s="275" t="s">
        <v>1430</v>
      </c>
      <c r="E471" s="19" t="s">
        <v>146</v>
      </c>
      <c r="F471" s="276">
        <v>2.66</v>
      </c>
      <c r="G471" s="36"/>
      <c r="H471" s="41"/>
    </row>
    <row r="472" spans="1:8" s="2" customFormat="1" ht="16.9" customHeight="1">
      <c r="A472" s="36"/>
      <c r="B472" s="41"/>
      <c r="C472" s="275" t="s">
        <v>1192</v>
      </c>
      <c r="D472" s="275" t="s">
        <v>1431</v>
      </c>
      <c r="E472" s="19" t="s">
        <v>146</v>
      </c>
      <c r="F472" s="276">
        <v>2.66</v>
      </c>
      <c r="G472" s="36"/>
      <c r="H472" s="41"/>
    </row>
    <row r="473" spans="1:8" s="2" customFormat="1" ht="16.9" customHeight="1">
      <c r="A473" s="36"/>
      <c r="B473" s="41"/>
      <c r="C473" s="271" t="s">
        <v>116</v>
      </c>
      <c r="D473" s="272" t="s">
        <v>1024</v>
      </c>
      <c r="E473" s="273" t="s">
        <v>113</v>
      </c>
      <c r="F473" s="274">
        <v>9</v>
      </c>
      <c r="G473" s="36"/>
      <c r="H473" s="41"/>
    </row>
    <row r="474" spans="1:8" s="2" customFormat="1" ht="16.9" customHeight="1">
      <c r="A474" s="36"/>
      <c r="B474" s="41"/>
      <c r="C474" s="275" t="s">
        <v>42</v>
      </c>
      <c r="D474" s="275" t="s">
        <v>1232</v>
      </c>
      <c r="E474" s="19" t="s">
        <v>42</v>
      </c>
      <c r="F474" s="276">
        <v>0</v>
      </c>
      <c r="G474" s="36"/>
      <c r="H474" s="41"/>
    </row>
    <row r="475" spans="1:8" s="2" customFormat="1" ht="16.9" customHeight="1">
      <c r="A475" s="36"/>
      <c r="B475" s="41"/>
      <c r="C475" s="275" t="s">
        <v>116</v>
      </c>
      <c r="D475" s="275" t="s">
        <v>347</v>
      </c>
      <c r="E475" s="19" t="s">
        <v>42</v>
      </c>
      <c r="F475" s="276">
        <v>9</v>
      </c>
      <c r="G475" s="36"/>
      <c r="H475" s="41"/>
    </row>
    <row r="476" spans="1:8" s="2" customFormat="1" ht="16.9" customHeight="1">
      <c r="A476" s="36"/>
      <c r="B476" s="41"/>
      <c r="C476" s="277" t="s">
        <v>1357</v>
      </c>
      <c r="D476" s="36"/>
      <c r="E476" s="36"/>
      <c r="F476" s="36"/>
      <c r="G476" s="36"/>
      <c r="H476" s="41"/>
    </row>
    <row r="477" spans="1:8" s="2" customFormat="1" ht="16.9" customHeight="1">
      <c r="A477" s="36"/>
      <c r="B477" s="41"/>
      <c r="C477" s="275" t="s">
        <v>1229</v>
      </c>
      <c r="D477" s="275" t="s">
        <v>1432</v>
      </c>
      <c r="E477" s="19" t="s">
        <v>113</v>
      </c>
      <c r="F477" s="276">
        <v>9</v>
      </c>
      <c r="G477" s="36"/>
      <c r="H477" s="41"/>
    </row>
    <row r="478" spans="1:8" s="2" customFormat="1" ht="16.9" customHeight="1">
      <c r="A478" s="36"/>
      <c r="B478" s="41"/>
      <c r="C478" s="275" t="s">
        <v>1261</v>
      </c>
      <c r="D478" s="275" t="s">
        <v>1433</v>
      </c>
      <c r="E478" s="19" t="s">
        <v>113</v>
      </c>
      <c r="F478" s="276">
        <v>9</v>
      </c>
      <c r="G478" s="36"/>
      <c r="H478" s="41"/>
    </row>
    <row r="479" spans="1:8" s="2" customFormat="1" ht="16.9" customHeight="1">
      <c r="A479" s="36"/>
      <c r="B479" s="41"/>
      <c r="C479" s="271" t="s">
        <v>118</v>
      </c>
      <c r="D479" s="272" t="s">
        <v>1025</v>
      </c>
      <c r="E479" s="273" t="s">
        <v>113</v>
      </c>
      <c r="F479" s="274">
        <v>27</v>
      </c>
      <c r="G479" s="36"/>
      <c r="H479" s="41"/>
    </row>
    <row r="480" spans="1:8" s="2" customFormat="1" ht="16.9" customHeight="1">
      <c r="A480" s="36"/>
      <c r="B480" s="41"/>
      <c r="C480" s="275" t="s">
        <v>42</v>
      </c>
      <c r="D480" s="275" t="s">
        <v>1236</v>
      </c>
      <c r="E480" s="19" t="s">
        <v>42</v>
      </c>
      <c r="F480" s="276">
        <v>0</v>
      </c>
      <c r="G480" s="36"/>
      <c r="H480" s="41"/>
    </row>
    <row r="481" spans="1:8" s="2" customFormat="1" ht="16.9" customHeight="1">
      <c r="A481" s="36"/>
      <c r="B481" s="41"/>
      <c r="C481" s="275" t="s">
        <v>118</v>
      </c>
      <c r="D481" s="275" t="s">
        <v>445</v>
      </c>
      <c r="E481" s="19" t="s">
        <v>42</v>
      </c>
      <c r="F481" s="276">
        <v>27</v>
      </c>
      <c r="G481" s="36"/>
      <c r="H481" s="41"/>
    </row>
    <row r="482" spans="1:8" s="2" customFormat="1" ht="16.9" customHeight="1">
      <c r="A482" s="36"/>
      <c r="B482" s="41"/>
      <c r="C482" s="277" t="s">
        <v>1357</v>
      </c>
      <c r="D482" s="36"/>
      <c r="E482" s="36"/>
      <c r="F482" s="36"/>
      <c r="G482" s="36"/>
      <c r="H482" s="41"/>
    </row>
    <row r="483" spans="1:8" s="2" customFormat="1" ht="16.9" customHeight="1">
      <c r="A483" s="36"/>
      <c r="B483" s="41"/>
      <c r="C483" s="275" t="s">
        <v>1233</v>
      </c>
      <c r="D483" s="275" t="s">
        <v>1434</v>
      </c>
      <c r="E483" s="19" t="s">
        <v>113</v>
      </c>
      <c r="F483" s="276">
        <v>27</v>
      </c>
      <c r="G483" s="36"/>
      <c r="H483" s="41"/>
    </row>
    <row r="484" spans="1:8" s="2" customFormat="1" ht="16.9" customHeight="1">
      <c r="A484" s="36"/>
      <c r="B484" s="41"/>
      <c r="C484" s="275" t="s">
        <v>1264</v>
      </c>
      <c r="D484" s="275" t="s">
        <v>1435</v>
      </c>
      <c r="E484" s="19" t="s">
        <v>113</v>
      </c>
      <c r="F484" s="276">
        <v>27</v>
      </c>
      <c r="G484" s="36"/>
      <c r="H484" s="41"/>
    </row>
    <row r="485" spans="1:8" s="2" customFormat="1" ht="16.9" customHeight="1">
      <c r="A485" s="36"/>
      <c r="B485" s="41"/>
      <c r="C485" s="271" t="s">
        <v>120</v>
      </c>
      <c r="D485" s="272" t="s">
        <v>1026</v>
      </c>
      <c r="E485" s="273" t="s">
        <v>113</v>
      </c>
      <c r="F485" s="274">
        <v>99</v>
      </c>
      <c r="G485" s="36"/>
      <c r="H485" s="41"/>
    </row>
    <row r="486" spans="1:8" s="2" customFormat="1" ht="16.9" customHeight="1">
      <c r="A486" s="36"/>
      <c r="B486" s="41"/>
      <c r="C486" s="275" t="s">
        <v>42</v>
      </c>
      <c r="D486" s="275" t="s">
        <v>1240</v>
      </c>
      <c r="E486" s="19" t="s">
        <v>42</v>
      </c>
      <c r="F486" s="276">
        <v>0</v>
      </c>
      <c r="G486" s="36"/>
      <c r="H486" s="41"/>
    </row>
    <row r="487" spans="1:8" s="2" customFormat="1" ht="16.9" customHeight="1">
      <c r="A487" s="36"/>
      <c r="B487" s="41"/>
      <c r="C487" s="275" t="s">
        <v>120</v>
      </c>
      <c r="D487" s="275" t="s">
        <v>793</v>
      </c>
      <c r="E487" s="19" t="s">
        <v>42</v>
      </c>
      <c r="F487" s="276">
        <v>99</v>
      </c>
      <c r="G487" s="36"/>
      <c r="H487" s="41"/>
    </row>
    <row r="488" spans="1:8" s="2" customFormat="1" ht="16.9" customHeight="1">
      <c r="A488" s="36"/>
      <c r="B488" s="41"/>
      <c r="C488" s="277" t="s">
        <v>1357</v>
      </c>
      <c r="D488" s="36"/>
      <c r="E488" s="36"/>
      <c r="F488" s="36"/>
      <c r="G488" s="36"/>
      <c r="H488" s="41"/>
    </row>
    <row r="489" spans="1:8" s="2" customFormat="1" ht="16.9" customHeight="1">
      <c r="A489" s="36"/>
      <c r="B489" s="41"/>
      <c r="C489" s="275" t="s">
        <v>1237</v>
      </c>
      <c r="D489" s="275" t="s">
        <v>1436</v>
      </c>
      <c r="E489" s="19" t="s">
        <v>113</v>
      </c>
      <c r="F489" s="276">
        <v>99</v>
      </c>
      <c r="G489" s="36"/>
      <c r="H489" s="41"/>
    </row>
    <row r="490" spans="1:8" s="2" customFormat="1" ht="16.9" customHeight="1">
      <c r="A490" s="36"/>
      <c r="B490" s="41"/>
      <c r="C490" s="275" t="s">
        <v>1267</v>
      </c>
      <c r="D490" s="275" t="s">
        <v>1437</v>
      </c>
      <c r="E490" s="19" t="s">
        <v>113</v>
      </c>
      <c r="F490" s="276">
        <v>99</v>
      </c>
      <c r="G490" s="36"/>
      <c r="H490" s="41"/>
    </row>
    <row r="491" spans="1:8" s="2" customFormat="1" ht="16.9" customHeight="1">
      <c r="A491" s="36"/>
      <c r="B491" s="41"/>
      <c r="C491" s="271" t="s">
        <v>122</v>
      </c>
      <c r="D491" s="272" t="s">
        <v>1027</v>
      </c>
      <c r="E491" s="273" t="s">
        <v>245</v>
      </c>
      <c r="F491" s="274">
        <v>21.4</v>
      </c>
      <c r="G491" s="36"/>
      <c r="H491" s="41"/>
    </row>
    <row r="492" spans="1:8" s="2" customFormat="1" ht="16.9" customHeight="1">
      <c r="A492" s="36"/>
      <c r="B492" s="41"/>
      <c r="C492" s="275" t="s">
        <v>42</v>
      </c>
      <c r="D492" s="275" t="s">
        <v>1273</v>
      </c>
      <c r="E492" s="19" t="s">
        <v>42</v>
      </c>
      <c r="F492" s="276">
        <v>0</v>
      </c>
      <c r="G492" s="36"/>
      <c r="H492" s="41"/>
    </row>
    <row r="493" spans="1:8" s="2" customFormat="1" ht="16.9" customHeight="1">
      <c r="A493" s="36"/>
      <c r="B493" s="41"/>
      <c r="C493" s="275" t="s">
        <v>42</v>
      </c>
      <c r="D493" s="275" t="s">
        <v>1028</v>
      </c>
      <c r="E493" s="19" t="s">
        <v>42</v>
      </c>
      <c r="F493" s="276">
        <v>21.4</v>
      </c>
      <c r="G493" s="36"/>
      <c r="H493" s="41"/>
    </row>
    <row r="494" spans="1:8" s="2" customFormat="1" ht="16.9" customHeight="1">
      <c r="A494" s="36"/>
      <c r="B494" s="41"/>
      <c r="C494" s="275" t="s">
        <v>122</v>
      </c>
      <c r="D494" s="275" t="s">
        <v>302</v>
      </c>
      <c r="E494" s="19" t="s">
        <v>42</v>
      </c>
      <c r="F494" s="276">
        <v>21.4</v>
      </c>
      <c r="G494" s="36"/>
      <c r="H494" s="41"/>
    </row>
    <row r="495" spans="1:8" s="2" customFormat="1" ht="16.9" customHeight="1">
      <c r="A495" s="36"/>
      <c r="B495" s="41"/>
      <c r="C495" s="277" t="s">
        <v>1357</v>
      </c>
      <c r="D495" s="36"/>
      <c r="E495" s="36"/>
      <c r="F495" s="36"/>
      <c r="G495" s="36"/>
      <c r="H495" s="41"/>
    </row>
    <row r="496" spans="1:8" s="2" customFormat="1" ht="16.9" customHeight="1">
      <c r="A496" s="36"/>
      <c r="B496" s="41"/>
      <c r="C496" s="275" t="s">
        <v>1270</v>
      </c>
      <c r="D496" s="275" t="s">
        <v>1438</v>
      </c>
      <c r="E496" s="19" t="s">
        <v>245</v>
      </c>
      <c r="F496" s="276">
        <v>21.4</v>
      </c>
      <c r="G496" s="36"/>
      <c r="H496" s="41"/>
    </row>
    <row r="497" spans="1:8" s="2" customFormat="1" ht="16.9" customHeight="1">
      <c r="A497" s="36"/>
      <c r="B497" s="41"/>
      <c r="C497" s="275" t="s">
        <v>1274</v>
      </c>
      <c r="D497" s="275" t="s">
        <v>1439</v>
      </c>
      <c r="E497" s="19" t="s">
        <v>245</v>
      </c>
      <c r="F497" s="276">
        <v>107</v>
      </c>
      <c r="G497" s="36"/>
      <c r="H497" s="41"/>
    </row>
    <row r="498" spans="1:8" s="2" customFormat="1" ht="16.9" customHeight="1">
      <c r="A498" s="36"/>
      <c r="B498" s="41"/>
      <c r="C498" s="275" t="s">
        <v>1279</v>
      </c>
      <c r="D498" s="275" t="s">
        <v>1280</v>
      </c>
      <c r="E498" s="19" t="s">
        <v>245</v>
      </c>
      <c r="F498" s="276">
        <v>107</v>
      </c>
      <c r="G498" s="36"/>
      <c r="H498" s="41"/>
    </row>
    <row r="499" spans="1:8" s="2" customFormat="1" ht="7.35" customHeight="1">
      <c r="A499" s="36"/>
      <c r="B499" s="136"/>
      <c r="C499" s="137"/>
      <c r="D499" s="137"/>
      <c r="E499" s="137"/>
      <c r="F499" s="137"/>
      <c r="G499" s="137"/>
      <c r="H499" s="41"/>
    </row>
    <row r="500" spans="1:8" s="2" customFormat="1" ht="11.25">
      <c r="A500" s="36"/>
      <c r="B500" s="36"/>
      <c r="C500" s="36"/>
      <c r="D500" s="36"/>
      <c r="E500" s="36"/>
      <c r="F500" s="36"/>
      <c r="G500" s="36"/>
      <c r="H500" s="36"/>
    </row>
  </sheetData>
  <sheetProtection algorithmName="SHA-512" hashValue="exotW0PWmnzt6USQ5A0nlouK/C0J526nY4w3/3ZFy3Cvq/tL8+6ePP3Gxzx4cDxLRwszciAeLJ8fawAaegKdQA==" saltValue="pC4PoSmX5Y5MjpI55TsxG4YrIjBFnyhzzOg3HOX0L4eXWUUVvI+7g0DB18Njq4RIm94U89VedpapO4JFQ3z9nw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8" customWidth="1"/>
    <col min="2" max="2" width="1.7109375" style="278" customWidth="1"/>
    <col min="3" max="4" width="5.00390625" style="278" customWidth="1"/>
    <col min="5" max="5" width="11.7109375" style="278" customWidth="1"/>
    <col min="6" max="6" width="9.140625" style="278" customWidth="1"/>
    <col min="7" max="7" width="5.00390625" style="278" customWidth="1"/>
    <col min="8" max="8" width="77.8515625" style="278" customWidth="1"/>
    <col min="9" max="10" width="20.00390625" style="278" customWidth="1"/>
    <col min="11" max="11" width="1.7109375" style="278" customWidth="1"/>
  </cols>
  <sheetData>
    <row r="1" s="1" customFormat="1" ht="37.5" customHeight="1"/>
    <row r="2" spans="2:11" s="1" customFormat="1" ht="7.5" customHeight="1">
      <c r="B2" s="279"/>
      <c r="C2" s="280"/>
      <c r="D2" s="280"/>
      <c r="E2" s="280"/>
      <c r="F2" s="280"/>
      <c r="G2" s="280"/>
      <c r="H2" s="280"/>
      <c r="I2" s="280"/>
      <c r="J2" s="280"/>
      <c r="K2" s="281"/>
    </row>
    <row r="3" spans="2:11" s="17" customFormat="1" ht="45" customHeight="1">
      <c r="B3" s="282"/>
      <c r="C3" s="415" t="s">
        <v>1440</v>
      </c>
      <c r="D3" s="415"/>
      <c r="E3" s="415"/>
      <c r="F3" s="415"/>
      <c r="G3" s="415"/>
      <c r="H3" s="415"/>
      <c r="I3" s="415"/>
      <c r="J3" s="415"/>
      <c r="K3" s="283"/>
    </row>
    <row r="4" spans="2:11" s="1" customFormat="1" ht="25.5" customHeight="1">
      <c r="B4" s="284"/>
      <c r="C4" s="420" t="s">
        <v>1441</v>
      </c>
      <c r="D4" s="420"/>
      <c r="E4" s="420"/>
      <c r="F4" s="420"/>
      <c r="G4" s="420"/>
      <c r="H4" s="420"/>
      <c r="I4" s="420"/>
      <c r="J4" s="420"/>
      <c r="K4" s="285"/>
    </row>
    <row r="5" spans="2:11" s="1" customFormat="1" ht="5.25" customHeight="1">
      <c r="B5" s="284"/>
      <c r="C5" s="286"/>
      <c r="D5" s="286"/>
      <c r="E5" s="286"/>
      <c r="F5" s="286"/>
      <c r="G5" s="286"/>
      <c r="H5" s="286"/>
      <c r="I5" s="286"/>
      <c r="J5" s="286"/>
      <c r="K5" s="285"/>
    </row>
    <row r="6" spans="2:11" s="1" customFormat="1" ht="15" customHeight="1">
      <c r="B6" s="284"/>
      <c r="C6" s="419" t="s">
        <v>1442</v>
      </c>
      <c r="D6" s="419"/>
      <c r="E6" s="419"/>
      <c r="F6" s="419"/>
      <c r="G6" s="419"/>
      <c r="H6" s="419"/>
      <c r="I6" s="419"/>
      <c r="J6" s="419"/>
      <c r="K6" s="285"/>
    </row>
    <row r="7" spans="2:11" s="1" customFormat="1" ht="15" customHeight="1">
      <c r="B7" s="288"/>
      <c r="C7" s="419" t="s">
        <v>1443</v>
      </c>
      <c r="D7" s="419"/>
      <c r="E7" s="419"/>
      <c r="F7" s="419"/>
      <c r="G7" s="419"/>
      <c r="H7" s="419"/>
      <c r="I7" s="419"/>
      <c r="J7" s="419"/>
      <c r="K7" s="285"/>
    </row>
    <row r="8" spans="2:11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s="1" customFormat="1" ht="15" customHeight="1">
      <c r="B9" s="288"/>
      <c r="C9" s="419" t="s">
        <v>1444</v>
      </c>
      <c r="D9" s="419"/>
      <c r="E9" s="419"/>
      <c r="F9" s="419"/>
      <c r="G9" s="419"/>
      <c r="H9" s="419"/>
      <c r="I9" s="419"/>
      <c r="J9" s="419"/>
      <c r="K9" s="285"/>
    </row>
    <row r="10" spans="2:11" s="1" customFormat="1" ht="15" customHeight="1">
      <c r="B10" s="288"/>
      <c r="C10" s="287"/>
      <c r="D10" s="419" t="s">
        <v>1445</v>
      </c>
      <c r="E10" s="419"/>
      <c r="F10" s="419"/>
      <c r="G10" s="419"/>
      <c r="H10" s="419"/>
      <c r="I10" s="419"/>
      <c r="J10" s="419"/>
      <c r="K10" s="285"/>
    </row>
    <row r="11" spans="2:11" s="1" customFormat="1" ht="15" customHeight="1">
      <c r="B11" s="288"/>
      <c r="C11" s="289"/>
      <c r="D11" s="419" t="s">
        <v>1446</v>
      </c>
      <c r="E11" s="419"/>
      <c r="F11" s="419"/>
      <c r="G11" s="419"/>
      <c r="H11" s="419"/>
      <c r="I11" s="419"/>
      <c r="J11" s="419"/>
      <c r="K11" s="285"/>
    </row>
    <row r="12" spans="2:11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pans="2:11" s="1" customFormat="1" ht="15" customHeight="1">
      <c r="B13" s="288"/>
      <c r="C13" s="289"/>
      <c r="D13" s="290" t="s">
        <v>1447</v>
      </c>
      <c r="E13" s="287"/>
      <c r="F13" s="287"/>
      <c r="G13" s="287"/>
      <c r="H13" s="287"/>
      <c r="I13" s="287"/>
      <c r="J13" s="287"/>
      <c r="K13" s="285"/>
    </row>
    <row r="14" spans="2:11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pans="2:11" s="1" customFormat="1" ht="15" customHeight="1">
      <c r="B15" s="288"/>
      <c r="C15" s="289"/>
      <c r="D15" s="419" t="s">
        <v>1448</v>
      </c>
      <c r="E15" s="419"/>
      <c r="F15" s="419"/>
      <c r="G15" s="419"/>
      <c r="H15" s="419"/>
      <c r="I15" s="419"/>
      <c r="J15" s="419"/>
      <c r="K15" s="285"/>
    </row>
    <row r="16" spans="2:11" s="1" customFormat="1" ht="15" customHeight="1">
      <c r="B16" s="288"/>
      <c r="C16" s="289"/>
      <c r="D16" s="419" t="s">
        <v>1449</v>
      </c>
      <c r="E16" s="419"/>
      <c r="F16" s="419"/>
      <c r="G16" s="419"/>
      <c r="H16" s="419"/>
      <c r="I16" s="419"/>
      <c r="J16" s="419"/>
      <c r="K16" s="285"/>
    </row>
    <row r="17" spans="2:11" s="1" customFormat="1" ht="15" customHeight="1">
      <c r="B17" s="288"/>
      <c r="C17" s="289"/>
      <c r="D17" s="419" t="s">
        <v>1450</v>
      </c>
      <c r="E17" s="419"/>
      <c r="F17" s="419"/>
      <c r="G17" s="419"/>
      <c r="H17" s="419"/>
      <c r="I17" s="419"/>
      <c r="J17" s="419"/>
      <c r="K17" s="285"/>
    </row>
    <row r="18" spans="2:11" s="1" customFormat="1" ht="15" customHeight="1">
      <c r="B18" s="288"/>
      <c r="C18" s="289"/>
      <c r="D18" s="289"/>
      <c r="E18" s="291" t="s">
        <v>85</v>
      </c>
      <c r="F18" s="419" t="s">
        <v>1451</v>
      </c>
      <c r="G18" s="419"/>
      <c r="H18" s="419"/>
      <c r="I18" s="419"/>
      <c r="J18" s="419"/>
      <c r="K18" s="285"/>
    </row>
    <row r="19" spans="2:11" s="1" customFormat="1" ht="15" customHeight="1">
      <c r="B19" s="288"/>
      <c r="C19" s="289"/>
      <c r="D19" s="289"/>
      <c r="E19" s="291" t="s">
        <v>1452</v>
      </c>
      <c r="F19" s="419" t="s">
        <v>1453</v>
      </c>
      <c r="G19" s="419"/>
      <c r="H19" s="419"/>
      <c r="I19" s="419"/>
      <c r="J19" s="419"/>
      <c r="K19" s="285"/>
    </row>
    <row r="20" spans="2:11" s="1" customFormat="1" ht="15" customHeight="1">
      <c r="B20" s="288"/>
      <c r="C20" s="289"/>
      <c r="D20" s="289"/>
      <c r="E20" s="291" t="s">
        <v>1454</v>
      </c>
      <c r="F20" s="419" t="s">
        <v>1455</v>
      </c>
      <c r="G20" s="419"/>
      <c r="H20" s="419"/>
      <c r="I20" s="419"/>
      <c r="J20" s="419"/>
      <c r="K20" s="285"/>
    </row>
    <row r="21" spans="2:11" s="1" customFormat="1" ht="15" customHeight="1">
      <c r="B21" s="288"/>
      <c r="C21" s="289"/>
      <c r="D21" s="289"/>
      <c r="E21" s="291" t="s">
        <v>1456</v>
      </c>
      <c r="F21" s="419" t="s">
        <v>1457</v>
      </c>
      <c r="G21" s="419"/>
      <c r="H21" s="419"/>
      <c r="I21" s="419"/>
      <c r="J21" s="419"/>
      <c r="K21" s="285"/>
    </row>
    <row r="22" spans="2:11" s="1" customFormat="1" ht="15" customHeight="1">
      <c r="B22" s="288"/>
      <c r="C22" s="289"/>
      <c r="D22" s="289"/>
      <c r="E22" s="291" t="s">
        <v>1285</v>
      </c>
      <c r="F22" s="419" t="s">
        <v>1286</v>
      </c>
      <c r="G22" s="419"/>
      <c r="H22" s="419"/>
      <c r="I22" s="419"/>
      <c r="J22" s="419"/>
      <c r="K22" s="285"/>
    </row>
    <row r="23" spans="2:11" s="1" customFormat="1" ht="15" customHeight="1">
      <c r="B23" s="288"/>
      <c r="C23" s="289"/>
      <c r="D23" s="289"/>
      <c r="E23" s="291" t="s">
        <v>92</v>
      </c>
      <c r="F23" s="419" t="s">
        <v>1458</v>
      </c>
      <c r="G23" s="419"/>
      <c r="H23" s="419"/>
      <c r="I23" s="419"/>
      <c r="J23" s="419"/>
      <c r="K23" s="285"/>
    </row>
    <row r="24" spans="2:11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pans="2:11" s="1" customFormat="1" ht="15" customHeight="1">
      <c r="B25" s="288"/>
      <c r="C25" s="419" t="s">
        <v>1459</v>
      </c>
      <c r="D25" s="419"/>
      <c r="E25" s="419"/>
      <c r="F25" s="419"/>
      <c r="G25" s="419"/>
      <c r="H25" s="419"/>
      <c r="I25" s="419"/>
      <c r="J25" s="419"/>
      <c r="K25" s="285"/>
    </row>
    <row r="26" spans="2:11" s="1" customFormat="1" ht="15" customHeight="1">
      <c r="B26" s="288"/>
      <c r="C26" s="419" t="s">
        <v>1460</v>
      </c>
      <c r="D26" s="419"/>
      <c r="E26" s="419"/>
      <c r="F26" s="419"/>
      <c r="G26" s="419"/>
      <c r="H26" s="419"/>
      <c r="I26" s="419"/>
      <c r="J26" s="419"/>
      <c r="K26" s="285"/>
    </row>
    <row r="27" spans="2:11" s="1" customFormat="1" ht="15" customHeight="1">
      <c r="B27" s="288"/>
      <c r="C27" s="287"/>
      <c r="D27" s="419" t="s">
        <v>1461</v>
      </c>
      <c r="E27" s="419"/>
      <c r="F27" s="419"/>
      <c r="G27" s="419"/>
      <c r="H27" s="419"/>
      <c r="I27" s="419"/>
      <c r="J27" s="419"/>
      <c r="K27" s="285"/>
    </row>
    <row r="28" spans="2:11" s="1" customFormat="1" ht="15" customHeight="1">
      <c r="B28" s="288"/>
      <c r="C28" s="289"/>
      <c r="D28" s="419" t="s">
        <v>1462</v>
      </c>
      <c r="E28" s="419"/>
      <c r="F28" s="419"/>
      <c r="G28" s="419"/>
      <c r="H28" s="419"/>
      <c r="I28" s="419"/>
      <c r="J28" s="419"/>
      <c r="K28" s="285"/>
    </row>
    <row r="29" spans="2:11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pans="2:11" s="1" customFormat="1" ht="15" customHeight="1">
      <c r="B30" s="288"/>
      <c r="C30" s="289"/>
      <c r="D30" s="419" t="s">
        <v>1463</v>
      </c>
      <c r="E30" s="419"/>
      <c r="F30" s="419"/>
      <c r="G30" s="419"/>
      <c r="H30" s="419"/>
      <c r="I30" s="419"/>
      <c r="J30" s="419"/>
      <c r="K30" s="285"/>
    </row>
    <row r="31" spans="2:11" s="1" customFormat="1" ht="15" customHeight="1">
      <c r="B31" s="288"/>
      <c r="C31" s="289"/>
      <c r="D31" s="419" t="s">
        <v>1464</v>
      </c>
      <c r="E31" s="419"/>
      <c r="F31" s="419"/>
      <c r="G31" s="419"/>
      <c r="H31" s="419"/>
      <c r="I31" s="419"/>
      <c r="J31" s="419"/>
      <c r="K31" s="285"/>
    </row>
    <row r="32" spans="2:11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pans="2:11" s="1" customFormat="1" ht="15" customHeight="1">
      <c r="B33" s="288"/>
      <c r="C33" s="289"/>
      <c r="D33" s="419" t="s">
        <v>1465</v>
      </c>
      <c r="E33" s="419"/>
      <c r="F33" s="419"/>
      <c r="G33" s="419"/>
      <c r="H33" s="419"/>
      <c r="I33" s="419"/>
      <c r="J33" s="419"/>
      <c r="K33" s="285"/>
    </row>
    <row r="34" spans="2:11" s="1" customFormat="1" ht="15" customHeight="1">
      <c r="B34" s="288"/>
      <c r="C34" s="289"/>
      <c r="D34" s="419" t="s">
        <v>1466</v>
      </c>
      <c r="E34" s="419"/>
      <c r="F34" s="419"/>
      <c r="G34" s="419"/>
      <c r="H34" s="419"/>
      <c r="I34" s="419"/>
      <c r="J34" s="419"/>
      <c r="K34" s="285"/>
    </row>
    <row r="35" spans="2:11" s="1" customFormat="1" ht="15" customHeight="1">
      <c r="B35" s="288"/>
      <c r="C35" s="289"/>
      <c r="D35" s="419" t="s">
        <v>1467</v>
      </c>
      <c r="E35" s="419"/>
      <c r="F35" s="419"/>
      <c r="G35" s="419"/>
      <c r="H35" s="419"/>
      <c r="I35" s="419"/>
      <c r="J35" s="419"/>
      <c r="K35" s="285"/>
    </row>
    <row r="36" spans="2:11" s="1" customFormat="1" ht="15" customHeight="1">
      <c r="B36" s="288"/>
      <c r="C36" s="289"/>
      <c r="D36" s="287"/>
      <c r="E36" s="290" t="s">
        <v>276</v>
      </c>
      <c r="F36" s="287"/>
      <c r="G36" s="419" t="s">
        <v>1468</v>
      </c>
      <c r="H36" s="419"/>
      <c r="I36" s="419"/>
      <c r="J36" s="419"/>
      <c r="K36" s="285"/>
    </row>
    <row r="37" spans="2:11" s="1" customFormat="1" ht="30.75" customHeight="1">
      <c r="B37" s="288"/>
      <c r="C37" s="289"/>
      <c r="D37" s="287"/>
      <c r="E37" s="290" t="s">
        <v>1469</v>
      </c>
      <c r="F37" s="287"/>
      <c r="G37" s="419" t="s">
        <v>1470</v>
      </c>
      <c r="H37" s="419"/>
      <c r="I37" s="419"/>
      <c r="J37" s="419"/>
      <c r="K37" s="285"/>
    </row>
    <row r="38" spans="2:11" s="1" customFormat="1" ht="15" customHeight="1">
      <c r="B38" s="288"/>
      <c r="C38" s="289"/>
      <c r="D38" s="287"/>
      <c r="E38" s="290" t="s">
        <v>60</v>
      </c>
      <c r="F38" s="287"/>
      <c r="G38" s="419" t="s">
        <v>1471</v>
      </c>
      <c r="H38" s="419"/>
      <c r="I38" s="419"/>
      <c r="J38" s="419"/>
      <c r="K38" s="285"/>
    </row>
    <row r="39" spans="2:11" s="1" customFormat="1" ht="15" customHeight="1">
      <c r="B39" s="288"/>
      <c r="C39" s="289"/>
      <c r="D39" s="287"/>
      <c r="E39" s="290" t="s">
        <v>61</v>
      </c>
      <c r="F39" s="287"/>
      <c r="G39" s="419" t="s">
        <v>1472</v>
      </c>
      <c r="H39" s="419"/>
      <c r="I39" s="419"/>
      <c r="J39" s="419"/>
      <c r="K39" s="285"/>
    </row>
    <row r="40" spans="2:11" s="1" customFormat="1" ht="15" customHeight="1">
      <c r="B40" s="288"/>
      <c r="C40" s="289"/>
      <c r="D40" s="287"/>
      <c r="E40" s="290" t="s">
        <v>277</v>
      </c>
      <c r="F40" s="287"/>
      <c r="G40" s="419" t="s">
        <v>1473</v>
      </c>
      <c r="H40" s="419"/>
      <c r="I40" s="419"/>
      <c r="J40" s="419"/>
      <c r="K40" s="285"/>
    </row>
    <row r="41" spans="2:11" s="1" customFormat="1" ht="15" customHeight="1">
      <c r="B41" s="288"/>
      <c r="C41" s="289"/>
      <c r="D41" s="287"/>
      <c r="E41" s="290" t="s">
        <v>278</v>
      </c>
      <c r="F41" s="287"/>
      <c r="G41" s="419" t="s">
        <v>1474</v>
      </c>
      <c r="H41" s="419"/>
      <c r="I41" s="419"/>
      <c r="J41" s="419"/>
      <c r="K41" s="285"/>
    </row>
    <row r="42" spans="2:11" s="1" customFormat="1" ht="15" customHeight="1">
      <c r="B42" s="288"/>
      <c r="C42" s="289"/>
      <c r="D42" s="287"/>
      <c r="E42" s="290" t="s">
        <v>1475</v>
      </c>
      <c r="F42" s="287"/>
      <c r="G42" s="419" t="s">
        <v>1476</v>
      </c>
      <c r="H42" s="419"/>
      <c r="I42" s="419"/>
      <c r="J42" s="419"/>
      <c r="K42" s="285"/>
    </row>
    <row r="43" spans="2:11" s="1" customFormat="1" ht="15" customHeight="1">
      <c r="B43" s="288"/>
      <c r="C43" s="289"/>
      <c r="D43" s="287"/>
      <c r="E43" s="290"/>
      <c r="F43" s="287"/>
      <c r="G43" s="419" t="s">
        <v>1477</v>
      </c>
      <c r="H43" s="419"/>
      <c r="I43" s="419"/>
      <c r="J43" s="419"/>
      <c r="K43" s="285"/>
    </row>
    <row r="44" spans="2:11" s="1" customFormat="1" ht="15" customHeight="1">
      <c r="B44" s="288"/>
      <c r="C44" s="289"/>
      <c r="D44" s="287"/>
      <c r="E44" s="290" t="s">
        <v>1478</v>
      </c>
      <c r="F44" s="287"/>
      <c r="G44" s="419" t="s">
        <v>1479</v>
      </c>
      <c r="H44" s="419"/>
      <c r="I44" s="419"/>
      <c r="J44" s="419"/>
      <c r="K44" s="285"/>
    </row>
    <row r="45" spans="2:11" s="1" customFormat="1" ht="15" customHeight="1">
      <c r="B45" s="288"/>
      <c r="C45" s="289"/>
      <c r="D45" s="287"/>
      <c r="E45" s="290" t="s">
        <v>280</v>
      </c>
      <c r="F45" s="287"/>
      <c r="G45" s="419" t="s">
        <v>1480</v>
      </c>
      <c r="H45" s="419"/>
      <c r="I45" s="419"/>
      <c r="J45" s="419"/>
      <c r="K45" s="285"/>
    </row>
    <row r="46" spans="2:11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pans="2:11" s="1" customFormat="1" ht="15" customHeight="1">
      <c r="B47" s="288"/>
      <c r="C47" s="289"/>
      <c r="D47" s="419" t="s">
        <v>1481</v>
      </c>
      <c r="E47" s="419"/>
      <c r="F47" s="419"/>
      <c r="G47" s="419"/>
      <c r="H47" s="419"/>
      <c r="I47" s="419"/>
      <c r="J47" s="419"/>
      <c r="K47" s="285"/>
    </row>
    <row r="48" spans="2:11" s="1" customFormat="1" ht="15" customHeight="1">
      <c r="B48" s="288"/>
      <c r="C48" s="289"/>
      <c r="D48" s="289"/>
      <c r="E48" s="419" t="s">
        <v>1482</v>
      </c>
      <c r="F48" s="419"/>
      <c r="G48" s="419"/>
      <c r="H48" s="419"/>
      <c r="I48" s="419"/>
      <c r="J48" s="419"/>
      <c r="K48" s="285"/>
    </row>
    <row r="49" spans="2:11" s="1" customFormat="1" ht="15" customHeight="1">
      <c r="B49" s="288"/>
      <c r="C49" s="289"/>
      <c r="D49" s="289"/>
      <c r="E49" s="419" t="s">
        <v>1483</v>
      </c>
      <c r="F49" s="419"/>
      <c r="G49" s="419"/>
      <c r="H49" s="419"/>
      <c r="I49" s="419"/>
      <c r="J49" s="419"/>
      <c r="K49" s="285"/>
    </row>
    <row r="50" spans="2:11" s="1" customFormat="1" ht="15" customHeight="1">
      <c r="B50" s="288"/>
      <c r="C50" s="289"/>
      <c r="D50" s="289"/>
      <c r="E50" s="419" t="s">
        <v>1484</v>
      </c>
      <c r="F50" s="419"/>
      <c r="G50" s="419"/>
      <c r="H50" s="419"/>
      <c r="I50" s="419"/>
      <c r="J50" s="419"/>
      <c r="K50" s="285"/>
    </row>
    <row r="51" spans="2:11" s="1" customFormat="1" ht="15" customHeight="1">
      <c r="B51" s="288"/>
      <c r="C51" s="289"/>
      <c r="D51" s="419" t="s">
        <v>1485</v>
      </c>
      <c r="E51" s="419"/>
      <c r="F51" s="419"/>
      <c r="G51" s="419"/>
      <c r="H51" s="419"/>
      <c r="I51" s="419"/>
      <c r="J51" s="419"/>
      <c r="K51" s="285"/>
    </row>
    <row r="52" spans="2:11" s="1" customFormat="1" ht="25.5" customHeight="1">
      <c r="B52" s="284"/>
      <c r="C52" s="420" t="s">
        <v>1486</v>
      </c>
      <c r="D52" s="420"/>
      <c r="E52" s="420"/>
      <c r="F52" s="420"/>
      <c r="G52" s="420"/>
      <c r="H52" s="420"/>
      <c r="I52" s="420"/>
      <c r="J52" s="420"/>
      <c r="K52" s="285"/>
    </row>
    <row r="53" spans="2:11" s="1" customFormat="1" ht="5.25" customHeight="1">
      <c r="B53" s="284"/>
      <c r="C53" s="286"/>
      <c r="D53" s="286"/>
      <c r="E53" s="286"/>
      <c r="F53" s="286"/>
      <c r="G53" s="286"/>
      <c r="H53" s="286"/>
      <c r="I53" s="286"/>
      <c r="J53" s="286"/>
      <c r="K53" s="285"/>
    </row>
    <row r="54" spans="2:11" s="1" customFormat="1" ht="15" customHeight="1">
      <c r="B54" s="284"/>
      <c r="C54" s="419" t="s">
        <v>1487</v>
      </c>
      <c r="D54" s="419"/>
      <c r="E54" s="419"/>
      <c r="F54" s="419"/>
      <c r="G54" s="419"/>
      <c r="H54" s="419"/>
      <c r="I54" s="419"/>
      <c r="J54" s="419"/>
      <c r="K54" s="285"/>
    </row>
    <row r="55" spans="2:11" s="1" customFormat="1" ht="15" customHeight="1">
      <c r="B55" s="284"/>
      <c r="C55" s="419" t="s">
        <v>1488</v>
      </c>
      <c r="D55" s="419"/>
      <c r="E55" s="419"/>
      <c r="F55" s="419"/>
      <c r="G55" s="419"/>
      <c r="H55" s="419"/>
      <c r="I55" s="419"/>
      <c r="J55" s="419"/>
      <c r="K55" s="285"/>
    </row>
    <row r="56" spans="2:11" s="1" customFormat="1" ht="12.75" customHeight="1">
      <c r="B56" s="284"/>
      <c r="C56" s="287"/>
      <c r="D56" s="287"/>
      <c r="E56" s="287"/>
      <c r="F56" s="287"/>
      <c r="G56" s="287"/>
      <c r="H56" s="287"/>
      <c r="I56" s="287"/>
      <c r="J56" s="287"/>
      <c r="K56" s="285"/>
    </row>
    <row r="57" spans="2:11" s="1" customFormat="1" ht="15" customHeight="1">
      <c r="B57" s="284"/>
      <c r="C57" s="419" t="s">
        <v>1489</v>
      </c>
      <c r="D57" s="419"/>
      <c r="E57" s="419"/>
      <c r="F57" s="419"/>
      <c r="G57" s="419"/>
      <c r="H57" s="419"/>
      <c r="I57" s="419"/>
      <c r="J57" s="419"/>
      <c r="K57" s="285"/>
    </row>
    <row r="58" spans="2:11" s="1" customFormat="1" ht="15" customHeight="1">
      <c r="B58" s="284"/>
      <c r="C58" s="289"/>
      <c r="D58" s="419" t="s">
        <v>1490</v>
      </c>
      <c r="E58" s="419"/>
      <c r="F58" s="419"/>
      <c r="G58" s="419"/>
      <c r="H58" s="419"/>
      <c r="I58" s="419"/>
      <c r="J58" s="419"/>
      <c r="K58" s="285"/>
    </row>
    <row r="59" spans="2:11" s="1" customFormat="1" ht="15" customHeight="1">
      <c r="B59" s="284"/>
      <c r="C59" s="289"/>
      <c r="D59" s="419" t="s">
        <v>1491</v>
      </c>
      <c r="E59" s="419"/>
      <c r="F59" s="419"/>
      <c r="G59" s="419"/>
      <c r="H59" s="419"/>
      <c r="I59" s="419"/>
      <c r="J59" s="419"/>
      <c r="K59" s="285"/>
    </row>
    <row r="60" spans="2:11" s="1" customFormat="1" ht="15" customHeight="1">
      <c r="B60" s="284"/>
      <c r="C60" s="289"/>
      <c r="D60" s="419" t="s">
        <v>1492</v>
      </c>
      <c r="E60" s="419"/>
      <c r="F60" s="419"/>
      <c r="G60" s="419"/>
      <c r="H60" s="419"/>
      <c r="I60" s="419"/>
      <c r="J60" s="419"/>
      <c r="K60" s="285"/>
    </row>
    <row r="61" spans="2:11" s="1" customFormat="1" ht="15" customHeight="1">
      <c r="B61" s="284"/>
      <c r="C61" s="289"/>
      <c r="D61" s="419" t="s">
        <v>1493</v>
      </c>
      <c r="E61" s="419"/>
      <c r="F61" s="419"/>
      <c r="G61" s="419"/>
      <c r="H61" s="419"/>
      <c r="I61" s="419"/>
      <c r="J61" s="419"/>
      <c r="K61" s="285"/>
    </row>
    <row r="62" spans="2:11" s="1" customFormat="1" ht="15" customHeight="1">
      <c r="B62" s="284"/>
      <c r="C62" s="289"/>
      <c r="D62" s="421" t="s">
        <v>1494</v>
      </c>
      <c r="E62" s="421"/>
      <c r="F62" s="421"/>
      <c r="G62" s="421"/>
      <c r="H62" s="421"/>
      <c r="I62" s="421"/>
      <c r="J62" s="421"/>
      <c r="K62" s="285"/>
    </row>
    <row r="63" spans="2:11" s="1" customFormat="1" ht="15" customHeight="1">
      <c r="B63" s="284"/>
      <c r="C63" s="289"/>
      <c r="D63" s="419" t="s">
        <v>1495</v>
      </c>
      <c r="E63" s="419"/>
      <c r="F63" s="419"/>
      <c r="G63" s="419"/>
      <c r="H63" s="419"/>
      <c r="I63" s="419"/>
      <c r="J63" s="419"/>
      <c r="K63" s="285"/>
    </row>
    <row r="64" spans="2:11" s="1" customFormat="1" ht="12.75" customHeight="1">
      <c r="B64" s="284"/>
      <c r="C64" s="289"/>
      <c r="D64" s="289"/>
      <c r="E64" s="292"/>
      <c r="F64" s="289"/>
      <c r="G64" s="289"/>
      <c r="H64" s="289"/>
      <c r="I64" s="289"/>
      <c r="J64" s="289"/>
      <c r="K64" s="285"/>
    </row>
    <row r="65" spans="2:11" s="1" customFormat="1" ht="15" customHeight="1">
      <c r="B65" s="284"/>
      <c r="C65" s="289"/>
      <c r="D65" s="419" t="s">
        <v>1496</v>
      </c>
      <c r="E65" s="419"/>
      <c r="F65" s="419"/>
      <c r="G65" s="419"/>
      <c r="H65" s="419"/>
      <c r="I65" s="419"/>
      <c r="J65" s="419"/>
      <c r="K65" s="285"/>
    </row>
    <row r="66" spans="2:11" s="1" customFormat="1" ht="15" customHeight="1">
      <c r="B66" s="284"/>
      <c r="C66" s="289"/>
      <c r="D66" s="421" t="s">
        <v>1497</v>
      </c>
      <c r="E66" s="421"/>
      <c r="F66" s="421"/>
      <c r="G66" s="421"/>
      <c r="H66" s="421"/>
      <c r="I66" s="421"/>
      <c r="J66" s="421"/>
      <c r="K66" s="285"/>
    </row>
    <row r="67" spans="2:11" s="1" customFormat="1" ht="15" customHeight="1">
      <c r="B67" s="284"/>
      <c r="C67" s="289"/>
      <c r="D67" s="419" t="s">
        <v>1498</v>
      </c>
      <c r="E67" s="419"/>
      <c r="F67" s="419"/>
      <c r="G67" s="419"/>
      <c r="H67" s="419"/>
      <c r="I67" s="419"/>
      <c r="J67" s="419"/>
      <c r="K67" s="285"/>
    </row>
    <row r="68" spans="2:11" s="1" customFormat="1" ht="15" customHeight="1">
      <c r="B68" s="284"/>
      <c r="C68" s="289"/>
      <c r="D68" s="419" t="s">
        <v>1499</v>
      </c>
      <c r="E68" s="419"/>
      <c r="F68" s="419"/>
      <c r="G68" s="419"/>
      <c r="H68" s="419"/>
      <c r="I68" s="419"/>
      <c r="J68" s="419"/>
      <c r="K68" s="285"/>
    </row>
    <row r="69" spans="2:11" s="1" customFormat="1" ht="15" customHeight="1">
      <c r="B69" s="284"/>
      <c r="C69" s="289"/>
      <c r="D69" s="419" t="s">
        <v>1500</v>
      </c>
      <c r="E69" s="419"/>
      <c r="F69" s="419"/>
      <c r="G69" s="419"/>
      <c r="H69" s="419"/>
      <c r="I69" s="419"/>
      <c r="J69" s="419"/>
      <c r="K69" s="285"/>
    </row>
    <row r="70" spans="2:11" s="1" customFormat="1" ht="15" customHeight="1">
      <c r="B70" s="284"/>
      <c r="C70" s="289"/>
      <c r="D70" s="419" t="s">
        <v>1501</v>
      </c>
      <c r="E70" s="419"/>
      <c r="F70" s="419"/>
      <c r="G70" s="419"/>
      <c r="H70" s="419"/>
      <c r="I70" s="419"/>
      <c r="J70" s="419"/>
      <c r="K70" s="285"/>
    </row>
    <row r="71" spans="2:1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pans="2:11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2:11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pans="2:11" s="1" customFormat="1" ht="45" customHeight="1">
      <c r="B75" s="301"/>
      <c r="C75" s="414" t="s">
        <v>1502</v>
      </c>
      <c r="D75" s="414"/>
      <c r="E75" s="414"/>
      <c r="F75" s="414"/>
      <c r="G75" s="414"/>
      <c r="H75" s="414"/>
      <c r="I75" s="414"/>
      <c r="J75" s="414"/>
      <c r="K75" s="302"/>
    </row>
    <row r="76" spans="2:11" s="1" customFormat="1" ht="17.25" customHeight="1">
      <c r="B76" s="301"/>
      <c r="C76" s="303" t="s">
        <v>1503</v>
      </c>
      <c r="D76" s="303"/>
      <c r="E76" s="303"/>
      <c r="F76" s="303" t="s">
        <v>1504</v>
      </c>
      <c r="G76" s="304"/>
      <c r="H76" s="303" t="s">
        <v>61</v>
      </c>
      <c r="I76" s="303" t="s">
        <v>64</v>
      </c>
      <c r="J76" s="303" t="s">
        <v>1505</v>
      </c>
      <c r="K76" s="302"/>
    </row>
    <row r="77" spans="2:11" s="1" customFormat="1" ht="17.25" customHeight="1">
      <c r="B77" s="301"/>
      <c r="C77" s="305" t="s">
        <v>1506</v>
      </c>
      <c r="D77" s="305"/>
      <c r="E77" s="305"/>
      <c r="F77" s="306" t="s">
        <v>1507</v>
      </c>
      <c r="G77" s="307"/>
      <c r="H77" s="305"/>
      <c r="I77" s="305"/>
      <c r="J77" s="305" t="s">
        <v>1508</v>
      </c>
      <c r="K77" s="302"/>
    </row>
    <row r="78" spans="2:11" s="1" customFormat="1" ht="5.25" customHeight="1">
      <c r="B78" s="301"/>
      <c r="C78" s="308"/>
      <c r="D78" s="308"/>
      <c r="E78" s="308"/>
      <c r="F78" s="308"/>
      <c r="G78" s="309"/>
      <c r="H78" s="308"/>
      <c r="I78" s="308"/>
      <c r="J78" s="308"/>
      <c r="K78" s="302"/>
    </row>
    <row r="79" spans="2:11" s="1" customFormat="1" ht="15" customHeight="1">
      <c r="B79" s="301"/>
      <c r="C79" s="290" t="s">
        <v>60</v>
      </c>
      <c r="D79" s="310"/>
      <c r="E79" s="310"/>
      <c r="F79" s="311" t="s">
        <v>1509</v>
      </c>
      <c r="G79" s="312"/>
      <c r="H79" s="290" t="s">
        <v>1510</v>
      </c>
      <c r="I79" s="290" t="s">
        <v>1511</v>
      </c>
      <c r="J79" s="290">
        <v>20</v>
      </c>
      <c r="K79" s="302"/>
    </row>
    <row r="80" spans="2:11" s="1" customFormat="1" ht="15" customHeight="1">
      <c r="B80" s="301"/>
      <c r="C80" s="290" t="s">
        <v>1512</v>
      </c>
      <c r="D80" s="290"/>
      <c r="E80" s="290"/>
      <c r="F80" s="311" t="s">
        <v>1509</v>
      </c>
      <c r="G80" s="312"/>
      <c r="H80" s="290" t="s">
        <v>1513</v>
      </c>
      <c r="I80" s="290" t="s">
        <v>1511</v>
      </c>
      <c r="J80" s="290">
        <v>120</v>
      </c>
      <c r="K80" s="302"/>
    </row>
    <row r="81" spans="2:11" s="1" customFormat="1" ht="15" customHeight="1">
      <c r="B81" s="313"/>
      <c r="C81" s="290" t="s">
        <v>1514</v>
      </c>
      <c r="D81" s="290"/>
      <c r="E81" s="290"/>
      <c r="F81" s="311" t="s">
        <v>1515</v>
      </c>
      <c r="G81" s="312"/>
      <c r="H81" s="290" t="s">
        <v>1516</v>
      </c>
      <c r="I81" s="290" t="s">
        <v>1511</v>
      </c>
      <c r="J81" s="290">
        <v>50</v>
      </c>
      <c r="K81" s="302"/>
    </row>
    <row r="82" spans="2:11" s="1" customFormat="1" ht="15" customHeight="1">
      <c r="B82" s="313"/>
      <c r="C82" s="290" t="s">
        <v>1517</v>
      </c>
      <c r="D82" s="290"/>
      <c r="E82" s="290"/>
      <c r="F82" s="311" t="s">
        <v>1509</v>
      </c>
      <c r="G82" s="312"/>
      <c r="H82" s="290" t="s">
        <v>1518</v>
      </c>
      <c r="I82" s="290" t="s">
        <v>1519</v>
      </c>
      <c r="J82" s="290"/>
      <c r="K82" s="302"/>
    </row>
    <row r="83" spans="2:11" s="1" customFormat="1" ht="15" customHeight="1">
      <c r="B83" s="313"/>
      <c r="C83" s="314" t="s">
        <v>1520</v>
      </c>
      <c r="D83" s="314"/>
      <c r="E83" s="314"/>
      <c r="F83" s="315" t="s">
        <v>1515</v>
      </c>
      <c r="G83" s="314"/>
      <c r="H83" s="314" t="s">
        <v>1521</v>
      </c>
      <c r="I83" s="314" t="s">
        <v>1511</v>
      </c>
      <c r="J83" s="314">
        <v>15</v>
      </c>
      <c r="K83" s="302"/>
    </row>
    <row r="84" spans="2:11" s="1" customFormat="1" ht="15" customHeight="1">
      <c r="B84" s="313"/>
      <c r="C84" s="314" t="s">
        <v>1522</v>
      </c>
      <c r="D84" s="314"/>
      <c r="E84" s="314"/>
      <c r="F84" s="315" t="s">
        <v>1515</v>
      </c>
      <c r="G84" s="314"/>
      <c r="H84" s="314" t="s">
        <v>1523</v>
      </c>
      <c r="I84" s="314" t="s">
        <v>1511</v>
      </c>
      <c r="J84" s="314">
        <v>15</v>
      </c>
      <c r="K84" s="302"/>
    </row>
    <row r="85" spans="2:11" s="1" customFormat="1" ht="15" customHeight="1">
      <c r="B85" s="313"/>
      <c r="C85" s="314" t="s">
        <v>1524</v>
      </c>
      <c r="D85" s="314"/>
      <c r="E85" s="314"/>
      <c r="F85" s="315" t="s">
        <v>1515</v>
      </c>
      <c r="G85" s="314"/>
      <c r="H85" s="314" t="s">
        <v>1525</v>
      </c>
      <c r="I85" s="314" t="s">
        <v>1511</v>
      </c>
      <c r="J85" s="314">
        <v>20</v>
      </c>
      <c r="K85" s="302"/>
    </row>
    <row r="86" spans="2:11" s="1" customFormat="1" ht="15" customHeight="1">
      <c r="B86" s="313"/>
      <c r="C86" s="314" t="s">
        <v>1526</v>
      </c>
      <c r="D86" s="314"/>
      <c r="E86" s="314"/>
      <c r="F86" s="315" t="s">
        <v>1515</v>
      </c>
      <c r="G86" s="314"/>
      <c r="H86" s="314" t="s">
        <v>1527</v>
      </c>
      <c r="I86" s="314" t="s">
        <v>1511</v>
      </c>
      <c r="J86" s="314">
        <v>20</v>
      </c>
      <c r="K86" s="302"/>
    </row>
    <row r="87" spans="2:11" s="1" customFormat="1" ht="15" customHeight="1">
      <c r="B87" s="313"/>
      <c r="C87" s="290" t="s">
        <v>1528</v>
      </c>
      <c r="D87" s="290"/>
      <c r="E87" s="290"/>
      <c r="F87" s="311" t="s">
        <v>1515</v>
      </c>
      <c r="G87" s="312"/>
      <c r="H87" s="290" t="s">
        <v>1529</v>
      </c>
      <c r="I87" s="290" t="s">
        <v>1511</v>
      </c>
      <c r="J87" s="290">
        <v>50</v>
      </c>
      <c r="K87" s="302"/>
    </row>
    <row r="88" spans="2:11" s="1" customFormat="1" ht="15" customHeight="1">
      <c r="B88" s="313"/>
      <c r="C88" s="290" t="s">
        <v>1530</v>
      </c>
      <c r="D88" s="290"/>
      <c r="E88" s="290"/>
      <c r="F88" s="311" t="s">
        <v>1515</v>
      </c>
      <c r="G88" s="312"/>
      <c r="H88" s="290" t="s">
        <v>1531</v>
      </c>
      <c r="I88" s="290" t="s">
        <v>1511</v>
      </c>
      <c r="J88" s="290">
        <v>20</v>
      </c>
      <c r="K88" s="302"/>
    </row>
    <row r="89" spans="2:11" s="1" customFormat="1" ht="15" customHeight="1">
      <c r="B89" s="313"/>
      <c r="C89" s="290" t="s">
        <v>1532</v>
      </c>
      <c r="D89" s="290"/>
      <c r="E89" s="290"/>
      <c r="F89" s="311" t="s">
        <v>1515</v>
      </c>
      <c r="G89" s="312"/>
      <c r="H89" s="290" t="s">
        <v>1533</v>
      </c>
      <c r="I89" s="290" t="s">
        <v>1511</v>
      </c>
      <c r="J89" s="290">
        <v>20</v>
      </c>
      <c r="K89" s="302"/>
    </row>
    <row r="90" spans="2:11" s="1" customFormat="1" ht="15" customHeight="1">
      <c r="B90" s="313"/>
      <c r="C90" s="290" t="s">
        <v>1534</v>
      </c>
      <c r="D90" s="290"/>
      <c r="E90" s="290"/>
      <c r="F90" s="311" t="s">
        <v>1515</v>
      </c>
      <c r="G90" s="312"/>
      <c r="H90" s="290" t="s">
        <v>1535</v>
      </c>
      <c r="I90" s="290" t="s">
        <v>1511</v>
      </c>
      <c r="J90" s="290">
        <v>50</v>
      </c>
      <c r="K90" s="302"/>
    </row>
    <row r="91" spans="2:11" s="1" customFormat="1" ht="15" customHeight="1">
      <c r="B91" s="313"/>
      <c r="C91" s="290" t="s">
        <v>1536</v>
      </c>
      <c r="D91" s="290"/>
      <c r="E91" s="290"/>
      <c r="F91" s="311" t="s">
        <v>1515</v>
      </c>
      <c r="G91" s="312"/>
      <c r="H91" s="290" t="s">
        <v>1536</v>
      </c>
      <c r="I91" s="290" t="s">
        <v>1511</v>
      </c>
      <c r="J91" s="290">
        <v>50</v>
      </c>
      <c r="K91" s="302"/>
    </row>
    <row r="92" spans="2:11" s="1" customFormat="1" ht="15" customHeight="1">
      <c r="B92" s="313"/>
      <c r="C92" s="290" t="s">
        <v>1537</v>
      </c>
      <c r="D92" s="290"/>
      <c r="E92" s="290"/>
      <c r="F92" s="311" t="s">
        <v>1515</v>
      </c>
      <c r="G92" s="312"/>
      <c r="H92" s="290" t="s">
        <v>1538</v>
      </c>
      <c r="I92" s="290" t="s">
        <v>1511</v>
      </c>
      <c r="J92" s="290">
        <v>255</v>
      </c>
      <c r="K92" s="302"/>
    </row>
    <row r="93" spans="2:11" s="1" customFormat="1" ht="15" customHeight="1">
      <c r="B93" s="313"/>
      <c r="C93" s="290" t="s">
        <v>1539</v>
      </c>
      <c r="D93" s="290"/>
      <c r="E93" s="290"/>
      <c r="F93" s="311" t="s">
        <v>1509</v>
      </c>
      <c r="G93" s="312"/>
      <c r="H93" s="290" t="s">
        <v>1540</v>
      </c>
      <c r="I93" s="290" t="s">
        <v>1541</v>
      </c>
      <c r="J93" s="290"/>
      <c r="K93" s="302"/>
    </row>
    <row r="94" spans="2:11" s="1" customFormat="1" ht="15" customHeight="1">
      <c r="B94" s="313"/>
      <c r="C94" s="290" t="s">
        <v>1542</v>
      </c>
      <c r="D94" s="290"/>
      <c r="E94" s="290"/>
      <c r="F94" s="311" t="s">
        <v>1509</v>
      </c>
      <c r="G94" s="312"/>
      <c r="H94" s="290" t="s">
        <v>1543</v>
      </c>
      <c r="I94" s="290" t="s">
        <v>1544</v>
      </c>
      <c r="J94" s="290"/>
      <c r="K94" s="302"/>
    </row>
    <row r="95" spans="2:11" s="1" customFormat="1" ht="15" customHeight="1">
      <c r="B95" s="313"/>
      <c r="C95" s="290" t="s">
        <v>1545</v>
      </c>
      <c r="D95" s="290"/>
      <c r="E95" s="290"/>
      <c r="F95" s="311" t="s">
        <v>1509</v>
      </c>
      <c r="G95" s="312"/>
      <c r="H95" s="290" t="s">
        <v>1545</v>
      </c>
      <c r="I95" s="290" t="s">
        <v>1544</v>
      </c>
      <c r="J95" s="290"/>
      <c r="K95" s="302"/>
    </row>
    <row r="96" spans="2:11" s="1" customFormat="1" ht="15" customHeight="1">
      <c r="B96" s="313"/>
      <c r="C96" s="290" t="s">
        <v>45</v>
      </c>
      <c r="D96" s="290"/>
      <c r="E96" s="290"/>
      <c r="F96" s="311" t="s">
        <v>1509</v>
      </c>
      <c r="G96" s="312"/>
      <c r="H96" s="290" t="s">
        <v>1546</v>
      </c>
      <c r="I96" s="290" t="s">
        <v>1544</v>
      </c>
      <c r="J96" s="290"/>
      <c r="K96" s="302"/>
    </row>
    <row r="97" spans="2:11" s="1" customFormat="1" ht="15" customHeight="1">
      <c r="B97" s="313"/>
      <c r="C97" s="290" t="s">
        <v>55</v>
      </c>
      <c r="D97" s="290"/>
      <c r="E97" s="290"/>
      <c r="F97" s="311" t="s">
        <v>1509</v>
      </c>
      <c r="G97" s="312"/>
      <c r="H97" s="290" t="s">
        <v>1547</v>
      </c>
      <c r="I97" s="290" t="s">
        <v>1544</v>
      </c>
      <c r="J97" s="290"/>
      <c r="K97" s="302"/>
    </row>
    <row r="98" spans="2:11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2:11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pans="2:11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pans="2:1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pans="2:11" s="1" customFormat="1" ht="45" customHeight="1">
      <c r="B102" s="301"/>
      <c r="C102" s="414" t="s">
        <v>1548</v>
      </c>
      <c r="D102" s="414"/>
      <c r="E102" s="414"/>
      <c r="F102" s="414"/>
      <c r="G102" s="414"/>
      <c r="H102" s="414"/>
      <c r="I102" s="414"/>
      <c r="J102" s="414"/>
      <c r="K102" s="302"/>
    </row>
    <row r="103" spans="2:11" s="1" customFormat="1" ht="17.25" customHeight="1">
      <c r="B103" s="301"/>
      <c r="C103" s="303" t="s">
        <v>1503</v>
      </c>
      <c r="D103" s="303"/>
      <c r="E103" s="303"/>
      <c r="F103" s="303" t="s">
        <v>1504</v>
      </c>
      <c r="G103" s="304"/>
      <c r="H103" s="303" t="s">
        <v>61</v>
      </c>
      <c r="I103" s="303" t="s">
        <v>64</v>
      </c>
      <c r="J103" s="303" t="s">
        <v>1505</v>
      </c>
      <c r="K103" s="302"/>
    </row>
    <row r="104" spans="2:11" s="1" customFormat="1" ht="17.25" customHeight="1">
      <c r="B104" s="301"/>
      <c r="C104" s="305" t="s">
        <v>1506</v>
      </c>
      <c r="D104" s="305"/>
      <c r="E104" s="305"/>
      <c r="F104" s="306" t="s">
        <v>1507</v>
      </c>
      <c r="G104" s="307"/>
      <c r="H104" s="305"/>
      <c r="I104" s="305"/>
      <c r="J104" s="305" t="s">
        <v>1508</v>
      </c>
      <c r="K104" s="302"/>
    </row>
    <row r="105" spans="2:11" s="1" customFormat="1" ht="5.25" customHeight="1">
      <c r="B105" s="301"/>
      <c r="C105" s="303"/>
      <c r="D105" s="303"/>
      <c r="E105" s="303"/>
      <c r="F105" s="303"/>
      <c r="G105" s="321"/>
      <c r="H105" s="303"/>
      <c r="I105" s="303"/>
      <c r="J105" s="303"/>
      <c r="K105" s="302"/>
    </row>
    <row r="106" spans="2:11" s="1" customFormat="1" ht="15" customHeight="1">
      <c r="B106" s="301"/>
      <c r="C106" s="290" t="s">
        <v>60</v>
      </c>
      <c r="D106" s="310"/>
      <c r="E106" s="310"/>
      <c r="F106" s="311" t="s">
        <v>1509</v>
      </c>
      <c r="G106" s="290"/>
      <c r="H106" s="290" t="s">
        <v>1549</v>
      </c>
      <c r="I106" s="290" t="s">
        <v>1511</v>
      </c>
      <c r="J106" s="290">
        <v>20</v>
      </c>
      <c r="K106" s="302"/>
    </row>
    <row r="107" spans="2:11" s="1" customFormat="1" ht="15" customHeight="1">
      <c r="B107" s="301"/>
      <c r="C107" s="290" t="s">
        <v>1512</v>
      </c>
      <c r="D107" s="290"/>
      <c r="E107" s="290"/>
      <c r="F107" s="311" t="s">
        <v>1509</v>
      </c>
      <c r="G107" s="290"/>
      <c r="H107" s="290" t="s">
        <v>1549</v>
      </c>
      <c r="I107" s="290" t="s">
        <v>1511</v>
      </c>
      <c r="J107" s="290">
        <v>120</v>
      </c>
      <c r="K107" s="302"/>
    </row>
    <row r="108" spans="2:11" s="1" customFormat="1" ht="15" customHeight="1">
      <c r="B108" s="313"/>
      <c r="C108" s="290" t="s">
        <v>1514</v>
      </c>
      <c r="D108" s="290"/>
      <c r="E108" s="290"/>
      <c r="F108" s="311" t="s">
        <v>1515</v>
      </c>
      <c r="G108" s="290"/>
      <c r="H108" s="290" t="s">
        <v>1549</v>
      </c>
      <c r="I108" s="290" t="s">
        <v>1511</v>
      </c>
      <c r="J108" s="290">
        <v>50</v>
      </c>
      <c r="K108" s="302"/>
    </row>
    <row r="109" spans="2:11" s="1" customFormat="1" ht="15" customHeight="1">
      <c r="B109" s="313"/>
      <c r="C109" s="290" t="s">
        <v>1517</v>
      </c>
      <c r="D109" s="290"/>
      <c r="E109" s="290"/>
      <c r="F109" s="311" t="s">
        <v>1509</v>
      </c>
      <c r="G109" s="290"/>
      <c r="H109" s="290" t="s">
        <v>1549</v>
      </c>
      <c r="I109" s="290" t="s">
        <v>1519</v>
      </c>
      <c r="J109" s="290"/>
      <c r="K109" s="302"/>
    </row>
    <row r="110" spans="2:11" s="1" customFormat="1" ht="15" customHeight="1">
      <c r="B110" s="313"/>
      <c r="C110" s="290" t="s">
        <v>1528</v>
      </c>
      <c r="D110" s="290"/>
      <c r="E110" s="290"/>
      <c r="F110" s="311" t="s">
        <v>1515</v>
      </c>
      <c r="G110" s="290"/>
      <c r="H110" s="290" t="s">
        <v>1549</v>
      </c>
      <c r="I110" s="290" t="s">
        <v>1511</v>
      </c>
      <c r="J110" s="290">
        <v>50</v>
      </c>
      <c r="K110" s="302"/>
    </row>
    <row r="111" spans="2:11" s="1" customFormat="1" ht="15" customHeight="1">
      <c r="B111" s="313"/>
      <c r="C111" s="290" t="s">
        <v>1536</v>
      </c>
      <c r="D111" s="290"/>
      <c r="E111" s="290"/>
      <c r="F111" s="311" t="s">
        <v>1515</v>
      </c>
      <c r="G111" s="290"/>
      <c r="H111" s="290" t="s">
        <v>1549</v>
      </c>
      <c r="I111" s="290" t="s">
        <v>1511</v>
      </c>
      <c r="J111" s="290">
        <v>50</v>
      </c>
      <c r="K111" s="302"/>
    </row>
    <row r="112" spans="2:11" s="1" customFormat="1" ht="15" customHeight="1">
      <c r="B112" s="313"/>
      <c r="C112" s="290" t="s">
        <v>1534</v>
      </c>
      <c r="D112" s="290"/>
      <c r="E112" s="290"/>
      <c r="F112" s="311" t="s">
        <v>1515</v>
      </c>
      <c r="G112" s="290"/>
      <c r="H112" s="290" t="s">
        <v>1549</v>
      </c>
      <c r="I112" s="290" t="s">
        <v>1511</v>
      </c>
      <c r="J112" s="290">
        <v>50</v>
      </c>
      <c r="K112" s="302"/>
    </row>
    <row r="113" spans="2:11" s="1" customFormat="1" ht="15" customHeight="1">
      <c r="B113" s="313"/>
      <c r="C113" s="290" t="s">
        <v>60</v>
      </c>
      <c r="D113" s="290"/>
      <c r="E113" s="290"/>
      <c r="F113" s="311" t="s">
        <v>1509</v>
      </c>
      <c r="G113" s="290"/>
      <c r="H113" s="290" t="s">
        <v>1550</v>
      </c>
      <c r="I113" s="290" t="s">
        <v>1511</v>
      </c>
      <c r="J113" s="290">
        <v>20</v>
      </c>
      <c r="K113" s="302"/>
    </row>
    <row r="114" spans="2:11" s="1" customFormat="1" ht="15" customHeight="1">
      <c r="B114" s="313"/>
      <c r="C114" s="290" t="s">
        <v>1551</v>
      </c>
      <c r="D114" s="290"/>
      <c r="E114" s="290"/>
      <c r="F114" s="311" t="s">
        <v>1509</v>
      </c>
      <c r="G114" s="290"/>
      <c r="H114" s="290" t="s">
        <v>1552</v>
      </c>
      <c r="I114" s="290" t="s">
        <v>1511</v>
      </c>
      <c r="J114" s="290">
        <v>120</v>
      </c>
      <c r="K114" s="302"/>
    </row>
    <row r="115" spans="2:11" s="1" customFormat="1" ht="15" customHeight="1">
      <c r="B115" s="313"/>
      <c r="C115" s="290" t="s">
        <v>45</v>
      </c>
      <c r="D115" s="290"/>
      <c r="E115" s="290"/>
      <c r="F115" s="311" t="s">
        <v>1509</v>
      </c>
      <c r="G115" s="290"/>
      <c r="H115" s="290" t="s">
        <v>1553</v>
      </c>
      <c r="I115" s="290" t="s">
        <v>1544</v>
      </c>
      <c r="J115" s="290"/>
      <c r="K115" s="302"/>
    </row>
    <row r="116" spans="2:11" s="1" customFormat="1" ht="15" customHeight="1">
      <c r="B116" s="313"/>
      <c r="C116" s="290" t="s">
        <v>55</v>
      </c>
      <c r="D116" s="290"/>
      <c r="E116" s="290"/>
      <c r="F116" s="311" t="s">
        <v>1509</v>
      </c>
      <c r="G116" s="290"/>
      <c r="H116" s="290" t="s">
        <v>1554</v>
      </c>
      <c r="I116" s="290" t="s">
        <v>1544</v>
      </c>
      <c r="J116" s="290"/>
      <c r="K116" s="302"/>
    </row>
    <row r="117" spans="2:11" s="1" customFormat="1" ht="15" customHeight="1">
      <c r="B117" s="313"/>
      <c r="C117" s="290" t="s">
        <v>64</v>
      </c>
      <c r="D117" s="290"/>
      <c r="E117" s="290"/>
      <c r="F117" s="311" t="s">
        <v>1509</v>
      </c>
      <c r="G117" s="290"/>
      <c r="H117" s="290" t="s">
        <v>1555</v>
      </c>
      <c r="I117" s="290" t="s">
        <v>1556</v>
      </c>
      <c r="J117" s="290"/>
      <c r="K117" s="302"/>
    </row>
    <row r="118" spans="2:11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pans="2:11" s="1" customFormat="1" ht="18.75" customHeight="1">
      <c r="B119" s="323"/>
      <c r="C119" s="324"/>
      <c r="D119" s="324"/>
      <c r="E119" s="324"/>
      <c r="F119" s="325"/>
      <c r="G119" s="324"/>
      <c r="H119" s="324"/>
      <c r="I119" s="324"/>
      <c r="J119" s="324"/>
      <c r="K119" s="323"/>
    </row>
    <row r="120" spans="2:11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2:11" s="1" customFormat="1" ht="7.5" customHeight="1">
      <c r="B121" s="326"/>
      <c r="C121" s="327"/>
      <c r="D121" s="327"/>
      <c r="E121" s="327"/>
      <c r="F121" s="327"/>
      <c r="G121" s="327"/>
      <c r="H121" s="327"/>
      <c r="I121" s="327"/>
      <c r="J121" s="327"/>
      <c r="K121" s="328"/>
    </row>
    <row r="122" spans="2:11" s="1" customFormat="1" ht="45" customHeight="1">
      <c r="B122" s="329"/>
      <c r="C122" s="415" t="s">
        <v>1557</v>
      </c>
      <c r="D122" s="415"/>
      <c r="E122" s="415"/>
      <c r="F122" s="415"/>
      <c r="G122" s="415"/>
      <c r="H122" s="415"/>
      <c r="I122" s="415"/>
      <c r="J122" s="415"/>
      <c r="K122" s="330"/>
    </row>
    <row r="123" spans="2:11" s="1" customFormat="1" ht="17.25" customHeight="1">
      <c r="B123" s="331"/>
      <c r="C123" s="303" t="s">
        <v>1503</v>
      </c>
      <c r="D123" s="303"/>
      <c r="E123" s="303"/>
      <c r="F123" s="303" t="s">
        <v>1504</v>
      </c>
      <c r="G123" s="304"/>
      <c r="H123" s="303" t="s">
        <v>61</v>
      </c>
      <c r="I123" s="303" t="s">
        <v>64</v>
      </c>
      <c r="J123" s="303" t="s">
        <v>1505</v>
      </c>
      <c r="K123" s="332"/>
    </row>
    <row r="124" spans="2:11" s="1" customFormat="1" ht="17.25" customHeight="1">
      <c r="B124" s="331"/>
      <c r="C124" s="305" t="s">
        <v>1506</v>
      </c>
      <c r="D124" s="305"/>
      <c r="E124" s="305"/>
      <c r="F124" s="306" t="s">
        <v>1507</v>
      </c>
      <c r="G124" s="307"/>
      <c r="H124" s="305"/>
      <c r="I124" s="305"/>
      <c r="J124" s="305" t="s">
        <v>1508</v>
      </c>
      <c r="K124" s="332"/>
    </row>
    <row r="125" spans="2:11" s="1" customFormat="1" ht="5.25" customHeight="1">
      <c r="B125" s="333"/>
      <c r="C125" s="308"/>
      <c r="D125" s="308"/>
      <c r="E125" s="308"/>
      <c r="F125" s="308"/>
      <c r="G125" s="334"/>
      <c r="H125" s="308"/>
      <c r="I125" s="308"/>
      <c r="J125" s="308"/>
      <c r="K125" s="335"/>
    </row>
    <row r="126" spans="2:11" s="1" customFormat="1" ht="15" customHeight="1">
      <c r="B126" s="333"/>
      <c r="C126" s="290" t="s">
        <v>1512</v>
      </c>
      <c r="D126" s="310"/>
      <c r="E126" s="310"/>
      <c r="F126" s="311" t="s">
        <v>1509</v>
      </c>
      <c r="G126" s="290"/>
      <c r="H126" s="290" t="s">
        <v>1549</v>
      </c>
      <c r="I126" s="290" t="s">
        <v>1511</v>
      </c>
      <c r="J126" s="290">
        <v>120</v>
      </c>
      <c r="K126" s="336"/>
    </row>
    <row r="127" spans="2:11" s="1" customFormat="1" ht="15" customHeight="1">
      <c r="B127" s="333"/>
      <c r="C127" s="290" t="s">
        <v>1558</v>
      </c>
      <c r="D127" s="290"/>
      <c r="E127" s="290"/>
      <c r="F127" s="311" t="s">
        <v>1509</v>
      </c>
      <c r="G127" s="290"/>
      <c r="H127" s="290" t="s">
        <v>1559</v>
      </c>
      <c r="I127" s="290" t="s">
        <v>1511</v>
      </c>
      <c r="J127" s="290" t="s">
        <v>1560</v>
      </c>
      <c r="K127" s="336"/>
    </row>
    <row r="128" spans="2:11" s="1" customFormat="1" ht="15" customHeight="1">
      <c r="B128" s="333"/>
      <c r="C128" s="290" t="s">
        <v>92</v>
      </c>
      <c r="D128" s="290"/>
      <c r="E128" s="290"/>
      <c r="F128" s="311" t="s">
        <v>1509</v>
      </c>
      <c r="G128" s="290"/>
      <c r="H128" s="290" t="s">
        <v>1561</v>
      </c>
      <c r="I128" s="290" t="s">
        <v>1511</v>
      </c>
      <c r="J128" s="290" t="s">
        <v>1560</v>
      </c>
      <c r="K128" s="336"/>
    </row>
    <row r="129" spans="2:11" s="1" customFormat="1" ht="15" customHeight="1">
      <c r="B129" s="333"/>
      <c r="C129" s="290" t="s">
        <v>1520</v>
      </c>
      <c r="D129" s="290"/>
      <c r="E129" s="290"/>
      <c r="F129" s="311" t="s">
        <v>1515</v>
      </c>
      <c r="G129" s="290"/>
      <c r="H129" s="290" t="s">
        <v>1521</v>
      </c>
      <c r="I129" s="290" t="s">
        <v>1511</v>
      </c>
      <c r="J129" s="290">
        <v>15</v>
      </c>
      <c r="K129" s="336"/>
    </row>
    <row r="130" spans="2:11" s="1" customFormat="1" ht="15" customHeight="1">
      <c r="B130" s="333"/>
      <c r="C130" s="314" t="s">
        <v>1522</v>
      </c>
      <c r="D130" s="314"/>
      <c r="E130" s="314"/>
      <c r="F130" s="315" t="s">
        <v>1515</v>
      </c>
      <c r="G130" s="314"/>
      <c r="H130" s="314" t="s">
        <v>1523</v>
      </c>
      <c r="I130" s="314" t="s">
        <v>1511</v>
      </c>
      <c r="J130" s="314">
        <v>15</v>
      </c>
      <c r="K130" s="336"/>
    </row>
    <row r="131" spans="2:11" s="1" customFormat="1" ht="15" customHeight="1">
      <c r="B131" s="333"/>
      <c r="C131" s="314" t="s">
        <v>1524</v>
      </c>
      <c r="D131" s="314"/>
      <c r="E131" s="314"/>
      <c r="F131" s="315" t="s">
        <v>1515</v>
      </c>
      <c r="G131" s="314"/>
      <c r="H131" s="314" t="s">
        <v>1525</v>
      </c>
      <c r="I131" s="314" t="s">
        <v>1511</v>
      </c>
      <c r="J131" s="314">
        <v>20</v>
      </c>
      <c r="K131" s="336"/>
    </row>
    <row r="132" spans="2:11" s="1" customFormat="1" ht="15" customHeight="1">
      <c r="B132" s="333"/>
      <c r="C132" s="314" t="s">
        <v>1526</v>
      </c>
      <c r="D132" s="314"/>
      <c r="E132" s="314"/>
      <c r="F132" s="315" t="s">
        <v>1515</v>
      </c>
      <c r="G132" s="314"/>
      <c r="H132" s="314" t="s">
        <v>1527</v>
      </c>
      <c r="I132" s="314" t="s">
        <v>1511</v>
      </c>
      <c r="J132" s="314">
        <v>20</v>
      </c>
      <c r="K132" s="336"/>
    </row>
    <row r="133" spans="2:11" s="1" customFormat="1" ht="15" customHeight="1">
      <c r="B133" s="333"/>
      <c r="C133" s="290" t="s">
        <v>1514</v>
      </c>
      <c r="D133" s="290"/>
      <c r="E133" s="290"/>
      <c r="F133" s="311" t="s">
        <v>1515</v>
      </c>
      <c r="G133" s="290"/>
      <c r="H133" s="290" t="s">
        <v>1549</v>
      </c>
      <c r="I133" s="290" t="s">
        <v>1511</v>
      </c>
      <c r="J133" s="290">
        <v>50</v>
      </c>
      <c r="K133" s="336"/>
    </row>
    <row r="134" spans="2:11" s="1" customFormat="1" ht="15" customHeight="1">
      <c r="B134" s="333"/>
      <c r="C134" s="290" t="s">
        <v>1528</v>
      </c>
      <c r="D134" s="290"/>
      <c r="E134" s="290"/>
      <c r="F134" s="311" t="s">
        <v>1515</v>
      </c>
      <c r="G134" s="290"/>
      <c r="H134" s="290" t="s">
        <v>1549</v>
      </c>
      <c r="I134" s="290" t="s">
        <v>1511</v>
      </c>
      <c r="J134" s="290">
        <v>50</v>
      </c>
      <c r="K134" s="336"/>
    </row>
    <row r="135" spans="2:11" s="1" customFormat="1" ht="15" customHeight="1">
      <c r="B135" s="333"/>
      <c r="C135" s="290" t="s">
        <v>1534</v>
      </c>
      <c r="D135" s="290"/>
      <c r="E135" s="290"/>
      <c r="F135" s="311" t="s">
        <v>1515</v>
      </c>
      <c r="G135" s="290"/>
      <c r="H135" s="290" t="s">
        <v>1549</v>
      </c>
      <c r="I135" s="290" t="s">
        <v>1511</v>
      </c>
      <c r="J135" s="290">
        <v>50</v>
      </c>
      <c r="K135" s="336"/>
    </row>
    <row r="136" spans="2:11" s="1" customFormat="1" ht="15" customHeight="1">
      <c r="B136" s="333"/>
      <c r="C136" s="290" t="s">
        <v>1536</v>
      </c>
      <c r="D136" s="290"/>
      <c r="E136" s="290"/>
      <c r="F136" s="311" t="s">
        <v>1515</v>
      </c>
      <c r="G136" s="290"/>
      <c r="H136" s="290" t="s">
        <v>1549</v>
      </c>
      <c r="I136" s="290" t="s">
        <v>1511</v>
      </c>
      <c r="J136" s="290">
        <v>50</v>
      </c>
      <c r="K136" s="336"/>
    </row>
    <row r="137" spans="2:11" s="1" customFormat="1" ht="15" customHeight="1">
      <c r="B137" s="333"/>
      <c r="C137" s="290" t="s">
        <v>1537</v>
      </c>
      <c r="D137" s="290"/>
      <c r="E137" s="290"/>
      <c r="F137" s="311" t="s">
        <v>1515</v>
      </c>
      <c r="G137" s="290"/>
      <c r="H137" s="290" t="s">
        <v>1562</v>
      </c>
      <c r="I137" s="290" t="s">
        <v>1511</v>
      </c>
      <c r="J137" s="290">
        <v>255</v>
      </c>
      <c r="K137" s="336"/>
    </row>
    <row r="138" spans="2:11" s="1" customFormat="1" ht="15" customHeight="1">
      <c r="B138" s="333"/>
      <c r="C138" s="290" t="s">
        <v>1539</v>
      </c>
      <c r="D138" s="290"/>
      <c r="E138" s="290"/>
      <c r="F138" s="311" t="s">
        <v>1509</v>
      </c>
      <c r="G138" s="290"/>
      <c r="H138" s="290" t="s">
        <v>1563</v>
      </c>
      <c r="I138" s="290" t="s">
        <v>1541</v>
      </c>
      <c r="J138" s="290"/>
      <c r="K138" s="336"/>
    </row>
    <row r="139" spans="2:11" s="1" customFormat="1" ht="15" customHeight="1">
      <c r="B139" s="333"/>
      <c r="C139" s="290" t="s">
        <v>1542</v>
      </c>
      <c r="D139" s="290"/>
      <c r="E139" s="290"/>
      <c r="F139" s="311" t="s">
        <v>1509</v>
      </c>
      <c r="G139" s="290"/>
      <c r="H139" s="290" t="s">
        <v>1564</v>
      </c>
      <c r="I139" s="290" t="s">
        <v>1544</v>
      </c>
      <c r="J139" s="290"/>
      <c r="K139" s="336"/>
    </row>
    <row r="140" spans="2:11" s="1" customFormat="1" ht="15" customHeight="1">
      <c r="B140" s="333"/>
      <c r="C140" s="290" t="s">
        <v>1545</v>
      </c>
      <c r="D140" s="290"/>
      <c r="E140" s="290"/>
      <c r="F140" s="311" t="s">
        <v>1509</v>
      </c>
      <c r="G140" s="290"/>
      <c r="H140" s="290" t="s">
        <v>1545</v>
      </c>
      <c r="I140" s="290" t="s">
        <v>1544</v>
      </c>
      <c r="J140" s="290"/>
      <c r="K140" s="336"/>
    </row>
    <row r="141" spans="2:11" s="1" customFormat="1" ht="15" customHeight="1">
      <c r="B141" s="333"/>
      <c r="C141" s="290" t="s">
        <v>45</v>
      </c>
      <c r="D141" s="290"/>
      <c r="E141" s="290"/>
      <c r="F141" s="311" t="s">
        <v>1509</v>
      </c>
      <c r="G141" s="290"/>
      <c r="H141" s="290" t="s">
        <v>1565</v>
      </c>
      <c r="I141" s="290" t="s">
        <v>1544</v>
      </c>
      <c r="J141" s="290"/>
      <c r="K141" s="336"/>
    </row>
    <row r="142" spans="2:11" s="1" customFormat="1" ht="15" customHeight="1">
      <c r="B142" s="333"/>
      <c r="C142" s="290" t="s">
        <v>1566</v>
      </c>
      <c r="D142" s="290"/>
      <c r="E142" s="290"/>
      <c r="F142" s="311" t="s">
        <v>1509</v>
      </c>
      <c r="G142" s="290"/>
      <c r="H142" s="290" t="s">
        <v>1567</v>
      </c>
      <c r="I142" s="290" t="s">
        <v>1544</v>
      </c>
      <c r="J142" s="290"/>
      <c r="K142" s="336"/>
    </row>
    <row r="143" spans="2:11" s="1" customFormat="1" ht="15" customHeight="1">
      <c r="B143" s="337"/>
      <c r="C143" s="338"/>
      <c r="D143" s="338"/>
      <c r="E143" s="338"/>
      <c r="F143" s="338"/>
      <c r="G143" s="338"/>
      <c r="H143" s="338"/>
      <c r="I143" s="338"/>
      <c r="J143" s="338"/>
      <c r="K143" s="339"/>
    </row>
    <row r="144" spans="2:11" s="1" customFormat="1" ht="18.75" customHeight="1">
      <c r="B144" s="324"/>
      <c r="C144" s="324"/>
      <c r="D144" s="324"/>
      <c r="E144" s="324"/>
      <c r="F144" s="325"/>
      <c r="G144" s="324"/>
      <c r="H144" s="324"/>
      <c r="I144" s="324"/>
      <c r="J144" s="324"/>
      <c r="K144" s="324"/>
    </row>
    <row r="145" spans="2:11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pans="2:11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pans="2:11" s="1" customFormat="1" ht="45" customHeight="1">
      <c r="B147" s="301"/>
      <c r="C147" s="414" t="s">
        <v>1568</v>
      </c>
      <c r="D147" s="414"/>
      <c r="E147" s="414"/>
      <c r="F147" s="414"/>
      <c r="G147" s="414"/>
      <c r="H147" s="414"/>
      <c r="I147" s="414"/>
      <c r="J147" s="414"/>
      <c r="K147" s="302"/>
    </row>
    <row r="148" spans="2:11" s="1" customFormat="1" ht="17.25" customHeight="1">
      <c r="B148" s="301"/>
      <c r="C148" s="303" t="s">
        <v>1503</v>
      </c>
      <c r="D148" s="303"/>
      <c r="E148" s="303"/>
      <c r="F148" s="303" t="s">
        <v>1504</v>
      </c>
      <c r="G148" s="304"/>
      <c r="H148" s="303" t="s">
        <v>61</v>
      </c>
      <c r="I148" s="303" t="s">
        <v>64</v>
      </c>
      <c r="J148" s="303" t="s">
        <v>1505</v>
      </c>
      <c r="K148" s="302"/>
    </row>
    <row r="149" spans="2:11" s="1" customFormat="1" ht="17.25" customHeight="1">
      <c r="B149" s="301"/>
      <c r="C149" s="305" t="s">
        <v>1506</v>
      </c>
      <c r="D149" s="305"/>
      <c r="E149" s="305"/>
      <c r="F149" s="306" t="s">
        <v>1507</v>
      </c>
      <c r="G149" s="307"/>
      <c r="H149" s="305"/>
      <c r="I149" s="305"/>
      <c r="J149" s="305" t="s">
        <v>1508</v>
      </c>
      <c r="K149" s="302"/>
    </row>
    <row r="150" spans="2:11" s="1" customFormat="1" ht="5.25" customHeight="1">
      <c r="B150" s="313"/>
      <c r="C150" s="308"/>
      <c r="D150" s="308"/>
      <c r="E150" s="308"/>
      <c r="F150" s="308"/>
      <c r="G150" s="309"/>
      <c r="H150" s="308"/>
      <c r="I150" s="308"/>
      <c r="J150" s="308"/>
      <c r="K150" s="336"/>
    </row>
    <row r="151" spans="2:11" s="1" customFormat="1" ht="15" customHeight="1">
      <c r="B151" s="313"/>
      <c r="C151" s="340" t="s">
        <v>1512</v>
      </c>
      <c r="D151" s="290"/>
      <c r="E151" s="290"/>
      <c r="F151" s="341" t="s">
        <v>1509</v>
      </c>
      <c r="G151" s="290"/>
      <c r="H151" s="340" t="s">
        <v>1549</v>
      </c>
      <c r="I151" s="340" t="s">
        <v>1511</v>
      </c>
      <c r="J151" s="340">
        <v>120</v>
      </c>
      <c r="K151" s="336"/>
    </row>
    <row r="152" spans="2:11" s="1" customFormat="1" ht="15" customHeight="1">
      <c r="B152" s="313"/>
      <c r="C152" s="340" t="s">
        <v>1558</v>
      </c>
      <c r="D152" s="290"/>
      <c r="E152" s="290"/>
      <c r="F152" s="341" t="s">
        <v>1509</v>
      </c>
      <c r="G152" s="290"/>
      <c r="H152" s="340" t="s">
        <v>1569</v>
      </c>
      <c r="I152" s="340" t="s">
        <v>1511</v>
      </c>
      <c r="J152" s="340" t="s">
        <v>1560</v>
      </c>
      <c r="K152" s="336"/>
    </row>
    <row r="153" spans="2:11" s="1" customFormat="1" ht="15" customHeight="1">
      <c r="B153" s="313"/>
      <c r="C153" s="340" t="s">
        <v>92</v>
      </c>
      <c r="D153" s="290"/>
      <c r="E153" s="290"/>
      <c r="F153" s="341" t="s">
        <v>1509</v>
      </c>
      <c r="G153" s="290"/>
      <c r="H153" s="340" t="s">
        <v>1570</v>
      </c>
      <c r="I153" s="340" t="s">
        <v>1511</v>
      </c>
      <c r="J153" s="340" t="s">
        <v>1560</v>
      </c>
      <c r="K153" s="336"/>
    </row>
    <row r="154" spans="2:11" s="1" customFormat="1" ht="15" customHeight="1">
      <c r="B154" s="313"/>
      <c r="C154" s="340" t="s">
        <v>1514</v>
      </c>
      <c r="D154" s="290"/>
      <c r="E154" s="290"/>
      <c r="F154" s="341" t="s">
        <v>1515</v>
      </c>
      <c r="G154" s="290"/>
      <c r="H154" s="340" t="s">
        <v>1549</v>
      </c>
      <c r="I154" s="340" t="s">
        <v>1511</v>
      </c>
      <c r="J154" s="340">
        <v>50</v>
      </c>
      <c r="K154" s="336"/>
    </row>
    <row r="155" spans="2:11" s="1" customFormat="1" ht="15" customHeight="1">
      <c r="B155" s="313"/>
      <c r="C155" s="340" t="s">
        <v>1517</v>
      </c>
      <c r="D155" s="290"/>
      <c r="E155" s="290"/>
      <c r="F155" s="341" t="s">
        <v>1509</v>
      </c>
      <c r="G155" s="290"/>
      <c r="H155" s="340" t="s">
        <v>1549</v>
      </c>
      <c r="I155" s="340" t="s">
        <v>1519</v>
      </c>
      <c r="J155" s="340"/>
      <c r="K155" s="336"/>
    </row>
    <row r="156" spans="2:11" s="1" customFormat="1" ht="15" customHeight="1">
      <c r="B156" s="313"/>
      <c r="C156" s="340" t="s">
        <v>1528</v>
      </c>
      <c r="D156" s="290"/>
      <c r="E156" s="290"/>
      <c r="F156" s="341" t="s">
        <v>1515</v>
      </c>
      <c r="G156" s="290"/>
      <c r="H156" s="340" t="s">
        <v>1549</v>
      </c>
      <c r="I156" s="340" t="s">
        <v>1511</v>
      </c>
      <c r="J156" s="340">
        <v>50</v>
      </c>
      <c r="K156" s="336"/>
    </row>
    <row r="157" spans="2:11" s="1" customFormat="1" ht="15" customHeight="1">
      <c r="B157" s="313"/>
      <c r="C157" s="340" t="s">
        <v>1536</v>
      </c>
      <c r="D157" s="290"/>
      <c r="E157" s="290"/>
      <c r="F157" s="341" t="s">
        <v>1515</v>
      </c>
      <c r="G157" s="290"/>
      <c r="H157" s="340" t="s">
        <v>1549</v>
      </c>
      <c r="I157" s="340" t="s">
        <v>1511</v>
      </c>
      <c r="J157" s="340">
        <v>50</v>
      </c>
      <c r="K157" s="336"/>
    </row>
    <row r="158" spans="2:11" s="1" customFormat="1" ht="15" customHeight="1">
      <c r="B158" s="313"/>
      <c r="C158" s="340" t="s">
        <v>1534</v>
      </c>
      <c r="D158" s="290"/>
      <c r="E158" s="290"/>
      <c r="F158" s="341" t="s">
        <v>1515</v>
      </c>
      <c r="G158" s="290"/>
      <c r="H158" s="340" t="s">
        <v>1549</v>
      </c>
      <c r="I158" s="340" t="s">
        <v>1511</v>
      </c>
      <c r="J158" s="340">
        <v>50</v>
      </c>
      <c r="K158" s="336"/>
    </row>
    <row r="159" spans="2:11" s="1" customFormat="1" ht="15" customHeight="1">
      <c r="B159" s="313"/>
      <c r="C159" s="340" t="s">
        <v>258</v>
      </c>
      <c r="D159" s="290"/>
      <c r="E159" s="290"/>
      <c r="F159" s="341" t="s">
        <v>1509</v>
      </c>
      <c r="G159" s="290"/>
      <c r="H159" s="340" t="s">
        <v>1571</v>
      </c>
      <c r="I159" s="340" t="s">
        <v>1511</v>
      </c>
      <c r="J159" s="340" t="s">
        <v>1572</v>
      </c>
      <c r="K159" s="336"/>
    </row>
    <row r="160" spans="2:11" s="1" customFormat="1" ht="15" customHeight="1">
      <c r="B160" s="313"/>
      <c r="C160" s="340" t="s">
        <v>1573</v>
      </c>
      <c r="D160" s="290"/>
      <c r="E160" s="290"/>
      <c r="F160" s="341" t="s">
        <v>1509</v>
      </c>
      <c r="G160" s="290"/>
      <c r="H160" s="340" t="s">
        <v>1574</v>
      </c>
      <c r="I160" s="340" t="s">
        <v>1544</v>
      </c>
      <c r="J160" s="340"/>
      <c r="K160" s="336"/>
    </row>
    <row r="161" spans="2:11" s="1" customFormat="1" ht="15" customHeight="1">
      <c r="B161" s="342"/>
      <c r="C161" s="322"/>
      <c r="D161" s="322"/>
      <c r="E161" s="322"/>
      <c r="F161" s="322"/>
      <c r="G161" s="322"/>
      <c r="H161" s="322"/>
      <c r="I161" s="322"/>
      <c r="J161" s="322"/>
      <c r="K161" s="343"/>
    </row>
    <row r="162" spans="2:11" s="1" customFormat="1" ht="18.75" customHeight="1">
      <c r="B162" s="324"/>
      <c r="C162" s="334"/>
      <c r="D162" s="334"/>
      <c r="E162" s="334"/>
      <c r="F162" s="344"/>
      <c r="G162" s="334"/>
      <c r="H162" s="334"/>
      <c r="I162" s="334"/>
      <c r="J162" s="334"/>
      <c r="K162" s="324"/>
    </row>
    <row r="163" spans="2:11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pans="2:11" s="1" customFormat="1" ht="7.5" customHeight="1">
      <c r="B164" s="279"/>
      <c r="C164" s="280"/>
      <c r="D164" s="280"/>
      <c r="E164" s="280"/>
      <c r="F164" s="280"/>
      <c r="G164" s="280"/>
      <c r="H164" s="280"/>
      <c r="I164" s="280"/>
      <c r="J164" s="280"/>
      <c r="K164" s="281"/>
    </row>
    <row r="165" spans="2:11" s="1" customFormat="1" ht="45" customHeight="1">
      <c r="B165" s="282"/>
      <c r="C165" s="415" t="s">
        <v>1575</v>
      </c>
      <c r="D165" s="415"/>
      <c r="E165" s="415"/>
      <c r="F165" s="415"/>
      <c r="G165" s="415"/>
      <c r="H165" s="415"/>
      <c r="I165" s="415"/>
      <c r="J165" s="415"/>
      <c r="K165" s="283"/>
    </row>
    <row r="166" spans="2:11" s="1" customFormat="1" ht="17.25" customHeight="1">
      <c r="B166" s="282"/>
      <c r="C166" s="303" t="s">
        <v>1503</v>
      </c>
      <c r="D166" s="303"/>
      <c r="E166" s="303"/>
      <c r="F166" s="303" t="s">
        <v>1504</v>
      </c>
      <c r="G166" s="345"/>
      <c r="H166" s="346" t="s">
        <v>61</v>
      </c>
      <c r="I166" s="346" t="s">
        <v>64</v>
      </c>
      <c r="J166" s="303" t="s">
        <v>1505</v>
      </c>
      <c r="K166" s="283"/>
    </row>
    <row r="167" spans="2:11" s="1" customFormat="1" ht="17.25" customHeight="1">
      <c r="B167" s="284"/>
      <c r="C167" s="305" t="s">
        <v>1506</v>
      </c>
      <c r="D167" s="305"/>
      <c r="E167" s="305"/>
      <c r="F167" s="306" t="s">
        <v>1507</v>
      </c>
      <c r="G167" s="347"/>
      <c r="H167" s="348"/>
      <c r="I167" s="348"/>
      <c r="J167" s="305" t="s">
        <v>1508</v>
      </c>
      <c r="K167" s="285"/>
    </row>
    <row r="168" spans="2:11" s="1" customFormat="1" ht="5.25" customHeight="1">
      <c r="B168" s="313"/>
      <c r="C168" s="308"/>
      <c r="D168" s="308"/>
      <c r="E168" s="308"/>
      <c r="F168" s="308"/>
      <c r="G168" s="309"/>
      <c r="H168" s="308"/>
      <c r="I168" s="308"/>
      <c r="J168" s="308"/>
      <c r="K168" s="336"/>
    </row>
    <row r="169" spans="2:11" s="1" customFormat="1" ht="15" customHeight="1">
      <c r="B169" s="313"/>
      <c r="C169" s="290" t="s">
        <v>1512</v>
      </c>
      <c r="D169" s="290"/>
      <c r="E169" s="290"/>
      <c r="F169" s="311" t="s">
        <v>1509</v>
      </c>
      <c r="G169" s="290"/>
      <c r="H169" s="290" t="s">
        <v>1549</v>
      </c>
      <c r="I169" s="290" t="s">
        <v>1511</v>
      </c>
      <c r="J169" s="290">
        <v>120</v>
      </c>
      <c r="K169" s="336"/>
    </row>
    <row r="170" spans="2:11" s="1" customFormat="1" ht="15" customHeight="1">
      <c r="B170" s="313"/>
      <c r="C170" s="290" t="s">
        <v>1558</v>
      </c>
      <c r="D170" s="290"/>
      <c r="E170" s="290"/>
      <c r="F170" s="311" t="s">
        <v>1509</v>
      </c>
      <c r="G170" s="290"/>
      <c r="H170" s="290" t="s">
        <v>1559</v>
      </c>
      <c r="I170" s="290" t="s">
        <v>1511</v>
      </c>
      <c r="J170" s="290" t="s">
        <v>1560</v>
      </c>
      <c r="K170" s="336"/>
    </row>
    <row r="171" spans="2:11" s="1" customFormat="1" ht="15" customHeight="1">
      <c r="B171" s="313"/>
      <c r="C171" s="290" t="s">
        <v>92</v>
      </c>
      <c r="D171" s="290"/>
      <c r="E171" s="290"/>
      <c r="F171" s="311" t="s">
        <v>1509</v>
      </c>
      <c r="G171" s="290"/>
      <c r="H171" s="290" t="s">
        <v>1576</v>
      </c>
      <c r="I171" s="290" t="s">
        <v>1511</v>
      </c>
      <c r="J171" s="290" t="s">
        <v>1560</v>
      </c>
      <c r="K171" s="336"/>
    </row>
    <row r="172" spans="2:11" s="1" customFormat="1" ht="15" customHeight="1">
      <c r="B172" s="313"/>
      <c r="C172" s="290" t="s">
        <v>1514</v>
      </c>
      <c r="D172" s="290"/>
      <c r="E172" s="290"/>
      <c r="F172" s="311" t="s">
        <v>1515</v>
      </c>
      <c r="G172" s="290"/>
      <c r="H172" s="290" t="s">
        <v>1576</v>
      </c>
      <c r="I172" s="290" t="s">
        <v>1511</v>
      </c>
      <c r="J172" s="290">
        <v>50</v>
      </c>
      <c r="K172" s="336"/>
    </row>
    <row r="173" spans="2:11" s="1" customFormat="1" ht="15" customHeight="1">
      <c r="B173" s="313"/>
      <c r="C173" s="290" t="s">
        <v>1517</v>
      </c>
      <c r="D173" s="290"/>
      <c r="E173" s="290"/>
      <c r="F173" s="311" t="s">
        <v>1509</v>
      </c>
      <c r="G173" s="290"/>
      <c r="H173" s="290" t="s">
        <v>1576</v>
      </c>
      <c r="I173" s="290" t="s">
        <v>1519</v>
      </c>
      <c r="J173" s="290"/>
      <c r="K173" s="336"/>
    </row>
    <row r="174" spans="2:11" s="1" customFormat="1" ht="15" customHeight="1">
      <c r="B174" s="313"/>
      <c r="C174" s="290" t="s">
        <v>1528</v>
      </c>
      <c r="D174" s="290"/>
      <c r="E174" s="290"/>
      <c r="F174" s="311" t="s">
        <v>1515</v>
      </c>
      <c r="G174" s="290"/>
      <c r="H174" s="290" t="s">
        <v>1576</v>
      </c>
      <c r="I174" s="290" t="s">
        <v>1511</v>
      </c>
      <c r="J174" s="290">
        <v>50</v>
      </c>
      <c r="K174" s="336"/>
    </row>
    <row r="175" spans="2:11" s="1" customFormat="1" ht="15" customHeight="1">
      <c r="B175" s="313"/>
      <c r="C175" s="290" t="s">
        <v>1536</v>
      </c>
      <c r="D175" s="290"/>
      <c r="E175" s="290"/>
      <c r="F175" s="311" t="s">
        <v>1515</v>
      </c>
      <c r="G175" s="290"/>
      <c r="H175" s="290" t="s">
        <v>1576</v>
      </c>
      <c r="I175" s="290" t="s">
        <v>1511</v>
      </c>
      <c r="J175" s="290">
        <v>50</v>
      </c>
      <c r="K175" s="336"/>
    </row>
    <row r="176" spans="2:11" s="1" customFormat="1" ht="15" customHeight="1">
      <c r="B176" s="313"/>
      <c r="C176" s="290" t="s">
        <v>1534</v>
      </c>
      <c r="D176" s="290"/>
      <c r="E176" s="290"/>
      <c r="F176" s="311" t="s">
        <v>1515</v>
      </c>
      <c r="G176" s="290"/>
      <c r="H176" s="290" t="s">
        <v>1576</v>
      </c>
      <c r="I176" s="290" t="s">
        <v>1511</v>
      </c>
      <c r="J176" s="290">
        <v>50</v>
      </c>
      <c r="K176" s="336"/>
    </row>
    <row r="177" spans="2:11" s="1" customFormat="1" ht="15" customHeight="1">
      <c r="B177" s="313"/>
      <c r="C177" s="290" t="s">
        <v>276</v>
      </c>
      <c r="D177" s="290"/>
      <c r="E177" s="290"/>
      <c r="F177" s="311" t="s">
        <v>1509</v>
      </c>
      <c r="G177" s="290"/>
      <c r="H177" s="290" t="s">
        <v>1577</v>
      </c>
      <c r="I177" s="290" t="s">
        <v>1578</v>
      </c>
      <c r="J177" s="290"/>
      <c r="K177" s="336"/>
    </row>
    <row r="178" spans="2:11" s="1" customFormat="1" ht="15" customHeight="1">
      <c r="B178" s="313"/>
      <c r="C178" s="290" t="s">
        <v>64</v>
      </c>
      <c r="D178" s="290"/>
      <c r="E178" s="290"/>
      <c r="F178" s="311" t="s">
        <v>1509</v>
      </c>
      <c r="G178" s="290"/>
      <c r="H178" s="290" t="s">
        <v>1579</v>
      </c>
      <c r="I178" s="290" t="s">
        <v>1580</v>
      </c>
      <c r="J178" s="290">
        <v>1</v>
      </c>
      <c r="K178" s="336"/>
    </row>
    <row r="179" spans="2:11" s="1" customFormat="1" ht="15" customHeight="1">
      <c r="B179" s="313"/>
      <c r="C179" s="290" t="s">
        <v>60</v>
      </c>
      <c r="D179" s="290"/>
      <c r="E179" s="290"/>
      <c r="F179" s="311" t="s">
        <v>1509</v>
      </c>
      <c r="G179" s="290"/>
      <c r="H179" s="290" t="s">
        <v>1581</v>
      </c>
      <c r="I179" s="290" t="s">
        <v>1511</v>
      </c>
      <c r="J179" s="290">
        <v>20</v>
      </c>
      <c r="K179" s="336"/>
    </row>
    <row r="180" spans="2:11" s="1" customFormat="1" ht="15" customHeight="1">
      <c r="B180" s="313"/>
      <c r="C180" s="290" t="s">
        <v>61</v>
      </c>
      <c r="D180" s="290"/>
      <c r="E180" s="290"/>
      <c r="F180" s="311" t="s">
        <v>1509</v>
      </c>
      <c r="G180" s="290"/>
      <c r="H180" s="290" t="s">
        <v>1582</v>
      </c>
      <c r="I180" s="290" t="s">
        <v>1511</v>
      </c>
      <c r="J180" s="290">
        <v>255</v>
      </c>
      <c r="K180" s="336"/>
    </row>
    <row r="181" spans="2:11" s="1" customFormat="1" ht="15" customHeight="1">
      <c r="B181" s="313"/>
      <c r="C181" s="290" t="s">
        <v>277</v>
      </c>
      <c r="D181" s="290"/>
      <c r="E181" s="290"/>
      <c r="F181" s="311" t="s">
        <v>1509</v>
      </c>
      <c r="G181" s="290"/>
      <c r="H181" s="290" t="s">
        <v>1473</v>
      </c>
      <c r="I181" s="290" t="s">
        <v>1511</v>
      </c>
      <c r="J181" s="290">
        <v>10</v>
      </c>
      <c r="K181" s="336"/>
    </row>
    <row r="182" spans="2:11" s="1" customFormat="1" ht="15" customHeight="1">
      <c r="B182" s="313"/>
      <c r="C182" s="290" t="s">
        <v>278</v>
      </c>
      <c r="D182" s="290"/>
      <c r="E182" s="290"/>
      <c r="F182" s="311" t="s">
        <v>1509</v>
      </c>
      <c r="G182" s="290"/>
      <c r="H182" s="290" t="s">
        <v>1583</v>
      </c>
      <c r="I182" s="290" t="s">
        <v>1544</v>
      </c>
      <c r="J182" s="290"/>
      <c r="K182" s="336"/>
    </row>
    <row r="183" spans="2:11" s="1" customFormat="1" ht="15" customHeight="1">
      <c r="B183" s="313"/>
      <c r="C183" s="290" t="s">
        <v>1584</v>
      </c>
      <c r="D183" s="290"/>
      <c r="E183" s="290"/>
      <c r="F183" s="311" t="s">
        <v>1509</v>
      </c>
      <c r="G183" s="290"/>
      <c r="H183" s="290" t="s">
        <v>1585</v>
      </c>
      <c r="I183" s="290" t="s">
        <v>1544</v>
      </c>
      <c r="J183" s="290"/>
      <c r="K183" s="336"/>
    </row>
    <row r="184" spans="2:11" s="1" customFormat="1" ht="15" customHeight="1">
      <c r="B184" s="313"/>
      <c r="C184" s="290" t="s">
        <v>1573</v>
      </c>
      <c r="D184" s="290"/>
      <c r="E184" s="290"/>
      <c r="F184" s="311" t="s">
        <v>1509</v>
      </c>
      <c r="G184" s="290"/>
      <c r="H184" s="290" t="s">
        <v>1586</v>
      </c>
      <c r="I184" s="290" t="s">
        <v>1544</v>
      </c>
      <c r="J184" s="290"/>
      <c r="K184" s="336"/>
    </row>
    <row r="185" spans="2:11" s="1" customFormat="1" ht="15" customHeight="1">
      <c r="B185" s="313"/>
      <c r="C185" s="290" t="s">
        <v>280</v>
      </c>
      <c r="D185" s="290"/>
      <c r="E185" s="290"/>
      <c r="F185" s="311" t="s">
        <v>1515</v>
      </c>
      <c r="G185" s="290"/>
      <c r="H185" s="290" t="s">
        <v>1587</v>
      </c>
      <c r="I185" s="290" t="s">
        <v>1511</v>
      </c>
      <c r="J185" s="290">
        <v>50</v>
      </c>
      <c r="K185" s="336"/>
    </row>
    <row r="186" spans="2:11" s="1" customFormat="1" ht="15" customHeight="1">
      <c r="B186" s="313"/>
      <c r="C186" s="290" t="s">
        <v>1588</v>
      </c>
      <c r="D186" s="290"/>
      <c r="E186" s="290"/>
      <c r="F186" s="311" t="s">
        <v>1515</v>
      </c>
      <c r="G186" s="290"/>
      <c r="H186" s="290" t="s">
        <v>1589</v>
      </c>
      <c r="I186" s="290" t="s">
        <v>1590</v>
      </c>
      <c r="J186" s="290"/>
      <c r="K186" s="336"/>
    </row>
    <row r="187" spans="2:11" s="1" customFormat="1" ht="15" customHeight="1">
      <c r="B187" s="313"/>
      <c r="C187" s="290" t="s">
        <v>1591</v>
      </c>
      <c r="D187" s="290"/>
      <c r="E187" s="290"/>
      <c r="F187" s="311" t="s">
        <v>1515</v>
      </c>
      <c r="G187" s="290"/>
      <c r="H187" s="290" t="s">
        <v>1592</v>
      </c>
      <c r="I187" s="290" t="s">
        <v>1590</v>
      </c>
      <c r="J187" s="290"/>
      <c r="K187" s="336"/>
    </row>
    <row r="188" spans="2:11" s="1" customFormat="1" ht="15" customHeight="1">
      <c r="B188" s="313"/>
      <c r="C188" s="290" t="s">
        <v>1593</v>
      </c>
      <c r="D188" s="290"/>
      <c r="E188" s="290"/>
      <c r="F188" s="311" t="s">
        <v>1515</v>
      </c>
      <c r="G188" s="290"/>
      <c r="H188" s="290" t="s">
        <v>1594</v>
      </c>
      <c r="I188" s="290" t="s">
        <v>1590</v>
      </c>
      <c r="J188" s="290"/>
      <c r="K188" s="336"/>
    </row>
    <row r="189" spans="2:11" s="1" customFormat="1" ht="15" customHeight="1">
      <c r="B189" s="313"/>
      <c r="C189" s="349" t="s">
        <v>1595</v>
      </c>
      <c r="D189" s="290"/>
      <c r="E189" s="290"/>
      <c r="F189" s="311" t="s">
        <v>1515</v>
      </c>
      <c r="G189" s="290"/>
      <c r="H189" s="290" t="s">
        <v>1596</v>
      </c>
      <c r="I189" s="290" t="s">
        <v>1597</v>
      </c>
      <c r="J189" s="350" t="s">
        <v>1598</v>
      </c>
      <c r="K189" s="336"/>
    </row>
    <row r="190" spans="2:11" s="1" customFormat="1" ht="15" customHeight="1">
      <c r="B190" s="313"/>
      <c r="C190" s="349" t="s">
        <v>49</v>
      </c>
      <c r="D190" s="290"/>
      <c r="E190" s="290"/>
      <c r="F190" s="311" t="s">
        <v>1509</v>
      </c>
      <c r="G190" s="290"/>
      <c r="H190" s="287" t="s">
        <v>1599</v>
      </c>
      <c r="I190" s="290" t="s">
        <v>1600</v>
      </c>
      <c r="J190" s="290"/>
      <c r="K190" s="336"/>
    </row>
    <row r="191" spans="2:11" s="1" customFormat="1" ht="15" customHeight="1">
      <c r="B191" s="313"/>
      <c r="C191" s="349" t="s">
        <v>1601</v>
      </c>
      <c r="D191" s="290"/>
      <c r="E191" s="290"/>
      <c r="F191" s="311" t="s">
        <v>1509</v>
      </c>
      <c r="G191" s="290"/>
      <c r="H191" s="290" t="s">
        <v>1602</v>
      </c>
      <c r="I191" s="290" t="s">
        <v>1544</v>
      </c>
      <c r="J191" s="290"/>
      <c r="K191" s="336"/>
    </row>
    <row r="192" spans="2:11" s="1" customFormat="1" ht="15" customHeight="1">
      <c r="B192" s="313"/>
      <c r="C192" s="349" t="s">
        <v>1603</v>
      </c>
      <c r="D192" s="290"/>
      <c r="E192" s="290"/>
      <c r="F192" s="311" t="s">
        <v>1509</v>
      </c>
      <c r="G192" s="290"/>
      <c r="H192" s="290" t="s">
        <v>1604</v>
      </c>
      <c r="I192" s="290" t="s">
        <v>1544</v>
      </c>
      <c r="J192" s="290"/>
      <c r="K192" s="336"/>
    </row>
    <row r="193" spans="2:11" s="1" customFormat="1" ht="15" customHeight="1">
      <c r="B193" s="313"/>
      <c r="C193" s="349" t="s">
        <v>1605</v>
      </c>
      <c r="D193" s="290"/>
      <c r="E193" s="290"/>
      <c r="F193" s="311" t="s">
        <v>1515</v>
      </c>
      <c r="G193" s="290"/>
      <c r="H193" s="290" t="s">
        <v>1606</v>
      </c>
      <c r="I193" s="290" t="s">
        <v>1544</v>
      </c>
      <c r="J193" s="290"/>
      <c r="K193" s="336"/>
    </row>
    <row r="194" spans="2:11" s="1" customFormat="1" ht="15" customHeight="1">
      <c r="B194" s="342"/>
      <c r="C194" s="351"/>
      <c r="D194" s="322"/>
      <c r="E194" s="322"/>
      <c r="F194" s="322"/>
      <c r="G194" s="322"/>
      <c r="H194" s="322"/>
      <c r="I194" s="322"/>
      <c r="J194" s="322"/>
      <c r="K194" s="343"/>
    </row>
    <row r="195" spans="2:11" s="1" customFormat="1" ht="18.75" customHeight="1">
      <c r="B195" s="324"/>
      <c r="C195" s="334"/>
      <c r="D195" s="334"/>
      <c r="E195" s="334"/>
      <c r="F195" s="344"/>
      <c r="G195" s="334"/>
      <c r="H195" s="334"/>
      <c r="I195" s="334"/>
      <c r="J195" s="334"/>
      <c r="K195" s="324"/>
    </row>
    <row r="196" spans="2:11" s="1" customFormat="1" ht="18.75" customHeight="1">
      <c r="B196" s="324"/>
      <c r="C196" s="334"/>
      <c r="D196" s="334"/>
      <c r="E196" s="334"/>
      <c r="F196" s="344"/>
      <c r="G196" s="334"/>
      <c r="H196" s="334"/>
      <c r="I196" s="334"/>
      <c r="J196" s="334"/>
      <c r="K196" s="324"/>
    </row>
    <row r="197" spans="2:11" s="1" customFormat="1" ht="18.75" customHeight="1"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</row>
    <row r="198" spans="2:11" s="1" customFormat="1" ht="13.5">
      <c r="B198" s="279"/>
      <c r="C198" s="280"/>
      <c r="D198" s="280"/>
      <c r="E198" s="280"/>
      <c r="F198" s="280"/>
      <c r="G198" s="280"/>
      <c r="H198" s="280"/>
      <c r="I198" s="280"/>
      <c r="J198" s="280"/>
      <c r="K198" s="281"/>
    </row>
    <row r="199" spans="2:11" s="1" customFormat="1" ht="21">
      <c r="B199" s="282"/>
      <c r="C199" s="415" t="s">
        <v>1607</v>
      </c>
      <c r="D199" s="415"/>
      <c r="E199" s="415"/>
      <c r="F199" s="415"/>
      <c r="G199" s="415"/>
      <c r="H199" s="415"/>
      <c r="I199" s="415"/>
      <c r="J199" s="415"/>
      <c r="K199" s="283"/>
    </row>
    <row r="200" spans="2:11" s="1" customFormat="1" ht="25.5" customHeight="1">
      <c r="B200" s="282"/>
      <c r="C200" s="352" t="s">
        <v>1608</v>
      </c>
      <c r="D200" s="352"/>
      <c r="E200" s="352"/>
      <c r="F200" s="352" t="s">
        <v>1609</v>
      </c>
      <c r="G200" s="353"/>
      <c r="H200" s="416" t="s">
        <v>1610</v>
      </c>
      <c r="I200" s="416"/>
      <c r="J200" s="416"/>
      <c r="K200" s="283"/>
    </row>
    <row r="201" spans="2:11" s="1" customFormat="1" ht="5.25" customHeight="1">
      <c r="B201" s="313"/>
      <c r="C201" s="308"/>
      <c r="D201" s="308"/>
      <c r="E201" s="308"/>
      <c r="F201" s="308"/>
      <c r="G201" s="334"/>
      <c r="H201" s="308"/>
      <c r="I201" s="308"/>
      <c r="J201" s="308"/>
      <c r="K201" s="336"/>
    </row>
    <row r="202" spans="2:11" s="1" customFormat="1" ht="15" customHeight="1">
      <c r="B202" s="313"/>
      <c r="C202" s="290" t="s">
        <v>1600</v>
      </c>
      <c r="D202" s="290"/>
      <c r="E202" s="290"/>
      <c r="F202" s="311" t="s">
        <v>50</v>
      </c>
      <c r="G202" s="290"/>
      <c r="H202" s="417" t="s">
        <v>1611</v>
      </c>
      <c r="I202" s="417"/>
      <c r="J202" s="417"/>
      <c r="K202" s="336"/>
    </row>
    <row r="203" spans="2:11" s="1" customFormat="1" ht="15" customHeight="1">
      <c r="B203" s="313"/>
      <c r="C203" s="290"/>
      <c r="D203" s="290"/>
      <c r="E203" s="290"/>
      <c r="F203" s="311" t="s">
        <v>51</v>
      </c>
      <c r="G203" s="290"/>
      <c r="H203" s="417" t="s">
        <v>1612</v>
      </c>
      <c r="I203" s="417"/>
      <c r="J203" s="417"/>
      <c r="K203" s="336"/>
    </row>
    <row r="204" spans="2:11" s="1" customFormat="1" ht="15" customHeight="1">
      <c r="B204" s="313"/>
      <c r="C204" s="290"/>
      <c r="D204" s="290"/>
      <c r="E204" s="290"/>
      <c r="F204" s="311" t="s">
        <v>54</v>
      </c>
      <c r="G204" s="290"/>
      <c r="H204" s="417" t="s">
        <v>1613</v>
      </c>
      <c r="I204" s="417"/>
      <c r="J204" s="417"/>
      <c r="K204" s="336"/>
    </row>
    <row r="205" spans="2:11" s="1" customFormat="1" ht="15" customHeight="1">
      <c r="B205" s="313"/>
      <c r="C205" s="290"/>
      <c r="D205" s="290"/>
      <c r="E205" s="290"/>
      <c r="F205" s="311" t="s">
        <v>52</v>
      </c>
      <c r="G205" s="290"/>
      <c r="H205" s="417" t="s">
        <v>1614</v>
      </c>
      <c r="I205" s="417"/>
      <c r="J205" s="417"/>
      <c r="K205" s="336"/>
    </row>
    <row r="206" spans="2:11" s="1" customFormat="1" ht="15" customHeight="1">
      <c r="B206" s="313"/>
      <c r="C206" s="290"/>
      <c r="D206" s="290"/>
      <c r="E206" s="290"/>
      <c r="F206" s="311" t="s">
        <v>53</v>
      </c>
      <c r="G206" s="290"/>
      <c r="H206" s="417" t="s">
        <v>1615</v>
      </c>
      <c r="I206" s="417"/>
      <c r="J206" s="417"/>
      <c r="K206" s="336"/>
    </row>
    <row r="207" spans="2:11" s="1" customFormat="1" ht="15" customHeight="1">
      <c r="B207" s="313"/>
      <c r="C207" s="290"/>
      <c r="D207" s="290"/>
      <c r="E207" s="290"/>
      <c r="F207" s="311"/>
      <c r="G207" s="290"/>
      <c r="H207" s="290"/>
      <c r="I207" s="290"/>
      <c r="J207" s="290"/>
      <c r="K207" s="336"/>
    </row>
    <row r="208" spans="2:11" s="1" customFormat="1" ht="15" customHeight="1">
      <c r="B208" s="313"/>
      <c r="C208" s="290" t="s">
        <v>1556</v>
      </c>
      <c r="D208" s="290"/>
      <c r="E208" s="290"/>
      <c r="F208" s="311" t="s">
        <v>85</v>
      </c>
      <c r="G208" s="290"/>
      <c r="H208" s="417" t="s">
        <v>1616</v>
      </c>
      <c r="I208" s="417"/>
      <c r="J208" s="417"/>
      <c r="K208" s="336"/>
    </row>
    <row r="209" spans="2:11" s="1" customFormat="1" ht="15" customHeight="1">
      <c r="B209" s="313"/>
      <c r="C209" s="290"/>
      <c r="D209" s="290"/>
      <c r="E209" s="290"/>
      <c r="F209" s="311" t="s">
        <v>1454</v>
      </c>
      <c r="G209" s="290"/>
      <c r="H209" s="417" t="s">
        <v>1455</v>
      </c>
      <c r="I209" s="417"/>
      <c r="J209" s="417"/>
      <c r="K209" s="336"/>
    </row>
    <row r="210" spans="2:11" s="1" customFormat="1" ht="15" customHeight="1">
      <c r="B210" s="313"/>
      <c r="C210" s="290"/>
      <c r="D210" s="290"/>
      <c r="E210" s="290"/>
      <c r="F210" s="311" t="s">
        <v>1452</v>
      </c>
      <c r="G210" s="290"/>
      <c r="H210" s="417" t="s">
        <v>1617</v>
      </c>
      <c r="I210" s="417"/>
      <c r="J210" s="417"/>
      <c r="K210" s="336"/>
    </row>
    <row r="211" spans="2:11" s="1" customFormat="1" ht="15" customHeight="1">
      <c r="B211" s="354"/>
      <c r="C211" s="290"/>
      <c r="D211" s="290"/>
      <c r="E211" s="290"/>
      <c r="F211" s="311" t="s">
        <v>1456</v>
      </c>
      <c r="G211" s="349"/>
      <c r="H211" s="418" t="s">
        <v>1457</v>
      </c>
      <c r="I211" s="418"/>
      <c r="J211" s="418"/>
      <c r="K211" s="355"/>
    </row>
    <row r="212" spans="2:11" s="1" customFormat="1" ht="15" customHeight="1">
      <c r="B212" s="354"/>
      <c r="C212" s="290"/>
      <c r="D212" s="290"/>
      <c r="E212" s="290"/>
      <c r="F212" s="311" t="s">
        <v>1285</v>
      </c>
      <c r="G212" s="349"/>
      <c r="H212" s="418" t="s">
        <v>1618</v>
      </c>
      <c r="I212" s="418"/>
      <c r="J212" s="418"/>
      <c r="K212" s="355"/>
    </row>
    <row r="213" spans="2:11" s="1" customFormat="1" ht="15" customHeight="1">
      <c r="B213" s="354"/>
      <c r="C213" s="290"/>
      <c r="D213" s="290"/>
      <c r="E213" s="290"/>
      <c r="F213" s="311"/>
      <c r="G213" s="349"/>
      <c r="H213" s="340"/>
      <c r="I213" s="340"/>
      <c r="J213" s="340"/>
      <c r="K213" s="355"/>
    </row>
    <row r="214" spans="2:11" s="1" customFormat="1" ht="15" customHeight="1">
      <c r="B214" s="354"/>
      <c r="C214" s="290" t="s">
        <v>1580</v>
      </c>
      <c r="D214" s="290"/>
      <c r="E214" s="290"/>
      <c r="F214" s="311">
        <v>1</v>
      </c>
      <c r="G214" s="349"/>
      <c r="H214" s="418" t="s">
        <v>1619</v>
      </c>
      <c r="I214" s="418"/>
      <c r="J214" s="418"/>
      <c r="K214" s="355"/>
    </row>
    <row r="215" spans="2:11" s="1" customFormat="1" ht="15" customHeight="1">
      <c r="B215" s="354"/>
      <c r="C215" s="290"/>
      <c r="D215" s="290"/>
      <c r="E215" s="290"/>
      <c r="F215" s="311">
        <v>2</v>
      </c>
      <c r="G215" s="349"/>
      <c r="H215" s="418" t="s">
        <v>1620</v>
      </c>
      <c r="I215" s="418"/>
      <c r="J215" s="418"/>
      <c r="K215" s="355"/>
    </row>
    <row r="216" spans="2:11" s="1" customFormat="1" ht="15" customHeight="1">
      <c r="B216" s="354"/>
      <c r="C216" s="290"/>
      <c r="D216" s="290"/>
      <c r="E216" s="290"/>
      <c r="F216" s="311">
        <v>3</v>
      </c>
      <c r="G216" s="349"/>
      <c r="H216" s="418" t="s">
        <v>1621</v>
      </c>
      <c r="I216" s="418"/>
      <c r="J216" s="418"/>
      <c r="K216" s="355"/>
    </row>
    <row r="217" spans="2:11" s="1" customFormat="1" ht="15" customHeight="1">
      <c r="B217" s="354"/>
      <c r="C217" s="290"/>
      <c r="D217" s="290"/>
      <c r="E217" s="290"/>
      <c r="F217" s="311">
        <v>4</v>
      </c>
      <c r="G217" s="349"/>
      <c r="H217" s="418" t="s">
        <v>1622</v>
      </c>
      <c r="I217" s="418"/>
      <c r="J217" s="418"/>
      <c r="K217" s="355"/>
    </row>
    <row r="218" spans="2:11" s="1" customFormat="1" ht="12.75" customHeight="1">
      <c r="B218" s="356"/>
      <c r="C218" s="357"/>
      <c r="D218" s="357"/>
      <c r="E218" s="357"/>
      <c r="F218" s="357"/>
      <c r="G218" s="357"/>
      <c r="H218" s="357"/>
      <c r="I218" s="357"/>
      <c r="J218" s="357"/>
      <c r="K218" s="358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Haueisen</dc:creator>
  <cp:keywords/>
  <dc:description/>
  <cp:lastModifiedBy>Kuchařová</cp:lastModifiedBy>
  <dcterms:created xsi:type="dcterms:W3CDTF">2020-08-19T16:10:34Z</dcterms:created>
  <dcterms:modified xsi:type="dcterms:W3CDTF">2020-08-31T14:28:08Z</dcterms:modified>
  <cp:category/>
  <cp:version/>
  <cp:contentType/>
  <cp:contentStatus/>
</cp:coreProperties>
</file>