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01 - Oprava MK U Piv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'2022-01 - Oprava MK U Piv...'!$C$83:$K$185</definedName>
    <definedName name="_xlnm.Print_Area" localSheetId="1">'2022-01 - Oprava MK U Piv...'!$C$4:$J$37,'2022-01 - Oprava MK U Piv...'!$C$43:$J$67,'2022-01 - Oprava MK U Piv...'!$C$73:$K$185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'2022-01 - Oprava MK U Piv...'!$83:$83</definedName>
  </definedNames>
  <calcPr fullCalcOnLoad="1"/>
</workbook>
</file>

<file path=xl/sharedStrings.xml><?xml version="1.0" encoding="utf-8"?>
<sst xmlns="http://schemas.openxmlformats.org/spreadsheetml/2006/main" count="1510" uniqueCount="465">
  <si>
    <t>Export Komplet</t>
  </si>
  <si>
    <t>VZ</t>
  </si>
  <si>
    <t>2.0</t>
  </si>
  <si>
    <t>ZAMOK</t>
  </si>
  <si>
    <t>False</t>
  </si>
  <si>
    <t>{a261c95c-2286-4350-b9af-1c48436cabd0}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</si>
  <si>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</si>
  <si>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</si>
  <si>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</si>
  <si>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</si>
  <si>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</si>
  <si>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</si>
  <si>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</si>
  <si>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</si>
  <si>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</si>
  <si>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</si>
  <si>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</si>
  <si>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MK U Pivovaru</t>
  </si>
  <si>
    <t>KSO:</t>
  </si>
  <si>
    <t/>
  </si>
  <si>
    <t>CC-CZ:</t>
  </si>
  <si>
    <t>Místo:</t>
  </si>
  <si>
    <t xml:space="preserve"> </t>
  </si>
  <si>
    <t>Datum:</t>
  </si>
  <si>
    <t>19. 1. 2022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</si>
  <si>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</si>
  <si>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</si>
  <si>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</si>
  <si>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</si>
  <si>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</si>
  <si>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</si>
  <si>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</si>
  <si>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</si>
  <si>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</si>
  <si>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</si>
  <si>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</si>
  <si>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</si>
  <si>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</si>
  <si>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</si>
  <si>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</si>
  <si>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</si>
  <si>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</si>
  <si>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</si>
  <si>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</si>
  <si>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</si>
  <si>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</si>
  <si>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</si>
  <si>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</si>
  <si>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</si>
  <si>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</si>
  <si>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</si>
  <si>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</si>
  <si>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</si>
  <si>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</si>
  <si>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</si>
  <si>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</si>
  <si>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</si>
  <si>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</si>
  <si>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</si>
  <si>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</si>
  <si>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</si>
  <si>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</si>
  <si>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</si>
  <si>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</si>
  <si>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</si>
  <si>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</si>
  <si>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</si>
  <si>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</si>
  <si>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</si>
  <si>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</si>
  <si>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</si>
  <si>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</si>
  <si>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</si>
  <si>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</si>
  <si>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</si>
  <si>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</si>
  <si>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</si>
  <si>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</si>
  <si>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</si>
  <si>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</si>
  <si>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</si>
  <si>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</si>
  <si>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</si>
  <si>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</si>
  <si>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</si>
  <si>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</si>
  <si>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</si>
  <si>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</si>
  <si>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</si>
  <si>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</si>
  <si>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</si>
  <si>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</si>
  <si>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</si>
  <si>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</si>
  <si>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</si>
  <si>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</si>
  <si>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</si>
  <si>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</si>
  <si>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</si>
  <si>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</si>
  <si>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</si>
  <si>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</si>
  <si>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</si>
  <si>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</si>
  <si>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</si>
  <si>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</si>
  <si>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</si>
  <si>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</si>
  <si>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</si>
  <si>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</si>
  <si>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</si>
  <si>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113154332</t>
  </si>
  <si>
    <t>Frézování živičného krytu tl 40 mm pruh š přes 1 do 2 m pl přes 1000 do 10000 m2 bez překážek v trase</t>
  </si>
  <si>
    <t>m2</t>
  </si>
  <si>
    <t>CS ÚRS 2022 01</t>
  </si>
  <si>
    <t>4</t>
  </si>
  <si>
    <t>-1958438729</t>
  </si>
  <si>
    <t>PP</t>
  </si>
  <si>
    <t>Frézování živičného podkladu nebo krytu s naložením na dopravní prostředek plochy přes 1 000 do 10 000 m2 bez překážek v trase pruhu šířky přes 1 m do 2 m, tloušťky vrstvy 40 mm</t>
  </si>
  <si>
    <t>Online PSC</t>
  </si>
  <si>
    <t>https://podminky.urs.cz/item/CS_URS_2022_01/113154332</t>
  </si>
  <si>
    <t>113154463</t>
  </si>
  <si>
    <t>Frézování živičného krytu tl 40 mm pruh š přes 1 do 2 m pl přes 10000 m2 s překážkami v trase</t>
  </si>
  <si>
    <t>1721857697</t>
  </si>
  <si>
    <t>Frézování živičného podkladu nebo krytu s naložením na dopravní prostředek plochy přes 10 000 m2 s překážkami v trase pruhu šířky do 2 m, tloušťky vrstvy 40 mm</t>
  </si>
  <si>
    <t>https://podminky.urs.cz/item/CS_URS_2022_01/113154463</t>
  </si>
  <si>
    <t>5</t>
  </si>
  <si>
    <t>Komunikace pozemní</t>
  </si>
  <si>
    <t>3</t>
  </si>
  <si>
    <t>573211109</t>
  </si>
  <si>
    <t>Postřik živičný spojovací z asfaltu v množství 0,50 kg/m2</t>
  </si>
  <si>
    <t>1440135806</t>
  </si>
  <si>
    <t>Postřik spojovací PS bez posypu kamenivem z asfaltu silničního, v množství 0,50 kg/m2</t>
  </si>
  <si>
    <t>https://podminky.urs.cz/item/CS_URS_2022_01/573211109</t>
  </si>
  <si>
    <t>VV</t>
  </si>
  <si>
    <t>2800" komunikace</t>
  </si>
  <si>
    <t>1000" parkoviště</t>
  </si>
  <si>
    <t>Součet</t>
  </si>
  <si>
    <t>577134111</t>
  </si>
  <si>
    <t>Asfaltový beton vrstva obrusná ACO 11 (ABS) tř. I tl 40 mm š do 3 m z nemodifikovaného asfaltu</t>
  </si>
  <si>
    <t>-406459581</t>
  </si>
  <si>
    <t>Asfaltový beton vrstva obrusná ACO 11 (ABS) s rozprostřením a se zhutněním z nemodifikovaného asfaltu v pruhu šířky do 3 m tř. I, po zhutnění tl. 40 mm</t>
  </si>
  <si>
    <t>https://podminky.urs.cz/item/CS_URS_2022_01/577134111</t>
  </si>
  <si>
    <t>1000"parkoviště</t>
  </si>
  <si>
    <t>8</t>
  </si>
  <si>
    <t>Trubní vedení</t>
  </si>
  <si>
    <t>899131111</t>
  </si>
  <si>
    <t>Výměna šachtového rámu s osazením a dodáním litinového rámu s patkou</t>
  </si>
  <si>
    <t>kus</t>
  </si>
  <si>
    <t>277046214</t>
  </si>
  <si>
    <t>Výměna šachtového rámu tř. D 400 včetně poklopu s osazením a dodáním nového rámu litinového s patkou</t>
  </si>
  <si>
    <t>https://podminky.urs.cz/item/CS_URS_2022_01/899131111</t>
  </si>
  <si>
    <t>9</t>
  </si>
  <si>
    <t>Ostatní konstrukce a práce, bourání</t>
  </si>
  <si>
    <t>6</t>
  </si>
  <si>
    <t>915211112</t>
  </si>
  <si>
    <t>Vodorovné dopravní značení dělící čáry souvislé š 125 mm retroreflexní bílý plast</t>
  </si>
  <si>
    <t>m</t>
  </si>
  <si>
    <t>-1065258571</t>
  </si>
  <si>
    <t>Vodorovné dopravní značení stříkaným plastem dělící čára šířky 125 mm souvislá bílá retroreflexní</t>
  </si>
  <si>
    <t>https://podminky.urs.cz/item/CS_URS_2022_01/915211112</t>
  </si>
  <si>
    <t>86*5,5 "oddělení parkovacích míst</t>
  </si>
  <si>
    <t>7</t>
  </si>
  <si>
    <t>915211116</t>
  </si>
  <si>
    <t>Vodorovné dopravní značení dělící čáry souvislé š 125 mm retroreflexní žlutý plast</t>
  </si>
  <si>
    <t>1956818939</t>
  </si>
  <si>
    <t>Vodorovné dopravní značení stříkaným plastem dělící čára šířky 125 mm souvislá žlutá retroreflexní</t>
  </si>
  <si>
    <t>https://podminky.urs.cz/item/CS_URS_2022_01/915211116</t>
  </si>
  <si>
    <t>90" zvýraznění zákazu parkování - oblouky v křižovatkách</t>
  </si>
  <si>
    <t>915231112</t>
  </si>
  <si>
    <t>Vodorovné dopravní značení přechody pro chodce, šipky, symboly retroreflexní bílý plast</t>
  </si>
  <si>
    <t>179780641</t>
  </si>
  <si>
    <t>Vodorovné dopravní značení stříkaným plastem přechody pro chodce, šipky, symboly nápisy bílé retroreflexní</t>
  </si>
  <si>
    <t>https://podminky.urs.cz/item/CS_URS_2022_01/915231112</t>
  </si>
  <si>
    <t>4"symbol invalida</t>
  </si>
  <si>
    <t>135 *0,5 "135 číslic pro označení parkovacích míst v. 0,5 m</t>
  </si>
  <si>
    <t>916781111R</t>
  </si>
  <si>
    <t>Demontáž a zpětná montáž stávajícího zpomalovacího prahu</t>
  </si>
  <si>
    <t>Specifikace</t>
  </si>
  <si>
    <t>-1243095114</t>
  </si>
  <si>
    <t>10</t>
  </si>
  <si>
    <t>919122132</t>
  </si>
  <si>
    <t>Těsnění spár zálivkou za tepla pro komůrky š 20 mm hl 40 mm s těsnicím profilem</t>
  </si>
  <si>
    <t>662487289</t>
  </si>
  <si>
    <t>Utěsnění dilatačních spár zálivkou za tepla v cementobetonovém nebo živičném krytu včetně adhezního nátěru s těsnicím profilem pod zálivkou, pro komůrky šířky 20 mm, hloubky 40 mm</t>
  </si>
  <si>
    <t>https://podminky.urs.cz/item/CS_URS_2022_01/919122132</t>
  </si>
  <si>
    <t>350</t>
  </si>
  <si>
    <t>25</t>
  </si>
  <si>
    <t>11</t>
  </si>
  <si>
    <t>919735111</t>
  </si>
  <si>
    <t>Řezání stávajícího živičného krytu hl do 50 mm</t>
  </si>
  <si>
    <t>-1371242815</t>
  </si>
  <si>
    <t>Řezání stávajícího živičného krytu nebo podkladu hloubky do 50 mm</t>
  </si>
  <si>
    <t>https://podminky.urs.cz/item/CS_URS_2022_01/919735111</t>
  </si>
  <si>
    <t>12</t>
  </si>
  <si>
    <t>938909311</t>
  </si>
  <si>
    <t>Čištění vozovek metením strojně podkladu nebo krytu betonového nebo živičného</t>
  </si>
  <si>
    <t>209156393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</si>
  <si>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</si>
  <si>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https://podminky.urs.cz/item/CS_URS_2022_01/938909311</t>
  </si>
  <si>
    <t>2800</t>
  </si>
  <si>
    <t>1000</t>
  </si>
  <si>
    <t>997</t>
  </si>
  <si>
    <t>Přesun sutě</t>
  </si>
  <si>
    <t>13</t>
  </si>
  <si>
    <t>997221551</t>
  </si>
  <si>
    <t>Vodorovná doprava suti ze sypkých materiálů do 1 km</t>
  </si>
  <si>
    <t>t</t>
  </si>
  <si>
    <t>-79326636</t>
  </si>
  <si>
    <t>Vodorovná doprava suti bez naložení, ale se složením a s hrubým urovnáním ze sypkých materiálů, na vzdálenost do 1 km</t>
  </si>
  <si>
    <t>https://podminky.urs.cz/item/CS_URS_2022_01/997221551</t>
  </si>
  <si>
    <t>14</t>
  </si>
  <si>
    <t>997221559</t>
  </si>
  <si>
    <t>Příplatek ZKD 1 km u vodorovné dopravy suti ze sypkých materiálů</t>
  </si>
  <si>
    <t>1539762764</t>
  </si>
  <si>
    <t>Vodorovná doprava suti bez naložení, ale se složením a s hrubým urovnáním Příplatek k ceně za každý další i započatý 1 km přes 1 km</t>
  </si>
  <si>
    <t>https://podminky.urs.cz/item/CS_URS_2022_01/997221559</t>
  </si>
  <si>
    <t>449,95" prřeprava do 40 km (AZS KV)</t>
  </si>
  <si>
    <t>449,95*40 'Přepočtené koeficientem množství</t>
  </si>
  <si>
    <t>997221873</t>
  </si>
  <si>
    <t>Poplatek za uložení stavebního odpadu na recyklační skládce (skládkovné) zeminy a kamení zatříděného do Katalogu odpadů pod kódem 17 05 04</t>
  </si>
  <si>
    <t>-1236196228</t>
  </si>
  <si>
    <t>https://podminky.urs.cz/item/CS_URS_2022_01/997221873</t>
  </si>
  <si>
    <t>16</t>
  </si>
  <si>
    <t>997221875</t>
  </si>
  <si>
    <t>Poplatek za uložení stavebního odpadu na recyklační skládce (skládkovné) asfaltového bez obsahu dehtu zatříděného do Katalogu odpadů pod kódem 17 03 02</t>
  </si>
  <si>
    <t>-1707942615</t>
  </si>
  <si>
    <t>https://podminky.urs.cz/item/CS_URS_2022_01/997221875</t>
  </si>
  <si>
    <t>373,95</t>
  </si>
  <si>
    <t>998</t>
  </si>
  <si>
    <t>Přesun hmot</t>
  </si>
  <si>
    <t>17</t>
  </si>
  <si>
    <t>998225111</t>
  </si>
  <si>
    <t>Přesun hmot pro pozemní komunikace s krytem z kamene, monolitickým betonovým nebo živičným</t>
  </si>
  <si>
    <t>-367233197</t>
  </si>
  <si>
    <t>Přesun hmot pro komunikace s krytem z kameniva, monolitickým betonovým nebo živičným dopravní vzdálenost do 200 m jakékoliv délky objektu</t>
  </si>
  <si>
    <t>https://podminky.urs.cz/item/CS_URS_2022_01/998225111</t>
  </si>
  <si>
    <t>18</t>
  </si>
  <si>
    <t>998225191</t>
  </si>
  <si>
    <t>Příplatek k přesunu hmot pro pozemní komunikace s krytem z kamene, živičným, betonovým do 1000 m</t>
  </si>
  <si>
    <t>1292691009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</si>
  <si>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</si>
  <si>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https://podminky.urs.cz/item/CS_URS_2022_01/998225191</t>
  </si>
  <si>
    <t>19</t>
  </si>
  <si>
    <t>998225194</t>
  </si>
  <si>
    <t>Příplatek k přesunu hmot pro pozemní komunikace s krytem z kamene, živičným, betonovým do 5000 m</t>
  </si>
  <si>
    <t>-1886292794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</si>
  <si>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</si>
  <si>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https://podminky.urs.cz/item/CS_URS_2022_01/998225194</t>
  </si>
  <si>
    <t>398,406" prřeprava do 15 km (Obalovna Cheb/Dolní Rychnov)</t>
  </si>
  <si>
    <t>398,406*15 'Přepočtené koeficientem množství</t>
  </si>
  <si>
    <t>VRN</t>
  </si>
  <si>
    <t>Vedlejší rozpočtové náklady</t>
  </si>
  <si>
    <t>VRN1</t>
  </si>
  <si>
    <t>Průzkumné, geodetické a projektové práce</t>
  </si>
  <si>
    <t>22</t>
  </si>
  <si>
    <t>012002000</t>
  </si>
  <si>
    <t>Geodetické práce</t>
  </si>
  <si>
    <t>soubor</t>
  </si>
  <si>
    <t>1024</t>
  </si>
  <si>
    <t>-379864791</t>
  </si>
  <si>
    <t>Geodetické práce - zaměření skutečně provedených prací</t>
  </si>
  <si>
    <t>https://podminky.urs.cz/item/CS_URS_2022_01/012002000</t>
  </si>
  <si>
    <t>VRN4</t>
  </si>
  <si>
    <t>Inženýrská činnost</t>
  </si>
  <si>
    <t>20</t>
  </si>
  <si>
    <t>043203000</t>
  </si>
  <si>
    <t>Měření, monitoring, rozbory bez rozlišení</t>
  </si>
  <si>
    <t>Soubor</t>
  </si>
  <si>
    <t>-796146392</t>
  </si>
  <si>
    <t>Měření, monitoring, rozbory bez rozlišení (rozbor živice PAU)</t>
  </si>
  <si>
    <t>https://podminky.urs.cz/item/CS_URS_2022_01/043203000</t>
  </si>
  <si>
    <t>VRN7</t>
  </si>
  <si>
    <t>Provozní vlivy</t>
  </si>
  <si>
    <t>072103001</t>
  </si>
  <si>
    <t>Projednání DIO a zajištění DIR komunikace + dopravní značení</t>
  </si>
  <si>
    <t>1020611657</t>
  </si>
  <si>
    <t>Projednání DIO a zajištění DIR komunikace</t>
  </si>
  <si>
    <t>https://podminky.urs.cz/item/CS_URS_2022_01/072103001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</si>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</sst>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54332" TargetMode="External" /><Relationship Id="rId2" Type="http://schemas.openxmlformats.org/officeDocument/2006/relationships/hyperlink" Target="https://podminky.urs.cz/item/CS_URS_2022_01/113154463" TargetMode="External" /><Relationship Id="rId3" Type="http://schemas.openxmlformats.org/officeDocument/2006/relationships/hyperlink" Target="https://podminky.urs.cz/item/CS_URS_2022_01/573211109" TargetMode="External" /><Relationship Id="rId4" Type="http://schemas.openxmlformats.org/officeDocument/2006/relationships/hyperlink" Target="https://podminky.urs.cz/item/CS_URS_2022_01/577134111" TargetMode="External" /><Relationship Id="rId5" Type="http://schemas.openxmlformats.org/officeDocument/2006/relationships/hyperlink" Target="https://podminky.urs.cz/item/CS_URS_2022_01/899131111" TargetMode="External" /><Relationship Id="rId6" Type="http://schemas.openxmlformats.org/officeDocument/2006/relationships/hyperlink" Target="https://podminky.urs.cz/item/CS_URS_2022_01/915211112" TargetMode="External" /><Relationship Id="rId7" Type="http://schemas.openxmlformats.org/officeDocument/2006/relationships/hyperlink" Target="https://podminky.urs.cz/item/CS_URS_2022_01/915211116" TargetMode="External" /><Relationship Id="rId8" Type="http://schemas.openxmlformats.org/officeDocument/2006/relationships/hyperlink" Target="https://podminky.urs.cz/item/CS_URS_2022_01/915231112" TargetMode="External" /><Relationship Id="rId9" Type="http://schemas.openxmlformats.org/officeDocument/2006/relationships/hyperlink" Target="https://podminky.urs.cz/item/CS_URS_2022_01/919122132" TargetMode="External" /><Relationship Id="rId10" Type="http://schemas.openxmlformats.org/officeDocument/2006/relationships/hyperlink" Target="https://podminky.urs.cz/item/CS_URS_2022_01/919735111" TargetMode="External" /><Relationship Id="rId11" Type="http://schemas.openxmlformats.org/officeDocument/2006/relationships/hyperlink" Target="https://podminky.urs.cz/item/CS_URS_2022_01/938909311" TargetMode="External" /><Relationship Id="rId12" Type="http://schemas.openxmlformats.org/officeDocument/2006/relationships/hyperlink" Target="https://podminky.urs.cz/item/CS_URS_2022_01/997221551" TargetMode="External" /><Relationship Id="rId13" Type="http://schemas.openxmlformats.org/officeDocument/2006/relationships/hyperlink" Target="https://podminky.urs.cz/item/CS_URS_2022_01/997221559" TargetMode="External" /><Relationship Id="rId14" Type="http://schemas.openxmlformats.org/officeDocument/2006/relationships/hyperlink" Target="https://podminky.urs.cz/item/CS_URS_2022_01/997221873" TargetMode="External" /><Relationship Id="rId15" Type="http://schemas.openxmlformats.org/officeDocument/2006/relationships/hyperlink" Target="https://podminky.urs.cz/item/CS_URS_2022_01/997221875" TargetMode="External" /><Relationship Id="rId16" Type="http://schemas.openxmlformats.org/officeDocument/2006/relationships/hyperlink" Target="https://podminky.urs.cz/item/CS_URS_2022_01/998225111" TargetMode="External" /><Relationship Id="rId17" Type="http://schemas.openxmlformats.org/officeDocument/2006/relationships/hyperlink" Target="https://podminky.urs.cz/item/CS_URS_2022_01/998225191" TargetMode="External" /><Relationship Id="rId18" Type="http://schemas.openxmlformats.org/officeDocument/2006/relationships/hyperlink" Target="https://podminky.urs.cz/item/CS_URS_2022_01/998225194" TargetMode="External" /><Relationship Id="rId19" Type="http://schemas.openxmlformats.org/officeDocument/2006/relationships/hyperlink" Target="https://podminky.urs.cz/item/CS_URS_2022_01/012002000" TargetMode="External" /><Relationship Id="rId20" Type="http://schemas.openxmlformats.org/officeDocument/2006/relationships/hyperlink" Target="https://podminky.urs.cz/item/CS_URS_2022_01/043203000" TargetMode="External" /><Relationship Id="rId21" Type="http://schemas.openxmlformats.org/officeDocument/2006/relationships/hyperlink" Target="https://podminky.urs.cz/item/CS_URS_2022_01/072103001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2022-01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Oprava MK U Pivovaru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19. 1. 2022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69</v>
      </c>
      <c r="BV54" s="109" t="s">
        <v>70</v>
      </c>
      <c r="BW54" s="109" t="s">
        <v>5</v>
      </c>
      <c r="BX54" s="109" t="s">
        <v>71</v>
      </c>
      <c r="CL54" s="109" t="s">
        <v>19</v>
      </c>
    </row>
    <row r="55" spans="1:90" s="7" customFormat="1" ht="16.5" customHeight="1">
      <c r="A55" s="110" t="s">
        <v>72</v>
      </c>
      <c r="B55" s="111"/>
      <c r="C55" s="112"/>
      <c r="D55" s="113" t="s">
        <v>14</v>
      </c>
      <c r="E55" s="113"/>
      <c r="F55" s="113"/>
      <c r="G55" s="113"/>
      <c r="H55" s="113"/>
      <c r="I55" s="114"/>
      <c r="J55" s="113" t="s">
        <v>17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'2022-01 - Oprava MK U Piv...'!J28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73</v>
      </c>
      <c r="AR55" s="117"/>
      <c r="AS55" s="118">
        <v>0</v>
      </c>
      <c r="AT55" s="119">
        <f>ROUND(SUM(AV55:AW55),2)</f>
        <v>0</v>
      </c>
      <c r="AU55" s="120">
        <f>'2022-01 - Oprava MK U Piv...'!P84</f>
        <v>0</v>
      </c>
      <c r="AV55" s="119">
        <f>'2022-01 - Oprava MK U Piv...'!J31</f>
        <v>0</v>
      </c>
      <c r="AW55" s="119">
        <f>'2022-01 - Oprava MK U Piv...'!J32</f>
        <v>0</v>
      </c>
      <c r="AX55" s="119">
        <f>'2022-01 - Oprava MK U Piv...'!J33</f>
        <v>0</v>
      </c>
      <c r="AY55" s="119">
        <f>'2022-01 - Oprava MK U Piv...'!J34</f>
        <v>0</v>
      </c>
      <c r="AZ55" s="119">
        <f>'2022-01 - Oprava MK U Piv...'!F31</f>
        <v>0</v>
      </c>
      <c r="BA55" s="119">
        <f>'2022-01 - Oprava MK U Piv...'!F32</f>
        <v>0</v>
      </c>
      <c r="BB55" s="119">
        <f>'2022-01 - Oprava MK U Piv...'!F33</f>
        <v>0</v>
      </c>
      <c r="BC55" s="119">
        <f>'2022-01 - Oprava MK U Piv...'!F34</f>
        <v>0</v>
      </c>
      <c r="BD55" s="121">
        <f>'2022-01 - Oprava MK U Piv...'!F35</f>
        <v>0</v>
      </c>
      <c r="BE55" s="7"/>
      <c r="BT55" s="122" t="s">
        <v>74</v>
      </c>
      <c r="BU55" s="122" t="s">
        <v>75</v>
      </c>
      <c r="BV55" s="122" t="s">
        <v>70</v>
      </c>
      <c r="BW55" s="122" t="s">
        <v>5</v>
      </c>
      <c r="BX55" s="122" t="s">
        <v>71</v>
      </c>
      <c r="CL55" s="122" t="s">
        <v>19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01 - Oprava MK U Piv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76</v>
      </c>
    </row>
    <row r="4" spans="2:46" s="1" customFormat="1" ht="24.95" customHeight="1">
      <c r="B4" s="20"/>
      <c r="D4" s="125" t="s">
        <v>77</v>
      </c>
      <c r="L4" s="20"/>
      <c r="M4" s="12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16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17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18</v>
      </c>
      <c r="E9" s="38"/>
      <c r="F9" s="130" t="s">
        <v>19</v>
      </c>
      <c r="G9" s="38"/>
      <c r="H9" s="38"/>
      <c r="I9" s="127" t="s">
        <v>20</v>
      </c>
      <c r="J9" s="130" t="s">
        <v>19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21</v>
      </c>
      <c r="E10" s="38"/>
      <c r="F10" s="130" t="s">
        <v>22</v>
      </c>
      <c r="G10" s="38"/>
      <c r="H10" s="38"/>
      <c r="I10" s="127" t="s">
        <v>23</v>
      </c>
      <c r="J10" s="131" t="str">
        <f>'Rekapitulace stavby'!AN8</f>
        <v>19. 1. 2022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25</v>
      </c>
      <c r="E12" s="38"/>
      <c r="F12" s="38"/>
      <c r="G12" s="38"/>
      <c r="H12" s="38"/>
      <c r="I12" s="127" t="s">
        <v>26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27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28</v>
      </c>
      <c r="E15" s="38"/>
      <c r="F15" s="38"/>
      <c r="G15" s="38"/>
      <c r="H15" s="38"/>
      <c r="I15" s="127" t="s">
        <v>26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27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30</v>
      </c>
      <c r="E18" s="38"/>
      <c r="F18" s="38"/>
      <c r="G18" s="38"/>
      <c r="H18" s="38"/>
      <c r="I18" s="127" t="s">
        <v>26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27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32</v>
      </c>
      <c r="E21" s="38"/>
      <c r="F21" s="38"/>
      <c r="G21" s="38"/>
      <c r="H21" s="38"/>
      <c r="I21" s="127" t="s">
        <v>26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27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ROUND(J84,2)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ROUND((SUM(BE84:BE185)),2)</f>
        <v>0</v>
      </c>
      <c r="G31" s="38"/>
      <c r="H31" s="38"/>
      <c r="I31" s="142">
        <v>0.21</v>
      </c>
      <c r="J31" s="141">
        <f>ROUND(((SUM(BE84:BE185))*I31),2)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ROUND((SUM(BF84:BF185)),2)</f>
        <v>0</v>
      </c>
      <c r="G32" s="38"/>
      <c r="H32" s="38"/>
      <c r="I32" s="142">
        <v>0.15</v>
      </c>
      <c r="J32" s="141">
        <f>ROUND(((SUM(BF84:BF185))*I32),2)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ROUND((SUM(BG84:BG185)),2)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ROUND((SUM(BH84:BH185)),2)</f>
        <v>0</v>
      </c>
      <c r="G34" s="38"/>
      <c r="H34" s="38"/>
      <c r="I34" s="142">
        <v>0.15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ROUND((SUM(BI84:BI185)),2)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78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16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Oprava MK U Pivovaru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21</v>
      </c>
      <c r="D48" s="40"/>
      <c r="E48" s="40"/>
      <c r="F48" s="27" t="str">
        <f>F10</f>
        <v xml:space="preserve"> </v>
      </c>
      <c r="G48" s="40"/>
      <c r="H48" s="40"/>
      <c r="I48" s="32" t="s">
        <v>23</v>
      </c>
      <c r="J48" s="72" t="str">
        <f>IF(J10="","",J10)</f>
        <v>19. 1. 2022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25</v>
      </c>
      <c r="D50" s="40"/>
      <c r="E50" s="40"/>
      <c r="F50" s="27" t="str">
        <f>E13</f>
        <v xml:space="preserve"> </v>
      </c>
      <c r="G50" s="40"/>
      <c r="H50" s="40"/>
      <c r="I50" s="32" t="s">
        <v>30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28</v>
      </c>
      <c r="D51" s="40"/>
      <c r="E51" s="40"/>
      <c r="F51" s="27" t="str">
        <f>IF(E16="","",E16)</f>
        <v>Vyplň údaj</v>
      </c>
      <c r="G51" s="40"/>
      <c r="H51" s="40"/>
      <c r="I51" s="32" t="s">
        <v>32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79</v>
      </c>
      <c r="D53" s="155"/>
      <c r="E53" s="155"/>
      <c r="F53" s="155"/>
      <c r="G53" s="155"/>
      <c r="H53" s="155"/>
      <c r="I53" s="155"/>
      <c r="J53" s="156" t="s">
        <v>80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J84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81</v>
      </c>
    </row>
    <row r="56" spans="1:31" s="9" customFormat="1" ht="24.95" customHeight="1">
      <c r="A56" s="9"/>
      <c r="B56" s="158"/>
      <c r="C56" s="159"/>
      <c r="D56" s="160" t="s">
        <v>82</v>
      </c>
      <c r="E56" s="161"/>
      <c r="F56" s="161"/>
      <c r="G56" s="161"/>
      <c r="H56" s="161"/>
      <c r="I56" s="161"/>
      <c r="J56" s="162">
        <f>J85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83</v>
      </c>
      <c r="E57" s="167"/>
      <c r="F57" s="167"/>
      <c r="G57" s="167"/>
      <c r="H57" s="167"/>
      <c r="I57" s="167"/>
      <c r="J57" s="168">
        <f>J86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84</v>
      </c>
      <c r="E58" s="167"/>
      <c r="F58" s="167"/>
      <c r="G58" s="167"/>
      <c r="H58" s="167"/>
      <c r="I58" s="167"/>
      <c r="J58" s="168">
        <f>J93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85</v>
      </c>
      <c r="E59" s="167"/>
      <c r="F59" s="167"/>
      <c r="G59" s="167"/>
      <c r="H59" s="167"/>
      <c r="I59" s="167"/>
      <c r="J59" s="168">
        <f>J106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86</v>
      </c>
      <c r="E60" s="167"/>
      <c r="F60" s="167"/>
      <c r="G60" s="167"/>
      <c r="H60" s="167"/>
      <c r="I60" s="167"/>
      <c r="J60" s="168">
        <f>J110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87</v>
      </c>
      <c r="E61" s="167"/>
      <c r="F61" s="167"/>
      <c r="G61" s="167"/>
      <c r="H61" s="167"/>
      <c r="I61" s="167"/>
      <c r="J61" s="168">
        <f>J144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88</v>
      </c>
      <c r="E62" s="167"/>
      <c r="F62" s="167"/>
      <c r="G62" s="167"/>
      <c r="H62" s="167"/>
      <c r="I62" s="167"/>
      <c r="J62" s="168">
        <f>J161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58"/>
      <c r="C63" s="159"/>
      <c r="D63" s="160" t="s">
        <v>89</v>
      </c>
      <c r="E63" s="161"/>
      <c r="F63" s="161"/>
      <c r="G63" s="161"/>
      <c r="H63" s="161"/>
      <c r="I63" s="161"/>
      <c r="J63" s="162">
        <f>J173</f>
        <v>0</v>
      </c>
      <c r="K63" s="159"/>
      <c r="L63" s="16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4"/>
      <c r="C64" s="165"/>
      <c r="D64" s="166" t="s">
        <v>90</v>
      </c>
      <c r="E64" s="167"/>
      <c r="F64" s="167"/>
      <c r="G64" s="167"/>
      <c r="H64" s="167"/>
      <c r="I64" s="167"/>
      <c r="J64" s="168">
        <f>J174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4"/>
      <c r="C65" s="165"/>
      <c r="D65" s="166" t="s">
        <v>91</v>
      </c>
      <c r="E65" s="167"/>
      <c r="F65" s="167"/>
      <c r="G65" s="167"/>
      <c r="H65" s="167"/>
      <c r="I65" s="167"/>
      <c r="J65" s="168">
        <f>J178</f>
        <v>0</v>
      </c>
      <c r="K65" s="165"/>
      <c r="L65" s="16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4"/>
      <c r="C66" s="165"/>
      <c r="D66" s="166" t="s">
        <v>92</v>
      </c>
      <c r="E66" s="167"/>
      <c r="F66" s="167"/>
      <c r="G66" s="167"/>
      <c r="H66" s="167"/>
      <c r="I66" s="167"/>
      <c r="J66" s="168">
        <f>J182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8"/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59"/>
      <c r="C68" s="60"/>
      <c r="D68" s="60"/>
      <c r="E68" s="60"/>
      <c r="F68" s="60"/>
      <c r="G68" s="60"/>
      <c r="H68" s="60"/>
      <c r="I68" s="60"/>
      <c r="J68" s="60"/>
      <c r="K68" s="6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72" spans="1:31" s="2" customFormat="1" ht="6.95" customHeight="1">
      <c r="A72" s="38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24.95" customHeight="1">
      <c r="A73" s="38"/>
      <c r="B73" s="39"/>
      <c r="C73" s="23" t="s">
        <v>93</v>
      </c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16</v>
      </c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6.5" customHeight="1">
      <c r="A76" s="38"/>
      <c r="B76" s="39"/>
      <c r="C76" s="40"/>
      <c r="D76" s="40"/>
      <c r="E76" s="69" t="str">
        <f>E7</f>
        <v>Oprava MK U Pivovaru</v>
      </c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21</v>
      </c>
      <c r="D78" s="40"/>
      <c r="E78" s="40"/>
      <c r="F78" s="27" t="str">
        <f>F10</f>
        <v xml:space="preserve"> </v>
      </c>
      <c r="G78" s="40"/>
      <c r="H78" s="40"/>
      <c r="I78" s="32" t="s">
        <v>23</v>
      </c>
      <c r="J78" s="72" t="str">
        <f>IF(J10="","",J10)</f>
        <v>19. 1. 2022</v>
      </c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25</v>
      </c>
      <c r="D80" s="40"/>
      <c r="E80" s="40"/>
      <c r="F80" s="27" t="str">
        <f>E13</f>
        <v xml:space="preserve"> </v>
      </c>
      <c r="G80" s="40"/>
      <c r="H80" s="40"/>
      <c r="I80" s="32" t="s">
        <v>30</v>
      </c>
      <c r="J80" s="36" t="str">
        <f>E19</f>
        <v xml:space="preserve"> </v>
      </c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28</v>
      </c>
      <c r="D81" s="40"/>
      <c r="E81" s="40"/>
      <c r="F81" s="27" t="str">
        <f>IF(E16="","",E16)</f>
        <v>Vyplň údaj</v>
      </c>
      <c r="G81" s="40"/>
      <c r="H81" s="40"/>
      <c r="I81" s="32" t="s">
        <v>32</v>
      </c>
      <c r="J81" s="36" t="str">
        <f>E22</f>
        <v xml:space="preserve"> </v>
      </c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0.3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11" customFormat="1" ht="29.25" customHeight="1">
      <c r="A83" s="170"/>
      <c r="B83" s="171"/>
      <c r="C83" s="172" t="s">
        <v>94</v>
      </c>
      <c r="D83" s="173" t="s">
        <v>54</v>
      </c>
      <c r="E83" s="173" t="s">
        <v>50</v>
      </c>
      <c r="F83" s="173" t="s">
        <v>51</v>
      </c>
      <c r="G83" s="173" t="s">
        <v>95</v>
      </c>
      <c r="H83" s="173" t="s">
        <v>96</v>
      </c>
      <c r="I83" s="173" t="s">
        <v>97</v>
      </c>
      <c r="J83" s="173" t="s">
        <v>80</v>
      </c>
      <c r="K83" s="174" t="s">
        <v>98</v>
      </c>
      <c r="L83" s="175"/>
      <c r="M83" s="92" t="s">
        <v>19</v>
      </c>
      <c r="N83" s="93" t="s">
        <v>39</v>
      </c>
      <c r="O83" s="93" t="s">
        <v>99</v>
      </c>
      <c r="P83" s="93" t="s">
        <v>100</v>
      </c>
      <c r="Q83" s="93" t="s">
        <v>101</v>
      </c>
      <c r="R83" s="93" t="s">
        <v>102</v>
      </c>
      <c r="S83" s="93" t="s">
        <v>103</v>
      </c>
      <c r="T83" s="94" t="s">
        <v>104</v>
      </c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</row>
    <row r="84" spans="1:63" s="2" customFormat="1" ht="22.8" customHeight="1">
      <c r="A84" s="38"/>
      <c r="B84" s="39"/>
      <c r="C84" s="99" t="s">
        <v>105</v>
      </c>
      <c r="D84" s="40"/>
      <c r="E84" s="40"/>
      <c r="F84" s="40"/>
      <c r="G84" s="40"/>
      <c r="H84" s="40"/>
      <c r="I84" s="40"/>
      <c r="J84" s="176">
        <f>BK84</f>
        <v>0</v>
      </c>
      <c r="K84" s="40"/>
      <c r="L84" s="44"/>
      <c r="M84" s="95"/>
      <c r="N84" s="177"/>
      <c r="O84" s="96"/>
      <c r="P84" s="178">
        <f>P85+P173</f>
        <v>0</v>
      </c>
      <c r="Q84" s="96"/>
      <c r="R84" s="178">
        <f>R85+R173</f>
        <v>399.06918</v>
      </c>
      <c r="S84" s="96"/>
      <c r="T84" s="179">
        <f>T85+T173</f>
        <v>449.95000000000005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68</v>
      </c>
      <c r="AU84" s="17" t="s">
        <v>81</v>
      </c>
      <c r="BK84" s="180">
        <f>BK85+BK173</f>
        <v>0</v>
      </c>
    </row>
    <row r="85" spans="1:63" s="12" customFormat="1" ht="25.9" customHeight="1">
      <c r="A85" s="12"/>
      <c r="B85" s="181"/>
      <c r="C85" s="182"/>
      <c r="D85" s="183" t="s">
        <v>68</v>
      </c>
      <c r="E85" s="184" t="s">
        <v>106</v>
      </c>
      <c r="F85" s="184" t="s">
        <v>107</v>
      </c>
      <c r="G85" s="182"/>
      <c r="H85" s="182"/>
      <c r="I85" s="185"/>
      <c r="J85" s="186">
        <f>BK85</f>
        <v>0</v>
      </c>
      <c r="K85" s="182"/>
      <c r="L85" s="187"/>
      <c r="M85" s="188"/>
      <c r="N85" s="189"/>
      <c r="O85" s="189"/>
      <c r="P85" s="190">
        <f>P86+P93+P106+P110+P144+P161</f>
        <v>0</v>
      </c>
      <c r="Q85" s="189"/>
      <c r="R85" s="190">
        <f>R86+R93+R106+R110+R144+R161</f>
        <v>399.06918</v>
      </c>
      <c r="S85" s="189"/>
      <c r="T85" s="191">
        <f>T86+T93+T106+T110+T144+T161</f>
        <v>449.95000000000005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2" t="s">
        <v>74</v>
      </c>
      <c r="AT85" s="193" t="s">
        <v>68</v>
      </c>
      <c r="AU85" s="193" t="s">
        <v>69</v>
      </c>
      <c r="AY85" s="192" t="s">
        <v>108</v>
      </c>
      <c r="BK85" s="194">
        <f>BK86+BK93+BK106+BK110+BK144+BK161</f>
        <v>0</v>
      </c>
    </row>
    <row r="86" spans="1:63" s="12" customFormat="1" ht="22.8" customHeight="1">
      <c r="A86" s="12"/>
      <c r="B86" s="181"/>
      <c r="C86" s="182"/>
      <c r="D86" s="183" t="s">
        <v>68</v>
      </c>
      <c r="E86" s="195" t="s">
        <v>74</v>
      </c>
      <c r="F86" s="195" t="s">
        <v>109</v>
      </c>
      <c r="G86" s="182"/>
      <c r="H86" s="182"/>
      <c r="I86" s="185"/>
      <c r="J86" s="196">
        <f>BK86</f>
        <v>0</v>
      </c>
      <c r="K86" s="182"/>
      <c r="L86" s="187"/>
      <c r="M86" s="188"/>
      <c r="N86" s="189"/>
      <c r="O86" s="189"/>
      <c r="P86" s="190">
        <f>SUM(P87:P92)</f>
        <v>0</v>
      </c>
      <c r="Q86" s="189"/>
      <c r="R86" s="190">
        <f>SUM(R87:R92)</f>
        <v>0.258</v>
      </c>
      <c r="S86" s="189"/>
      <c r="T86" s="191">
        <f>SUM(T87:T92)</f>
        <v>372.6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2" t="s">
        <v>74</v>
      </c>
      <c r="AT86" s="193" t="s">
        <v>68</v>
      </c>
      <c r="AU86" s="193" t="s">
        <v>74</v>
      </c>
      <c r="AY86" s="192" t="s">
        <v>108</v>
      </c>
      <c r="BK86" s="194">
        <f>SUM(BK87:BK92)</f>
        <v>0</v>
      </c>
    </row>
    <row r="87" spans="1:65" s="2" customFormat="1" ht="21.75" customHeight="1">
      <c r="A87" s="38"/>
      <c r="B87" s="39"/>
      <c r="C87" s="197" t="s">
        <v>74</v>
      </c>
      <c r="D87" s="197" t="s">
        <v>110</v>
      </c>
      <c r="E87" s="198" t="s">
        <v>111</v>
      </c>
      <c r="F87" s="199" t="s">
        <v>112</v>
      </c>
      <c r="G87" s="200" t="s">
        <v>113</v>
      </c>
      <c r="H87" s="201">
        <v>2800</v>
      </c>
      <c r="I87" s="202"/>
      <c r="J87" s="203">
        <f>ROUND(I87*H87,2)</f>
        <v>0</v>
      </c>
      <c r="K87" s="199" t="s">
        <v>114</v>
      </c>
      <c r="L87" s="44"/>
      <c r="M87" s="204" t="s">
        <v>19</v>
      </c>
      <c r="N87" s="205" t="s">
        <v>40</v>
      </c>
      <c r="O87" s="84"/>
      <c r="P87" s="206">
        <f>O87*H87</f>
        <v>0</v>
      </c>
      <c r="Q87" s="206">
        <v>6E-05</v>
      </c>
      <c r="R87" s="206">
        <f>Q87*H87</f>
        <v>0.168</v>
      </c>
      <c r="S87" s="206">
        <v>0.092</v>
      </c>
      <c r="T87" s="207">
        <f>S87*H87</f>
        <v>257.6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8" t="s">
        <v>115</v>
      </c>
      <c r="AT87" s="208" t="s">
        <v>110</v>
      </c>
      <c r="AU87" s="208" t="s">
        <v>76</v>
      </c>
      <c r="AY87" s="17" t="s">
        <v>108</v>
      </c>
      <c r="BE87" s="209">
        <f>IF(N87="základní",J87,0)</f>
        <v>0</v>
      </c>
      <c r="BF87" s="209">
        <f>IF(N87="snížená",J87,0)</f>
        <v>0</v>
      </c>
      <c r="BG87" s="209">
        <f>IF(N87="zákl. přenesená",J87,0)</f>
        <v>0</v>
      </c>
      <c r="BH87" s="209">
        <f>IF(N87="sníž. přenesená",J87,0)</f>
        <v>0</v>
      </c>
      <c r="BI87" s="209">
        <f>IF(N87="nulová",J87,0)</f>
        <v>0</v>
      </c>
      <c r="BJ87" s="17" t="s">
        <v>74</v>
      </c>
      <c r="BK87" s="209">
        <f>ROUND(I87*H87,2)</f>
        <v>0</v>
      </c>
      <c r="BL87" s="17" t="s">
        <v>115</v>
      </c>
      <c r="BM87" s="208" t="s">
        <v>116</v>
      </c>
    </row>
    <row r="88" spans="1:47" s="2" customFormat="1" ht="12">
      <c r="A88" s="38"/>
      <c r="B88" s="39"/>
      <c r="C88" s="40"/>
      <c r="D88" s="210" t="s">
        <v>117</v>
      </c>
      <c r="E88" s="40"/>
      <c r="F88" s="211" t="s">
        <v>118</v>
      </c>
      <c r="G88" s="40"/>
      <c r="H88" s="40"/>
      <c r="I88" s="212"/>
      <c r="J88" s="40"/>
      <c r="K88" s="40"/>
      <c r="L88" s="44"/>
      <c r="M88" s="213"/>
      <c r="N88" s="214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117</v>
      </c>
      <c r="AU88" s="17" t="s">
        <v>76</v>
      </c>
    </row>
    <row r="89" spans="1:47" s="2" customFormat="1" ht="12">
      <c r="A89" s="38"/>
      <c r="B89" s="39"/>
      <c r="C89" s="40"/>
      <c r="D89" s="215" t="s">
        <v>119</v>
      </c>
      <c r="E89" s="40"/>
      <c r="F89" s="216" t="s">
        <v>120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119</v>
      </c>
      <c r="AU89" s="17" t="s">
        <v>76</v>
      </c>
    </row>
    <row r="90" spans="1:65" s="2" customFormat="1" ht="21.75" customHeight="1">
      <c r="A90" s="38"/>
      <c r="B90" s="39"/>
      <c r="C90" s="197" t="s">
        <v>76</v>
      </c>
      <c r="D90" s="197" t="s">
        <v>110</v>
      </c>
      <c r="E90" s="198" t="s">
        <v>121</v>
      </c>
      <c r="F90" s="199" t="s">
        <v>122</v>
      </c>
      <c r="G90" s="200" t="s">
        <v>113</v>
      </c>
      <c r="H90" s="201">
        <v>1000</v>
      </c>
      <c r="I90" s="202"/>
      <c r="J90" s="203">
        <f>ROUND(I90*H90,2)</f>
        <v>0</v>
      </c>
      <c r="K90" s="199" t="s">
        <v>114</v>
      </c>
      <c r="L90" s="44"/>
      <c r="M90" s="204" t="s">
        <v>19</v>
      </c>
      <c r="N90" s="205" t="s">
        <v>40</v>
      </c>
      <c r="O90" s="84"/>
      <c r="P90" s="206">
        <f>O90*H90</f>
        <v>0</v>
      </c>
      <c r="Q90" s="206">
        <v>9E-05</v>
      </c>
      <c r="R90" s="206">
        <f>Q90*H90</f>
        <v>0.09000000000000001</v>
      </c>
      <c r="S90" s="206">
        <v>0.115</v>
      </c>
      <c r="T90" s="207">
        <f>S90*H90</f>
        <v>115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115</v>
      </c>
      <c r="AT90" s="208" t="s">
        <v>110</v>
      </c>
      <c r="AU90" s="208" t="s">
        <v>76</v>
      </c>
      <c r="AY90" s="17" t="s">
        <v>108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74</v>
      </c>
      <c r="BK90" s="209">
        <f>ROUND(I90*H90,2)</f>
        <v>0</v>
      </c>
      <c r="BL90" s="17" t="s">
        <v>115</v>
      </c>
      <c r="BM90" s="208" t="s">
        <v>123</v>
      </c>
    </row>
    <row r="91" spans="1:47" s="2" customFormat="1" ht="12">
      <c r="A91" s="38"/>
      <c r="B91" s="39"/>
      <c r="C91" s="40"/>
      <c r="D91" s="210" t="s">
        <v>117</v>
      </c>
      <c r="E91" s="40"/>
      <c r="F91" s="211" t="s">
        <v>124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117</v>
      </c>
      <c r="AU91" s="17" t="s">
        <v>76</v>
      </c>
    </row>
    <row r="92" spans="1:47" s="2" customFormat="1" ht="12">
      <c r="A92" s="38"/>
      <c r="B92" s="39"/>
      <c r="C92" s="40"/>
      <c r="D92" s="215" t="s">
        <v>119</v>
      </c>
      <c r="E92" s="40"/>
      <c r="F92" s="216" t="s">
        <v>125</v>
      </c>
      <c r="G92" s="40"/>
      <c r="H92" s="40"/>
      <c r="I92" s="212"/>
      <c r="J92" s="40"/>
      <c r="K92" s="40"/>
      <c r="L92" s="44"/>
      <c r="M92" s="213"/>
      <c r="N92" s="214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119</v>
      </c>
      <c r="AU92" s="17" t="s">
        <v>76</v>
      </c>
    </row>
    <row r="93" spans="1:63" s="12" customFormat="1" ht="22.8" customHeight="1">
      <c r="A93" s="12"/>
      <c r="B93" s="181"/>
      <c r="C93" s="182"/>
      <c r="D93" s="183" t="s">
        <v>68</v>
      </c>
      <c r="E93" s="195" t="s">
        <v>126</v>
      </c>
      <c r="F93" s="195" t="s">
        <v>127</v>
      </c>
      <c r="G93" s="182"/>
      <c r="H93" s="182"/>
      <c r="I93" s="185"/>
      <c r="J93" s="196">
        <f>BK93</f>
        <v>0</v>
      </c>
      <c r="K93" s="182"/>
      <c r="L93" s="187"/>
      <c r="M93" s="188"/>
      <c r="N93" s="189"/>
      <c r="O93" s="189"/>
      <c r="P93" s="190">
        <f>SUM(P94:P105)</f>
        <v>0</v>
      </c>
      <c r="Q93" s="189"/>
      <c r="R93" s="190">
        <f>SUM(R94:R105)</f>
        <v>396.112</v>
      </c>
      <c r="S93" s="189"/>
      <c r="T93" s="191">
        <f>SUM(T94:T105)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2" t="s">
        <v>74</v>
      </c>
      <c r="AT93" s="193" t="s">
        <v>68</v>
      </c>
      <c r="AU93" s="193" t="s">
        <v>74</v>
      </c>
      <c r="AY93" s="192" t="s">
        <v>108</v>
      </c>
      <c r="BK93" s="194">
        <f>SUM(BK94:BK105)</f>
        <v>0</v>
      </c>
    </row>
    <row r="94" spans="1:65" s="2" customFormat="1" ht="16.5" customHeight="1">
      <c r="A94" s="38"/>
      <c r="B94" s="39"/>
      <c r="C94" s="197" t="s">
        <v>128</v>
      </c>
      <c r="D94" s="197" t="s">
        <v>110</v>
      </c>
      <c r="E94" s="198" t="s">
        <v>129</v>
      </c>
      <c r="F94" s="199" t="s">
        <v>130</v>
      </c>
      <c r="G94" s="200" t="s">
        <v>113</v>
      </c>
      <c r="H94" s="201">
        <v>3800</v>
      </c>
      <c r="I94" s="202"/>
      <c r="J94" s="203">
        <f>ROUND(I94*H94,2)</f>
        <v>0</v>
      </c>
      <c r="K94" s="199" t="s">
        <v>114</v>
      </c>
      <c r="L94" s="44"/>
      <c r="M94" s="204" t="s">
        <v>19</v>
      </c>
      <c r="N94" s="205" t="s">
        <v>40</v>
      </c>
      <c r="O94" s="84"/>
      <c r="P94" s="206">
        <f>O94*H94</f>
        <v>0</v>
      </c>
      <c r="Q94" s="206">
        <v>0.00051</v>
      </c>
      <c r="R94" s="206">
        <f>Q94*H94</f>
        <v>1.9380000000000002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115</v>
      </c>
      <c r="AT94" s="208" t="s">
        <v>110</v>
      </c>
      <c r="AU94" s="208" t="s">
        <v>76</v>
      </c>
      <c r="AY94" s="17" t="s">
        <v>108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74</v>
      </c>
      <c r="BK94" s="209">
        <f>ROUND(I94*H94,2)</f>
        <v>0</v>
      </c>
      <c r="BL94" s="17" t="s">
        <v>115</v>
      </c>
      <c r="BM94" s="208" t="s">
        <v>131</v>
      </c>
    </row>
    <row r="95" spans="1:47" s="2" customFormat="1" ht="12">
      <c r="A95" s="38"/>
      <c r="B95" s="39"/>
      <c r="C95" s="40"/>
      <c r="D95" s="210" t="s">
        <v>117</v>
      </c>
      <c r="E95" s="40"/>
      <c r="F95" s="211" t="s">
        <v>132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117</v>
      </c>
      <c r="AU95" s="17" t="s">
        <v>76</v>
      </c>
    </row>
    <row r="96" spans="1:47" s="2" customFormat="1" ht="12">
      <c r="A96" s="38"/>
      <c r="B96" s="39"/>
      <c r="C96" s="40"/>
      <c r="D96" s="215" t="s">
        <v>119</v>
      </c>
      <c r="E96" s="40"/>
      <c r="F96" s="216" t="s">
        <v>133</v>
      </c>
      <c r="G96" s="40"/>
      <c r="H96" s="40"/>
      <c r="I96" s="212"/>
      <c r="J96" s="40"/>
      <c r="K96" s="40"/>
      <c r="L96" s="44"/>
      <c r="M96" s="213"/>
      <c r="N96" s="214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119</v>
      </c>
      <c r="AU96" s="17" t="s">
        <v>76</v>
      </c>
    </row>
    <row r="97" spans="1:51" s="13" customFormat="1" ht="12">
      <c r="A97" s="13"/>
      <c r="B97" s="217"/>
      <c r="C97" s="218"/>
      <c r="D97" s="210" t="s">
        <v>134</v>
      </c>
      <c r="E97" s="219" t="s">
        <v>19</v>
      </c>
      <c r="F97" s="220" t="s">
        <v>135</v>
      </c>
      <c r="G97" s="218"/>
      <c r="H97" s="221">
        <v>2800</v>
      </c>
      <c r="I97" s="222"/>
      <c r="J97" s="218"/>
      <c r="K97" s="218"/>
      <c r="L97" s="223"/>
      <c r="M97" s="224"/>
      <c r="N97" s="225"/>
      <c r="O97" s="225"/>
      <c r="P97" s="225"/>
      <c r="Q97" s="225"/>
      <c r="R97" s="225"/>
      <c r="S97" s="225"/>
      <c r="T97" s="22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7" t="s">
        <v>134</v>
      </c>
      <c r="AU97" s="227" t="s">
        <v>76</v>
      </c>
      <c r="AV97" s="13" t="s">
        <v>76</v>
      </c>
      <c r="AW97" s="13" t="s">
        <v>31</v>
      </c>
      <c r="AX97" s="13" t="s">
        <v>69</v>
      </c>
      <c r="AY97" s="227" t="s">
        <v>108</v>
      </c>
    </row>
    <row r="98" spans="1:51" s="13" customFormat="1" ht="12">
      <c r="A98" s="13"/>
      <c r="B98" s="217"/>
      <c r="C98" s="218"/>
      <c r="D98" s="210" t="s">
        <v>134</v>
      </c>
      <c r="E98" s="219" t="s">
        <v>19</v>
      </c>
      <c r="F98" s="220" t="s">
        <v>136</v>
      </c>
      <c r="G98" s="218"/>
      <c r="H98" s="221">
        <v>1000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7" t="s">
        <v>134</v>
      </c>
      <c r="AU98" s="227" t="s">
        <v>76</v>
      </c>
      <c r="AV98" s="13" t="s">
        <v>76</v>
      </c>
      <c r="AW98" s="13" t="s">
        <v>31</v>
      </c>
      <c r="AX98" s="13" t="s">
        <v>69</v>
      </c>
      <c r="AY98" s="227" t="s">
        <v>108</v>
      </c>
    </row>
    <row r="99" spans="1:51" s="14" customFormat="1" ht="12">
      <c r="A99" s="14"/>
      <c r="B99" s="228"/>
      <c r="C99" s="229"/>
      <c r="D99" s="210" t="s">
        <v>134</v>
      </c>
      <c r="E99" s="230" t="s">
        <v>19</v>
      </c>
      <c r="F99" s="231" t="s">
        <v>137</v>
      </c>
      <c r="G99" s="229"/>
      <c r="H99" s="232">
        <v>3800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8" t="s">
        <v>134</v>
      </c>
      <c r="AU99" s="238" t="s">
        <v>76</v>
      </c>
      <c r="AV99" s="14" t="s">
        <v>115</v>
      </c>
      <c r="AW99" s="14" t="s">
        <v>31</v>
      </c>
      <c r="AX99" s="14" t="s">
        <v>74</v>
      </c>
      <c r="AY99" s="238" t="s">
        <v>108</v>
      </c>
    </row>
    <row r="100" spans="1:65" s="2" customFormat="1" ht="21.75" customHeight="1">
      <c r="A100" s="38"/>
      <c r="B100" s="39"/>
      <c r="C100" s="197" t="s">
        <v>115</v>
      </c>
      <c r="D100" s="197" t="s">
        <v>110</v>
      </c>
      <c r="E100" s="198" t="s">
        <v>138</v>
      </c>
      <c r="F100" s="199" t="s">
        <v>139</v>
      </c>
      <c r="G100" s="200" t="s">
        <v>113</v>
      </c>
      <c r="H100" s="201">
        <v>3800</v>
      </c>
      <c r="I100" s="202"/>
      <c r="J100" s="203">
        <f>ROUND(I100*H100,2)</f>
        <v>0</v>
      </c>
      <c r="K100" s="199" t="s">
        <v>114</v>
      </c>
      <c r="L100" s="44"/>
      <c r="M100" s="204" t="s">
        <v>19</v>
      </c>
      <c r="N100" s="205" t="s">
        <v>40</v>
      </c>
      <c r="O100" s="84"/>
      <c r="P100" s="206">
        <f>O100*H100</f>
        <v>0</v>
      </c>
      <c r="Q100" s="206">
        <v>0.10373</v>
      </c>
      <c r="R100" s="206">
        <f>Q100*H100</f>
        <v>394.17400000000004</v>
      </c>
      <c r="S100" s="206">
        <v>0</v>
      </c>
      <c r="T100" s="20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8" t="s">
        <v>115</v>
      </c>
      <c r="AT100" s="208" t="s">
        <v>110</v>
      </c>
      <c r="AU100" s="208" t="s">
        <v>76</v>
      </c>
      <c r="AY100" s="17" t="s">
        <v>108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7" t="s">
        <v>74</v>
      </c>
      <c r="BK100" s="209">
        <f>ROUND(I100*H100,2)</f>
        <v>0</v>
      </c>
      <c r="BL100" s="17" t="s">
        <v>115</v>
      </c>
      <c r="BM100" s="208" t="s">
        <v>140</v>
      </c>
    </row>
    <row r="101" spans="1:47" s="2" customFormat="1" ht="12">
      <c r="A101" s="38"/>
      <c r="B101" s="39"/>
      <c r="C101" s="40"/>
      <c r="D101" s="210" t="s">
        <v>117</v>
      </c>
      <c r="E101" s="40"/>
      <c r="F101" s="211" t="s">
        <v>141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117</v>
      </c>
      <c r="AU101" s="17" t="s">
        <v>76</v>
      </c>
    </row>
    <row r="102" spans="1:47" s="2" customFormat="1" ht="12">
      <c r="A102" s="38"/>
      <c r="B102" s="39"/>
      <c r="C102" s="40"/>
      <c r="D102" s="215" t="s">
        <v>119</v>
      </c>
      <c r="E102" s="40"/>
      <c r="F102" s="216" t="s">
        <v>142</v>
      </c>
      <c r="G102" s="40"/>
      <c r="H102" s="40"/>
      <c r="I102" s="212"/>
      <c r="J102" s="40"/>
      <c r="K102" s="40"/>
      <c r="L102" s="44"/>
      <c r="M102" s="213"/>
      <c r="N102" s="214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119</v>
      </c>
      <c r="AU102" s="17" t="s">
        <v>76</v>
      </c>
    </row>
    <row r="103" spans="1:51" s="13" customFormat="1" ht="12">
      <c r="A103" s="13"/>
      <c r="B103" s="217"/>
      <c r="C103" s="218"/>
      <c r="D103" s="210" t="s">
        <v>134</v>
      </c>
      <c r="E103" s="219" t="s">
        <v>19</v>
      </c>
      <c r="F103" s="220" t="s">
        <v>135</v>
      </c>
      <c r="G103" s="218"/>
      <c r="H103" s="221">
        <v>2800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134</v>
      </c>
      <c r="AU103" s="227" t="s">
        <v>76</v>
      </c>
      <c r="AV103" s="13" t="s">
        <v>76</v>
      </c>
      <c r="AW103" s="13" t="s">
        <v>31</v>
      </c>
      <c r="AX103" s="13" t="s">
        <v>69</v>
      </c>
      <c r="AY103" s="227" t="s">
        <v>108</v>
      </c>
    </row>
    <row r="104" spans="1:51" s="13" customFormat="1" ht="12">
      <c r="A104" s="13"/>
      <c r="B104" s="217"/>
      <c r="C104" s="218"/>
      <c r="D104" s="210" t="s">
        <v>134</v>
      </c>
      <c r="E104" s="219" t="s">
        <v>19</v>
      </c>
      <c r="F104" s="220" t="s">
        <v>143</v>
      </c>
      <c r="G104" s="218"/>
      <c r="H104" s="221">
        <v>1000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134</v>
      </c>
      <c r="AU104" s="227" t="s">
        <v>76</v>
      </c>
      <c r="AV104" s="13" t="s">
        <v>76</v>
      </c>
      <c r="AW104" s="13" t="s">
        <v>31</v>
      </c>
      <c r="AX104" s="13" t="s">
        <v>69</v>
      </c>
      <c r="AY104" s="227" t="s">
        <v>108</v>
      </c>
    </row>
    <row r="105" spans="1:51" s="14" customFormat="1" ht="12">
      <c r="A105" s="14"/>
      <c r="B105" s="228"/>
      <c r="C105" s="229"/>
      <c r="D105" s="210" t="s">
        <v>134</v>
      </c>
      <c r="E105" s="230" t="s">
        <v>19</v>
      </c>
      <c r="F105" s="231" t="s">
        <v>137</v>
      </c>
      <c r="G105" s="229"/>
      <c r="H105" s="232">
        <v>3800</v>
      </c>
      <c r="I105" s="233"/>
      <c r="J105" s="229"/>
      <c r="K105" s="229"/>
      <c r="L105" s="234"/>
      <c r="M105" s="235"/>
      <c r="N105" s="236"/>
      <c r="O105" s="236"/>
      <c r="P105" s="236"/>
      <c r="Q105" s="236"/>
      <c r="R105" s="236"/>
      <c r="S105" s="236"/>
      <c r="T105" s="23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8" t="s">
        <v>134</v>
      </c>
      <c r="AU105" s="238" t="s">
        <v>76</v>
      </c>
      <c r="AV105" s="14" t="s">
        <v>115</v>
      </c>
      <c r="AW105" s="14" t="s">
        <v>31</v>
      </c>
      <c r="AX105" s="14" t="s">
        <v>74</v>
      </c>
      <c r="AY105" s="238" t="s">
        <v>108</v>
      </c>
    </row>
    <row r="106" spans="1:63" s="12" customFormat="1" ht="22.8" customHeight="1">
      <c r="A106" s="12"/>
      <c r="B106" s="181"/>
      <c r="C106" s="182"/>
      <c r="D106" s="183" t="s">
        <v>68</v>
      </c>
      <c r="E106" s="195" t="s">
        <v>144</v>
      </c>
      <c r="F106" s="195" t="s">
        <v>145</v>
      </c>
      <c r="G106" s="182"/>
      <c r="H106" s="182"/>
      <c r="I106" s="185"/>
      <c r="J106" s="196">
        <f>BK106</f>
        <v>0</v>
      </c>
      <c r="K106" s="182"/>
      <c r="L106" s="187"/>
      <c r="M106" s="188"/>
      <c r="N106" s="189"/>
      <c r="O106" s="189"/>
      <c r="P106" s="190">
        <f>SUM(P107:P109)</f>
        <v>0</v>
      </c>
      <c r="Q106" s="189"/>
      <c r="R106" s="190">
        <f>SUM(R107:R109)</f>
        <v>2.0355299999999996</v>
      </c>
      <c r="S106" s="189"/>
      <c r="T106" s="191">
        <f>SUM(T107:T109)</f>
        <v>1.35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2" t="s">
        <v>74</v>
      </c>
      <c r="AT106" s="193" t="s">
        <v>68</v>
      </c>
      <c r="AU106" s="193" t="s">
        <v>74</v>
      </c>
      <c r="AY106" s="192" t="s">
        <v>108</v>
      </c>
      <c r="BK106" s="194">
        <f>SUM(BK107:BK109)</f>
        <v>0</v>
      </c>
    </row>
    <row r="107" spans="1:65" s="2" customFormat="1" ht="16.5" customHeight="1">
      <c r="A107" s="38"/>
      <c r="B107" s="39"/>
      <c r="C107" s="197" t="s">
        <v>126</v>
      </c>
      <c r="D107" s="197" t="s">
        <v>110</v>
      </c>
      <c r="E107" s="198" t="s">
        <v>146</v>
      </c>
      <c r="F107" s="199" t="s">
        <v>147</v>
      </c>
      <c r="G107" s="200" t="s">
        <v>148</v>
      </c>
      <c r="H107" s="201">
        <v>3</v>
      </c>
      <c r="I107" s="202"/>
      <c r="J107" s="203">
        <f>ROUND(I107*H107,2)</f>
        <v>0</v>
      </c>
      <c r="K107" s="199" t="s">
        <v>114</v>
      </c>
      <c r="L107" s="44"/>
      <c r="M107" s="204" t="s">
        <v>19</v>
      </c>
      <c r="N107" s="205" t="s">
        <v>40</v>
      </c>
      <c r="O107" s="84"/>
      <c r="P107" s="206">
        <f>O107*H107</f>
        <v>0</v>
      </c>
      <c r="Q107" s="206">
        <v>0.67851</v>
      </c>
      <c r="R107" s="206">
        <f>Q107*H107</f>
        <v>2.0355299999999996</v>
      </c>
      <c r="S107" s="206">
        <v>0.45</v>
      </c>
      <c r="T107" s="207">
        <f>S107*H107</f>
        <v>1.35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8" t="s">
        <v>115</v>
      </c>
      <c r="AT107" s="208" t="s">
        <v>110</v>
      </c>
      <c r="AU107" s="208" t="s">
        <v>76</v>
      </c>
      <c r="AY107" s="17" t="s">
        <v>108</v>
      </c>
      <c r="BE107" s="209">
        <f>IF(N107="základní",J107,0)</f>
        <v>0</v>
      </c>
      <c r="BF107" s="209">
        <f>IF(N107="snížená",J107,0)</f>
        <v>0</v>
      </c>
      <c r="BG107" s="209">
        <f>IF(N107="zákl. přenesená",J107,0)</f>
        <v>0</v>
      </c>
      <c r="BH107" s="209">
        <f>IF(N107="sníž. přenesená",J107,0)</f>
        <v>0</v>
      </c>
      <c r="BI107" s="209">
        <f>IF(N107="nulová",J107,0)</f>
        <v>0</v>
      </c>
      <c r="BJ107" s="17" t="s">
        <v>74</v>
      </c>
      <c r="BK107" s="209">
        <f>ROUND(I107*H107,2)</f>
        <v>0</v>
      </c>
      <c r="BL107" s="17" t="s">
        <v>115</v>
      </c>
      <c r="BM107" s="208" t="s">
        <v>149</v>
      </c>
    </row>
    <row r="108" spans="1:47" s="2" customFormat="1" ht="12">
      <c r="A108" s="38"/>
      <c r="B108" s="39"/>
      <c r="C108" s="40"/>
      <c r="D108" s="210" t="s">
        <v>117</v>
      </c>
      <c r="E108" s="40"/>
      <c r="F108" s="211" t="s">
        <v>150</v>
      </c>
      <c r="G108" s="40"/>
      <c r="H108" s="40"/>
      <c r="I108" s="212"/>
      <c r="J108" s="40"/>
      <c r="K108" s="40"/>
      <c r="L108" s="44"/>
      <c r="M108" s="213"/>
      <c r="N108" s="214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117</v>
      </c>
      <c r="AU108" s="17" t="s">
        <v>76</v>
      </c>
    </row>
    <row r="109" spans="1:47" s="2" customFormat="1" ht="12">
      <c r="A109" s="38"/>
      <c r="B109" s="39"/>
      <c r="C109" s="40"/>
      <c r="D109" s="215" t="s">
        <v>119</v>
      </c>
      <c r="E109" s="40"/>
      <c r="F109" s="216" t="s">
        <v>151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119</v>
      </c>
      <c r="AU109" s="17" t="s">
        <v>76</v>
      </c>
    </row>
    <row r="110" spans="1:63" s="12" customFormat="1" ht="22.8" customHeight="1">
      <c r="A110" s="12"/>
      <c r="B110" s="181"/>
      <c r="C110" s="182"/>
      <c r="D110" s="183" t="s">
        <v>68</v>
      </c>
      <c r="E110" s="195" t="s">
        <v>152</v>
      </c>
      <c r="F110" s="195" t="s">
        <v>153</v>
      </c>
      <c r="G110" s="182"/>
      <c r="H110" s="182"/>
      <c r="I110" s="185"/>
      <c r="J110" s="196">
        <f>BK110</f>
        <v>0</v>
      </c>
      <c r="K110" s="182"/>
      <c r="L110" s="187"/>
      <c r="M110" s="188"/>
      <c r="N110" s="189"/>
      <c r="O110" s="189"/>
      <c r="P110" s="190">
        <f>SUM(P111:P143)</f>
        <v>0</v>
      </c>
      <c r="Q110" s="189"/>
      <c r="R110" s="190">
        <f>SUM(R111:R143)</f>
        <v>0.6636500000000001</v>
      </c>
      <c r="S110" s="189"/>
      <c r="T110" s="191">
        <f>SUM(T111:T143)</f>
        <v>76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92" t="s">
        <v>74</v>
      </c>
      <c r="AT110" s="193" t="s">
        <v>68</v>
      </c>
      <c r="AU110" s="193" t="s">
        <v>74</v>
      </c>
      <c r="AY110" s="192" t="s">
        <v>108</v>
      </c>
      <c r="BK110" s="194">
        <f>SUM(BK111:BK143)</f>
        <v>0</v>
      </c>
    </row>
    <row r="111" spans="1:65" s="2" customFormat="1" ht="16.5" customHeight="1">
      <c r="A111" s="38"/>
      <c r="B111" s="39"/>
      <c r="C111" s="197" t="s">
        <v>154</v>
      </c>
      <c r="D111" s="197" t="s">
        <v>110</v>
      </c>
      <c r="E111" s="198" t="s">
        <v>155</v>
      </c>
      <c r="F111" s="199" t="s">
        <v>156</v>
      </c>
      <c r="G111" s="200" t="s">
        <v>157</v>
      </c>
      <c r="H111" s="201">
        <v>473</v>
      </c>
      <c r="I111" s="202"/>
      <c r="J111" s="203">
        <f>ROUND(I111*H111,2)</f>
        <v>0</v>
      </c>
      <c r="K111" s="199" t="s">
        <v>114</v>
      </c>
      <c r="L111" s="44"/>
      <c r="M111" s="204" t="s">
        <v>19</v>
      </c>
      <c r="N111" s="205" t="s">
        <v>40</v>
      </c>
      <c r="O111" s="84"/>
      <c r="P111" s="206">
        <f>O111*H111</f>
        <v>0</v>
      </c>
      <c r="Q111" s="206">
        <v>0.00033</v>
      </c>
      <c r="R111" s="206">
        <f>Q111*H111</f>
        <v>0.15609</v>
      </c>
      <c r="S111" s="206">
        <v>0</v>
      </c>
      <c r="T111" s="207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08" t="s">
        <v>115</v>
      </c>
      <c r="AT111" s="208" t="s">
        <v>110</v>
      </c>
      <c r="AU111" s="208" t="s">
        <v>76</v>
      </c>
      <c r="AY111" s="17" t="s">
        <v>108</v>
      </c>
      <c r="BE111" s="209">
        <f>IF(N111="základní",J111,0)</f>
        <v>0</v>
      </c>
      <c r="BF111" s="209">
        <f>IF(N111="snížená",J111,0)</f>
        <v>0</v>
      </c>
      <c r="BG111" s="209">
        <f>IF(N111="zákl. přenesená",J111,0)</f>
        <v>0</v>
      </c>
      <c r="BH111" s="209">
        <f>IF(N111="sníž. přenesená",J111,0)</f>
        <v>0</v>
      </c>
      <c r="BI111" s="209">
        <f>IF(N111="nulová",J111,0)</f>
        <v>0</v>
      </c>
      <c r="BJ111" s="17" t="s">
        <v>74</v>
      </c>
      <c r="BK111" s="209">
        <f>ROUND(I111*H111,2)</f>
        <v>0</v>
      </c>
      <c r="BL111" s="17" t="s">
        <v>115</v>
      </c>
      <c r="BM111" s="208" t="s">
        <v>158</v>
      </c>
    </row>
    <row r="112" spans="1:47" s="2" customFormat="1" ht="12">
      <c r="A112" s="38"/>
      <c r="B112" s="39"/>
      <c r="C112" s="40"/>
      <c r="D112" s="210" t="s">
        <v>117</v>
      </c>
      <c r="E112" s="40"/>
      <c r="F112" s="211" t="s">
        <v>159</v>
      </c>
      <c r="G112" s="40"/>
      <c r="H112" s="40"/>
      <c r="I112" s="212"/>
      <c r="J112" s="40"/>
      <c r="K112" s="40"/>
      <c r="L112" s="44"/>
      <c r="M112" s="213"/>
      <c r="N112" s="214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117</v>
      </c>
      <c r="AU112" s="17" t="s">
        <v>76</v>
      </c>
    </row>
    <row r="113" spans="1:47" s="2" customFormat="1" ht="12">
      <c r="A113" s="38"/>
      <c r="B113" s="39"/>
      <c r="C113" s="40"/>
      <c r="D113" s="215" t="s">
        <v>119</v>
      </c>
      <c r="E113" s="40"/>
      <c r="F113" s="216" t="s">
        <v>160</v>
      </c>
      <c r="G113" s="40"/>
      <c r="H113" s="40"/>
      <c r="I113" s="212"/>
      <c r="J113" s="40"/>
      <c r="K113" s="40"/>
      <c r="L113" s="44"/>
      <c r="M113" s="213"/>
      <c r="N113" s="214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119</v>
      </c>
      <c r="AU113" s="17" t="s">
        <v>76</v>
      </c>
    </row>
    <row r="114" spans="1:51" s="13" customFormat="1" ht="12">
      <c r="A114" s="13"/>
      <c r="B114" s="217"/>
      <c r="C114" s="218"/>
      <c r="D114" s="210" t="s">
        <v>134</v>
      </c>
      <c r="E114" s="219" t="s">
        <v>19</v>
      </c>
      <c r="F114" s="220" t="s">
        <v>161</v>
      </c>
      <c r="G114" s="218"/>
      <c r="H114" s="221">
        <v>473</v>
      </c>
      <c r="I114" s="222"/>
      <c r="J114" s="218"/>
      <c r="K114" s="218"/>
      <c r="L114" s="223"/>
      <c r="M114" s="224"/>
      <c r="N114" s="225"/>
      <c r="O114" s="225"/>
      <c r="P114" s="225"/>
      <c r="Q114" s="225"/>
      <c r="R114" s="225"/>
      <c r="S114" s="225"/>
      <c r="T114" s="22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7" t="s">
        <v>134</v>
      </c>
      <c r="AU114" s="227" t="s">
        <v>76</v>
      </c>
      <c r="AV114" s="13" t="s">
        <v>76</v>
      </c>
      <c r="AW114" s="13" t="s">
        <v>31</v>
      </c>
      <c r="AX114" s="13" t="s">
        <v>74</v>
      </c>
      <c r="AY114" s="227" t="s">
        <v>108</v>
      </c>
    </row>
    <row r="115" spans="1:65" s="2" customFormat="1" ht="16.5" customHeight="1">
      <c r="A115" s="38"/>
      <c r="B115" s="39"/>
      <c r="C115" s="197" t="s">
        <v>162</v>
      </c>
      <c r="D115" s="197" t="s">
        <v>110</v>
      </c>
      <c r="E115" s="198" t="s">
        <v>163</v>
      </c>
      <c r="F115" s="199" t="s">
        <v>164</v>
      </c>
      <c r="G115" s="200" t="s">
        <v>157</v>
      </c>
      <c r="H115" s="201">
        <v>90</v>
      </c>
      <c r="I115" s="202"/>
      <c r="J115" s="203">
        <f>ROUND(I115*H115,2)</f>
        <v>0</v>
      </c>
      <c r="K115" s="199" t="s">
        <v>114</v>
      </c>
      <c r="L115" s="44"/>
      <c r="M115" s="204" t="s">
        <v>19</v>
      </c>
      <c r="N115" s="205" t="s">
        <v>40</v>
      </c>
      <c r="O115" s="84"/>
      <c r="P115" s="206">
        <f>O115*H115</f>
        <v>0</v>
      </c>
      <c r="Q115" s="206">
        <v>0.00033</v>
      </c>
      <c r="R115" s="206">
        <f>Q115*H115</f>
        <v>0.0297</v>
      </c>
      <c r="S115" s="206">
        <v>0</v>
      </c>
      <c r="T115" s="20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8" t="s">
        <v>115</v>
      </c>
      <c r="AT115" s="208" t="s">
        <v>110</v>
      </c>
      <c r="AU115" s="208" t="s">
        <v>76</v>
      </c>
      <c r="AY115" s="17" t="s">
        <v>108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7" t="s">
        <v>74</v>
      </c>
      <c r="BK115" s="209">
        <f>ROUND(I115*H115,2)</f>
        <v>0</v>
      </c>
      <c r="BL115" s="17" t="s">
        <v>115</v>
      </c>
      <c r="BM115" s="208" t="s">
        <v>165</v>
      </c>
    </row>
    <row r="116" spans="1:47" s="2" customFormat="1" ht="12">
      <c r="A116" s="38"/>
      <c r="B116" s="39"/>
      <c r="C116" s="40"/>
      <c r="D116" s="210" t="s">
        <v>117</v>
      </c>
      <c r="E116" s="40"/>
      <c r="F116" s="211" t="s">
        <v>166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117</v>
      </c>
      <c r="AU116" s="17" t="s">
        <v>76</v>
      </c>
    </row>
    <row r="117" spans="1:47" s="2" customFormat="1" ht="12">
      <c r="A117" s="38"/>
      <c r="B117" s="39"/>
      <c r="C117" s="40"/>
      <c r="D117" s="215" t="s">
        <v>119</v>
      </c>
      <c r="E117" s="40"/>
      <c r="F117" s="216" t="s">
        <v>167</v>
      </c>
      <c r="G117" s="40"/>
      <c r="H117" s="40"/>
      <c r="I117" s="212"/>
      <c r="J117" s="40"/>
      <c r="K117" s="40"/>
      <c r="L117" s="44"/>
      <c r="M117" s="213"/>
      <c r="N117" s="214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119</v>
      </c>
      <c r="AU117" s="17" t="s">
        <v>76</v>
      </c>
    </row>
    <row r="118" spans="1:51" s="13" customFormat="1" ht="12">
      <c r="A118" s="13"/>
      <c r="B118" s="217"/>
      <c r="C118" s="218"/>
      <c r="D118" s="210" t="s">
        <v>134</v>
      </c>
      <c r="E118" s="219" t="s">
        <v>19</v>
      </c>
      <c r="F118" s="220" t="s">
        <v>168</v>
      </c>
      <c r="G118" s="218"/>
      <c r="H118" s="221">
        <v>90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7" t="s">
        <v>134</v>
      </c>
      <c r="AU118" s="227" t="s">
        <v>76</v>
      </c>
      <c r="AV118" s="13" t="s">
        <v>76</v>
      </c>
      <c r="AW118" s="13" t="s">
        <v>31</v>
      </c>
      <c r="AX118" s="13" t="s">
        <v>74</v>
      </c>
      <c r="AY118" s="227" t="s">
        <v>108</v>
      </c>
    </row>
    <row r="119" spans="1:65" s="2" customFormat="1" ht="16.5" customHeight="1">
      <c r="A119" s="38"/>
      <c r="B119" s="39"/>
      <c r="C119" s="197" t="s">
        <v>144</v>
      </c>
      <c r="D119" s="197" t="s">
        <v>110</v>
      </c>
      <c r="E119" s="198" t="s">
        <v>169</v>
      </c>
      <c r="F119" s="199" t="s">
        <v>170</v>
      </c>
      <c r="G119" s="200" t="s">
        <v>113</v>
      </c>
      <c r="H119" s="201">
        <v>71.5</v>
      </c>
      <c r="I119" s="202"/>
      <c r="J119" s="203">
        <f>ROUND(I119*H119,2)</f>
        <v>0</v>
      </c>
      <c r="K119" s="199" t="s">
        <v>114</v>
      </c>
      <c r="L119" s="44"/>
      <c r="M119" s="204" t="s">
        <v>19</v>
      </c>
      <c r="N119" s="205" t="s">
        <v>40</v>
      </c>
      <c r="O119" s="84"/>
      <c r="P119" s="206">
        <f>O119*H119</f>
        <v>0</v>
      </c>
      <c r="Q119" s="206">
        <v>0.0026</v>
      </c>
      <c r="R119" s="206">
        <f>Q119*H119</f>
        <v>0.18589999999999998</v>
      </c>
      <c r="S119" s="206">
        <v>0</v>
      </c>
      <c r="T119" s="207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8" t="s">
        <v>115</v>
      </c>
      <c r="AT119" s="208" t="s">
        <v>110</v>
      </c>
      <c r="AU119" s="208" t="s">
        <v>76</v>
      </c>
      <c r="AY119" s="17" t="s">
        <v>108</v>
      </c>
      <c r="BE119" s="209">
        <f>IF(N119="základní",J119,0)</f>
        <v>0</v>
      </c>
      <c r="BF119" s="209">
        <f>IF(N119="snížená",J119,0)</f>
        <v>0</v>
      </c>
      <c r="BG119" s="209">
        <f>IF(N119="zákl. přenesená",J119,0)</f>
        <v>0</v>
      </c>
      <c r="BH119" s="209">
        <f>IF(N119="sníž. přenesená",J119,0)</f>
        <v>0</v>
      </c>
      <c r="BI119" s="209">
        <f>IF(N119="nulová",J119,0)</f>
        <v>0</v>
      </c>
      <c r="BJ119" s="17" t="s">
        <v>74</v>
      </c>
      <c r="BK119" s="209">
        <f>ROUND(I119*H119,2)</f>
        <v>0</v>
      </c>
      <c r="BL119" s="17" t="s">
        <v>115</v>
      </c>
      <c r="BM119" s="208" t="s">
        <v>171</v>
      </c>
    </row>
    <row r="120" spans="1:47" s="2" customFormat="1" ht="12">
      <c r="A120" s="38"/>
      <c r="B120" s="39"/>
      <c r="C120" s="40"/>
      <c r="D120" s="210" t="s">
        <v>117</v>
      </c>
      <c r="E120" s="40"/>
      <c r="F120" s="211" t="s">
        <v>172</v>
      </c>
      <c r="G120" s="40"/>
      <c r="H120" s="40"/>
      <c r="I120" s="212"/>
      <c r="J120" s="40"/>
      <c r="K120" s="40"/>
      <c r="L120" s="44"/>
      <c r="M120" s="213"/>
      <c r="N120" s="214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117</v>
      </c>
      <c r="AU120" s="17" t="s">
        <v>76</v>
      </c>
    </row>
    <row r="121" spans="1:47" s="2" customFormat="1" ht="12">
      <c r="A121" s="38"/>
      <c r="B121" s="39"/>
      <c r="C121" s="40"/>
      <c r="D121" s="215" t="s">
        <v>119</v>
      </c>
      <c r="E121" s="40"/>
      <c r="F121" s="216" t="s">
        <v>173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119</v>
      </c>
      <c r="AU121" s="17" t="s">
        <v>76</v>
      </c>
    </row>
    <row r="122" spans="1:51" s="13" customFormat="1" ht="12">
      <c r="A122" s="13"/>
      <c r="B122" s="217"/>
      <c r="C122" s="218"/>
      <c r="D122" s="210" t="s">
        <v>134</v>
      </c>
      <c r="E122" s="219" t="s">
        <v>19</v>
      </c>
      <c r="F122" s="220" t="s">
        <v>174</v>
      </c>
      <c r="G122" s="218"/>
      <c r="H122" s="221">
        <v>4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7" t="s">
        <v>134</v>
      </c>
      <c r="AU122" s="227" t="s">
        <v>76</v>
      </c>
      <c r="AV122" s="13" t="s">
        <v>76</v>
      </c>
      <c r="AW122" s="13" t="s">
        <v>31</v>
      </c>
      <c r="AX122" s="13" t="s">
        <v>69</v>
      </c>
      <c r="AY122" s="227" t="s">
        <v>108</v>
      </c>
    </row>
    <row r="123" spans="1:51" s="13" customFormat="1" ht="12">
      <c r="A123" s="13"/>
      <c r="B123" s="217"/>
      <c r="C123" s="218"/>
      <c r="D123" s="210" t="s">
        <v>134</v>
      </c>
      <c r="E123" s="219" t="s">
        <v>19</v>
      </c>
      <c r="F123" s="220" t="s">
        <v>175</v>
      </c>
      <c r="G123" s="218"/>
      <c r="H123" s="221">
        <v>67.5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7" t="s">
        <v>134</v>
      </c>
      <c r="AU123" s="227" t="s">
        <v>76</v>
      </c>
      <c r="AV123" s="13" t="s">
        <v>76</v>
      </c>
      <c r="AW123" s="13" t="s">
        <v>31</v>
      </c>
      <c r="AX123" s="13" t="s">
        <v>69</v>
      </c>
      <c r="AY123" s="227" t="s">
        <v>108</v>
      </c>
    </row>
    <row r="124" spans="1:51" s="14" customFormat="1" ht="12">
      <c r="A124" s="14"/>
      <c r="B124" s="228"/>
      <c r="C124" s="229"/>
      <c r="D124" s="210" t="s">
        <v>134</v>
      </c>
      <c r="E124" s="230" t="s">
        <v>19</v>
      </c>
      <c r="F124" s="231" t="s">
        <v>137</v>
      </c>
      <c r="G124" s="229"/>
      <c r="H124" s="232">
        <v>71.5</v>
      </c>
      <c r="I124" s="233"/>
      <c r="J124" s="229"/>
      <c r="K124" s="229"/>
      <c r="L124" s="234"/>
      <c r="M124" s="235"/>
      <c r="N124" s="236"/>
      <c r="O124" s="236"/>
      <c r="P124" s="236"/>
      <c r="Q124" s="236"/>
      <c r="R124" s="236"/>
      <c r="S124" s="236"/>
      <c r="T124" s="237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8" t="s">
        <v>134</v>
      </c>
      <c r="AU124" s="238" t="s">
        <v>76</v>
      </c>
      <c r="AV124" s="14" t="s">
        <v>115</v>
      </c>
      <c r="AW124" s="14" t="s">
        <v>31</v>
      </c>
      <c r="AX124" s="14" t="s">
        <v>74</v>
      </c>
      <c r="AY124" s="238" t="s">
        <v>108</v>
      </c>
    </row>
    <row r="125" spans="1:65" s="2" customFormat="1" ht="16.5" customHeight="1">
      <c r="A125" s="38"/>
      <c r="B125" s="39"/>
      <c r="C125" s="197" t="s">
        <v>152</v>
      </c>
      <c r="D125" s="197" t="s">
        <v>110</v>
      </c>
      <c r="E125" s="198" t="s">
        <v>176</v>
      </c>
      <c r="F125" s="199" t="s">
        <v>177</v>
      </c>
      <c r="G125" s="200" t="s">
        <v>157</v>
      </c>
      <c r="H125" s="201">
        <v>6</v>
      </c>
      <c r="I125" s="202"/>
      <c r="J125" s="203">
        <f>ROUND(I125*H125,2)</f>
        <v>0</v>
      </c>
      <c r="K125" s="199" t="s">
        <v>178</v>
      </c>
      <c r="L125" s="44"/>
      <c r="M125" s="204" t="s">
        <v>19</v>
      </c>
      <c r="N125" s="205" t="s">
        <v>40</v>
      </c>
      <c r="O125" s="84"/>
      <c r="P125" s="206">
        <f>O125*H125</f>
        <v>0</v>
      </c>
      <c r="Q125" s="206">
        <v>0.02741</v>
      </c>
      <c r="R125" s="206">
        <f>Q125*H125</f>
        <v>0.16446</v>
      </c>
      <c r="S125" s="206">
        <v>0</v>
      </c>
      <c r="T125" s="20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8" t="s">
        <v>115</v>
      </c>
      <c r="AT125" s="208" t="s">
        <v>110</v>
      </c>
      <c r="AU125" s="208" t="s">
        <v>76</v>
      </c>
      <c r="AY125" s="17" t="s">
        <v>108</v>
      </c>
      <c r="BE125" s="209">
        <f>IF(N125="základní",J125,0)</f>
        <v>0</v>
      </c>
      <c r="BF125" s="209">
        <f>IF(N125="snížená",J125,0)</f>
        <v>0</v>
      </c>
      <c r="BG125" s="209">
        <f>IF(N125="zákl. přenesená",J125,0)</f>
        <v>0</v>
      </c>
      <c r="BH125" s="209">
        <f>IF(N125="sníž. přenesená",J125,0)</f>
        <v>0</v>
      </c>
      <c r="BI125" s="209">
        <f>IF(N125="nulová",J125,0)</f>
        <v>0</v>
      </c>
      <c r="BJ125" s="17" t="s">
        <v>74</v>
      </c>
      <c r="BK125" s="209">
        <f>ROUND(I125*H125,2)</f>
        <v>0</v>
      </c>
      <c r="BL125" s="17" t="s">
        <v>115</v>
      </c>
      <c r="BM125" s="208" t="s">
        <v>179</v>
      </c>
    </row>
    <row r="126" spans="1:47" s="2" customFormat="1" ht="12">
      <c r="A126" s="38"/>
      <c r="B126" s="39"/>
      <c r="C126" s="40"/>
      <c r="D126" s="210" t="s">
        <v>117</v>
      </c>
      <c r="E126" s="40"/>
      <c r="F126" s="211" t="s">
        <v>177</v>
      </c>
      <c r="G126" s="40"/>
      <c r="H126" s="40"/>
      <c r="I126" s="212"/>
      <c r="J126" s="40"/>
      <c r="K126" s="40"/>
      <c r="L126" s="44"/>
      <c r="M126" s="213"/>
      <c r="N126" s="214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117</v>
      </c>
      <c r="AU126" s="17" t="s">
        <v>76</v>
      </c>
    </row>
    <row r="127" spans="1:65" s="2" customFormat="1" ht="16.5" customHeight="1">
      <c r="A127" s="38"/>
      <c r="B127" s="39"/>
      <c r="C127" s="197" t="s">
        <v>180</v>
      </c>
      <c r="D127" s="197" t="s">
        <v>110</v>
      </c>
      <c r="E127" s="198" t="s">
        <v>181</v>
      </c>
      <c r="F127" s="199" t="s">
        <v>182</v>
      </c>
      <c r="G127" s="200" t="s">
        <v>157</v>
      </c>
      <c r="H127" s="201">
        <v>375</v>
      </c>
      <c r="I127" s="202"/>
      <c r="J127" s="203">
        <f>ROUND(I127*H127,2)</f>
        <v>0</v>
      </c>
      <c r="K127" s="199" t="s">
        <v>114</v>
      </c>
      <c r="L127" s="44"/>
      <c r="M127" s="204" t="s">
        <v>19</v>
      </c>
      <c r="N127" s="205" t="s">
        <v>40</v>
      </c>
      <c r="O127" s="84"/>
      <c r="P127" s="206">
        <f>O127*H127</f>
        <v>0</v>
      </c>
      <c r="Q127" s="206">
        <v>0.00034</v>
      </c>
      <c r="R127" s="206">
        <f>Q127*H127</f>
        <v>0.1275</v>
      </c>
      <c r="S127" s="206">
        <v>0</v>
      </c>
      <c r="T127" s="207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8" t="s">
        <v>115</v>
      </c>
      <c r="AT127" s="208" t="s">
        <v>110</v>
      </c>
      <c r="AU127" s="208" t="s">
        <v>76</v>
      </c>
      <c r="AY127" s="17" t="s">
        <v>108</v>
      </c>
      <c r="BE127" s="209">
        <f>IF(N127="základní",J127,0)</f>
        <v>0</v>
      </c>
      <c r="BF127" s="209">
        <f>IF(N127="snížená",J127,0)</f>
        <v>0</v>
      </c>
      <c r="BG127" s="209">
        <f>IF(N127="zákl. přenesená",J127,0)</f>
        <v>0</v>
      </c>
      <c r="BH127" s="209">
        <f>IF(N127="sníž. přenesená",J127,0)</f>
        <v>0</v>
      </c>
      <c r="BI127" s="209">
        <f>IF(N127="nulová",J127,0)</f>
        <v>0</v>
      </c>
      <c r="BJ127" s="17" t="s">
        <v>74</v>
      </c>
      <c r="BK127" s="209">
        <f>ROUND(I127*H127,2)</f>
        <v>0</v>
      </c>
      <c r="BL127" s="17" t="s">
        <v>115</v>
      </c>
      <c r="BM127" s="208" t="s">
        <v>183</v>
      </c>
    </row>
    <row r="128" spans="1:47" s="2" customFormat="1" ht="12">
      <c r="A128" s="38"/>
      <c r="B128" s="39"/>
      <c r="C128" s="40"/>
      <c r="D128" s="210" t="s">
        <v>117</v>
      </c>
      <c r="E128" s="40"/>
      <c r="F128" s="211" t="s">
        <v>184</v>
      </c>
      <c r="G128" s="40"/>
      <c r="H128" s="40"/>
      <c r="I128" s="212"/>
      <c r="J128" s="40"/>
      <c r="K128" s="40"/>
      <c r="L128" s="44"/>
      <c r="M128" s="213"/>
      <c r="N128" s="214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117</v>
      </c>
      <c r="AU128" s="17" t="s">
        <v>76</v>
      </c>
    </row>
    <row r="129" spans="1:47" s="2" customFormat="1" ht="12">
      <c r="A129" s="38"/>
      <c r="B129" s="39"/>
      <c r="C129" s="40"/>
      <c r="D129" s="215" t="s">
        <v>119</v>
      </c>
      <c r="E129" s="40"/>
      <c r="F129" s="216" t="s">
        <v>185</v>
      </c>
      <c r="G129" s="40"/>
      <c r="H129" s="40"/>
      <c r="I129" s="212"/>
      <c r="J129" s="40"/>
      <c r="K129" s="40"/>
      <c r="L129" s="44"/>
      <c r="M129" s="213"/>
      <c r="N129" s="214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119</v>
      </c>
      <c r="AU129" s="17" t="s">
        <v>76</v>
      </c>
    </row>
    <row r="130" spans="1:51" s="13" customFormat="1" ht="12">
      <c r="A130" s="13"/>
      <c r="B130" s="217"/>
      <c r="C130" s="218"/>
      <c r="D130" s="210" t="s">
        <v>134</v>
      </c>
      <c r="E130" s="219" t="s">
        <v>19</v>
      </c>
      <c r="F130" s="220" t="s">
        <v>186</v>
      </c>
      <c r="G130" s="218"/>
      <c r="H130" s="221">
        <v>350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7" t="s">
        <v>134</v>
      </c>
      <c r="AU130" s="227" t="s">
        <v>76</v>
      </c>
      <c r="AV130" s="13" t="s">
        <v>76</v>
      </c>
      <c r="AW130" s="13" t="s">
        <v>31</v>
      </c>
      <c r="AX130" s="13" t="s">
        <v>69</v>
      </c>
      <c r="AY130" s="227" t="s">
        <v>108</v>
      </c>
    </row>
    <row r="131" spans="1:51" s="13" customFormat="1" ht="12">
      <c r="A131" s="13"/>
      <c r="B131" s="217"/>
      <c r="C131" s="218"/>
      <c r="D131" s="210" t="s">
        <v>134</v>
      </c>
      <c r="E131" s="219" t="s">
        <v>19</v>
      </c>
      <c r="F131" s="220" t="s">
        <v>187</v>
      </c>
      <c r="G131" s="218"/>
      <c r="H131" s="221">
        <v>25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7" t="s">
        <v>134</v>
      </c>
      <c r="AU131" s="227" t="s">
        <v>76</v>
      </c>
      <c r="AV131" s="13" t="s">
        <v>76</v>
      </c>
      <c r="AW131" s="13" t="s">
        <v>31</v>
      </c>
      <c r="AX131" s="13" t="s">
        <v>69</v>
      </c>
      <c r="AY131" s="227" t="s">
        <v>108</v>
      </c>
    </row>
    <row r="132" spans="1:51" s="14" customFormat="1" ht="12">
      <c r="A132" s="14"/>
      <c r="B132" s="228"/>
      <c r="C132" s="229"/>
      <c r="D132" s="210" t="s">
        <v>134</v>
      </c>
      <c r="E132" s="230" t="s">
        <v>19</v>
      </c>
      <c r="F132" s="231" t="s">
        <v>137</v>
      </c>
      <c r="G132" s="229"/>
      <c r="H132" s="232">
        <v>375</v>
      </c>
      <c r="I132" s="233"/>
      <c r="J132" s="229"/>
      <c r="K132" s="229"/>
      <c r="L132" s="234"/>
      <c r="M132" s="235"/>
      <c r="N132" s="236"/>
      <c r="O132" s="236"/>
      <c r="P132" s="236"/>
      <c r="Q132" s="236"/>
      <c r="R132" s="236"/>
      <c r="S132" s="236"/>
      <c r="T132" s="23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8" t="s">
        <v>134</v>
      </c>
      <c r="AU132" s="238" t="s">
        <v>76</v>
      </c>
      <c r="AV132" s="14" t="s">
        <v>115</v>
      </c>
      <c r="AW132" s="14" t="s">
        <v>31</v>
      </c>
      <c r="AX132" s="14" t="s">
        <v>74</v>
      </c>
      <c r="AY132" s="238" t="s">
        <v>108</v>
      </c>
    </row>
    <row r="133" spans="1:65" s="2" customFormat="1" ht="16.5" customHeight="1">
      <c r="A133" s="38"/>
      <c r="B133" s="39"/>
      <c r="C133" s="197" t="s">
        <v>188</v>
      </c>
      <c r="D133" s="197" t="s">
        <v>110</v>
      </c>
      <c r="E133" s="198" t="s">
        <v>189</v>
      </c>
      <c r="F133" s="199" t="s">
        <v>190</v>
      </c>
      <c r="G133" s="200" t="s">
        <v>157</v>
      </c>
      <c r="H133" s="201">
        <v>25</v>
      </c>
      <c r="I133" s="202"/>
      <c r="J133" s="203">
        <f>ROUND(I133*H133,2)</f>
        <v>0</v>
      </c>
      <c r="K133" s="199" t="s">
        <v>114</v>
      </c>
      <c r="L133" s="44"/>
      <c r="M133" s="204" t="s">
        <v>19</v>
      </c>
      <c r="N133" s="205" t="s">
        <v>40</v>
      </c>
      <c r="O133" s="84"/>
      <c r="P133" s="206">
        <f>O133*H133</f>
        <v>0</v>
      </c>
      <c r="Q133" s="206">
        <v>0</v>
      </c>
      <c r="R133" s="206">
        <f>Q133*H133</f>
        <v>0</v>
      </c>
      <c r="S133" s="206">
        <v>0</v>
      </c>
      <c r="T133" s="20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8" t="s">
        <v>115</v>
      </c>
      <c r="AT133" s="208" t="s">
        <v>110</v>
      </c>
      <c r="AU133" s="208" t="s">
        <v>76</v>
      </c>
      <c r="AY133" s="17" t="s">
        <v>108</v>
      </c>
      <c r="BE133" s="209">
        <f>IF(N133="základní",J133,0)</f>
        <v>0</v>
      </c>
      <c r="BF133" s="209">
        <f>IF(N133="snížená",J133,0)</f>
        <v>0</v>
      </c>
      <c r="BG133" s="209">
        <f>IF(N133="zákl. přenesená",J133,0)</f>
        <v>0</v>
      </c>
      <c r="BH133" s="209">
        <f>IF(N133="sníž. přenesená",J133,0)</f>
        <v>0</v>
      </c>
      <c r="BI133" s="209">
        <f>IF(N133="nulová",J133,0)</f>
        <v>0</v>
      </c>
      <c r="BJ133" s="17" t="s">
        <v>74</v>
      </c>
      <c r="BK133" s="209">
        <f>ROUND(I133*H133,2)</f>
        <v>0</v>
      </c>
      <c r="BL133" s="17" t="s">
        <v>115</v>
      </c>
      <c r="BM133" s="208" t="s">
        <v>191</v>
      </c>
    </row>
    <row r="134" spans="1:47" s="2" customFormat="1" ht="12">
      <c r="A134" s="38"/>
      <c r="B134" s="39"/>
      <c r="C134" s="40"/>
      <c r="D134" s="210" t="s">
        <v>117</v>
      </c>
      <c r="E134" s="40"/>
      <c r="F134" s="211" t="s">
        <v>192</v>
      </c>
      <c r="G134" s="40"/>
      <c r="H134" s="40"/>
      <c r="I134" s="212"/>
      <c r="J134" s="40"/>
      <c r="K134" s="40"/>
      <c r="L134" s="44"/>
      <c r="M134" s="213"/>
      <c r="N134" s="214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117</v>
      </c>
      <c r="AU134" s="17" t="s">
        <v>76</v>
      </c>
    </row>
    <row r="135" spans="1:47" s="2" customFormat="1" ht="12">
      <c r="A135" s="38"/>
      <c r="B135" s="39"/>
      <c r="C135" s="40"/>
      <c r="D135" s="215" t="s">
        <v>119</v>
      </c>
      <c r="E135" s="40"/>
      <c r="F135" s="216" t="s">
        <v>193</v>
      </c>
      <c r="G135" s="40"/>
      <c r="H135" s="40"/>
      <c r="I135" s="212"/>
      <c r="J135" s="40"/>
      <c r="K135" s="40"/>
      <c r="L135" s="44"/>
      <c r="M135" s="213"/>
      <c r="N135" s="214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119</v>
      </c>
      <c r="AU135" s="17" t="s">
        <v>76</v>
      </c>
    </row>
    <row r="136" spans="1:51" s="13" customFormat="1" ht="12">
      <c r="A136" s="13"/>
      <c r="B136" s="217"/>
      <c r="C136" s="218"/>
      <c r="D136" s="210" t="s">
        <v>134</v>
      </c>
      <c r="E136" s="219" t="s">
        <v>19</v>
      </c>
      <c r="F136" s="220" t="s">
        <v>187</v>
      </c>
      <c r="G136" s="218"/>
      <c r="H136" s="221">
        <v>25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7" t="s">
        <v>134</v>
      </c>
      <c r="AU136" s="227" t="s">
        <v>76</v>
      </c>
      <c r="AV136" s="13" t="s">
        <v>76</v>
      </c>
      <c r="AW136" s="13" t="s">
        <v>31</v>
      </c>
      <c r="AX136" s="13" t="s">
        <v>69</v>
      </c>
      <c r="AY136" s="227" t="s">
        <v>108</v>
      </c>
    </row>
    <row r="137" spans="1:51" s="14" customFormat="1" ht="12">
      <c r="A137" s="14"/>
      <c r="B137" s="228"/>
      <c r="C137" s="229"/>
      <c r="D137" s="210" t="s">
        <v>134</v>
      </c>
      <c r="E137" s="230" t="s">
        <v>19</v>
      </c>
      <c r="F137" s="231" t="s">
        <v>137</v>
      </c>
      <c r="G137" s="229"/>
      <c r="H137" s="232">
        <v>25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8" t="s">
        <v>134</v>
      </c>
      <c r="AU137" s="238" t="s">
        <v>76</v>
      </c>
      <c r="AV137" s="14" t="s">
        <v>115</v>
      </c>
      <c r="AW137" s="14" t="s">
        <v>31</v>
      </c>
      <c r="AX137" s="14" t="s">
        <v>74</v>
      </c>
      <c r="AY137" s="238" t="s">
        <v>108</v>
      </c>
    </row>
    <row r="138" spans="1:65" s="2" customFormat="1" ht="16.5" customHeight="1">
      <c r="A138" s="38"/>
      <c r="B138" s="39"/>
      <c r="C138" s="197" t="s">
        <v>194</v>
      </c>
      <c r="D138" s="197" t="s">
        <v>110</v>
      </c>
      <c r="E138" s="198" t="s">
        <v>195</v>
      </c>
      <c r="F138" s="199" t="s">
        <v>196</v>
      </c>
      <c r="G138" s="200" t="s">
        <v>113</v>
      </c>
      <c r="H138" s="201">
        <v>3800</v>
      </c>
      <c r="I138" s="202"/>
      <c r="J138" s="203">
        <f>ROUND(I138*H138,2)</f>
        <v>0</v>
      </c>
      <c r="K138" s="199" t="s">
        <v>114</v>
      </c>
      <c r="L138" s="44"/>
      <c r="M138" s="204" t="s">
        <v>19</v>
      </c>
      <c r="N138" s="205" t="s">
        <v>40</v>
      </c>
      <c r="O138" s="84"/>
      <c r="P138" s="206">
        <f>O138*H138</f>
        <v>0</v>
      </c>
      <c r="Q138" s="206">
        <v>0</v>
      </c>
      <c r="R138" s="206">
        <f>Q138*H138</f>
        <v>0</v>
      </c>
      <c r="S138" s="206">
        <v>0.02</v>
      </c>
      <c r="T138" s="207">
        <f>S138*H138</f>
        <v>76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8" t="s">
        <v>115</v>
      </c>
      <c r="AT138" s="208" t="s">
        <v>110</v>
      </c>
      <c r="AU138" s="208" t="s">
        <v>76</v>
      </c>
      <c r="AY138" s="17" t="s">
        <v>108</v>
      </c>
      <c r="BE138" s="209">
        <f>IF(N138="základní",J138,0)</f>
        <v>0</v>
      </c>
      <c r="BF138" s="209">
        <f>IF(N138="snížená",J138,0)</f>
        <v>0</v>
      </c>
      <c r="BG138" s="209">
        <f>IF(N138="zákl. přenesená",J138,0)</f>
        <v>0</v>
      </c>
      <c r="BH138" s="209">
        <f>IF(N138="sníž. přenesená",J138,0)</f>
        <v>0</v>
      </c>
      <c r="BI138" s="209">
        <f>IF(N138="nulová",J138,0)</f>
        <v>0</v>
      </c>
      <c r="BJ138" s="17" t="s">
        <v>74</v>
      </c>
      <c r="BK138" s="209">
        <f>ROUND(I138*H138,2)</f>
        <v>0</v>
      </c>
      <c r="BL138" s="17" t="s">
        <v>115</v>
      </c>
      <c r="BM138" s="208" t="s">
        <v>197</v>
      </c>
    </row>
    <row r="139" spans="1:47" s="2" customFormat="1" ht="12">
      <c r="A139" s="38"/>
      <c r="B139" s="39"/>
      <c r="C139" s="40"/>
      <c r="D139" s="210" t="s">
        <v>117</v>
      </c>
      <c r="E139" s="40"/>
      <c r="F139" s="211" t="s">
        <v>198</v>
      </c>
      <c r="G139" s="40"/>
      <c r="H139" s="40"/>
      <c r="I139" s="212"/>
      <c r="J139" s="40"/>
      <c r="K139" s="40"/>
      <c r="L139" s="44"/>
      <c r="M139" s="213"/>
      <c r="N139" s="214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117</v>
      </c>
      <c r="AU139" s="17" t="s">
        <v>76</v>
      </c>
    </row>
    <row r="140" spans="1:47" s="2" customFormat="1" ht="12">
      <c r="A140" s="38"/>
      <c r="B140" s="39"/>
      <c r="C140" s="40"/>
      <c r="D140" s="215" t="s">
        <v>119</v>
      </c>
      <c r="E140" s="40"/>
      <c r="F140" s="216" t="s">
        <v>199</v>
      </c>
      <c r="G140" s="40"/>
      <c r="H140" s="40"/>
      <c r="I140" s="212"/>
      <c r="J140" s="40"/>
      <c r="K140" s="40"/>
      <c r="L140" s="44"/>
      <c r="M140" s="213"/>
      <c r="N140" s="214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119</v>
      </c>
      <c r="AU140" s="17" t="s">
        <v>76</v>
      </c>
    </row>
    <row r="141" spans="1:51" s="13" customFormat="1" ht="12">
      <c r="A141" s="13"/>
      <c r="B141" s="217"/>
      <c r="C141" s="218"/>
      <c r="D141" s="210" t="s">
        <v>134</v>
      </c>
      <c r="E141" s="219" t="s">
        <v>19</v>
      </c>
      <c r="F141" s="220" t="s">
        <v>200</v>
      </c>
      <c r="G141" s="218"/>
      <c r="H141" s="221">
        <v>2800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27" t="s">
        <v>134</v>
      </c>
      <c r="AU141" s="227" t="s">
        <v>76</v>
      </c>
      <c r="AV141" s="13" t="s">
        <v>76</v>
      </c>
      <c r="AW141" s="13" t="s">
        <v>31</v>
      </c>
      <c r="AX141" s="13" t="s">
        <v>69</v>
      </c>
      <c r="AY141" s="227" t="s">
        <v>108</v>
      </c>
    </row>
    <row r="142" spans="1:51" s="13" customFormat="1" ht="12">
      <c r="A142" s="13"/>
      <c r="B142" s="217"/>
      <c r="C142" s="218"/>
      <c r="D142" s="210" t="s">
        <v>134</v>
      </c>
      <c r="E142" s="219" t="s">
        <v>19</v>
      </c>
      <c r="F142" s="220" t="s">
        <v>201</v>
      </c>
      <c r="G142" s="218"/>
      <c r="H142" s="221">
        <v>1000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7" t="s">
        <v>134</v>
      </c>
      <c r="AU142" s="227" t="s">
        <v>76</v>
      </c>
      <c r="AV142" s="13" t="s">
        <v>76</v>
      </c>
      <c r="AW142" s="13" t="s">
        <v>31</v>
      </c>
      <c r="AX142" s="13" t="s">
        <v>69</v>
      </c>
      <c r="AY142" s="227" t="s">
        <v>108</v>
      </c>
    </row>
    <row r="143" spans="1:51" s="14" customFormat="1" ht="12">
      <c r="A143" s="14"/>
      <c r="B143" s="228"/>
      <c r="C143" s="229"/>
      <c r="D143" s="210" t="s">
        <v>134</v>
      </c>
      <c r="E143" s="230" t="s">
        <v>19</v>
      </c>
      <c r="F143" s="231" t="s">
        <v>137</v>
      </c>
      <c r="G143" s="229"/>
      <c r="H143" s="232">
        <v>3800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8" t="s">
        <v>134</v>
      </c>
      <c r="AU143" s="238" t="s">
        <v>76</v>
      </c>
      <c r="AV143" s="14" t="s">
        <v>115</v>
      </c>
      <c r="AW143" s="14" t="s">
        <v>31</v>
      </c>
      <c r="AX143" s="14" t="s">
        <v>74</v>
      </c>
      <c r="AY143" s="238" t="s">
        <v>108</v>
      </c>
    </row>
    <row r="144" spans="1:63" s="12" customFormat="1" ht="22.8" customHeight="1">
      <c r="A144" s="12"/>
      <c r="B144" s="181"/>
      <c r="C144" s="182"/>
      <c r="D144" s="183" t="s">
        <v>68</v>
      </c>
      <c r="E144" s="195" t="s">
        <v>202</v>
      </c>
      <c r="F144" s="195" t="s">
        <v>203</v>
      </c>
      <c r="G144" s="182"/>
      <c r="H144" s="182"/>
      <c r="I144" s="185"/>
      <c r="J144" s="196">
        <f>BK144</f>
        <v>0</v>
      </c>
      <c r="K144" s="182"/>
      <c r="L144" s="187"/>
      <c r="M144" s="188"/>
      <c r="N144" s="189"/>
      <c r="O144" s="189"/>
      <c r="P144" s="190">
        <f>SUM(P145:P160)</f>
        <v>0</v>
      </c>
      <c r="Q144" s="189"/>
      <c r="R144" s="190">
        <f>SUM(R145:R160)</f>
        <v>0</v>
      </c>
      <c r="S144" s="189"/>
      <c r="T144" s="191">
        <f>SUM(T145:T160)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2" t="s">
        <v>74</v>
      </c>
      <c r="AT144" s="193" t="s">
        <v>68</v>
      </c>
      <c r="AU144" s="193" t="s">
        <v>74</v>
      </c>
      <c r="AY144" s="192" t="s">
        <v>108</v>
      </c>
      <c r="BK144" s="194">
        <f>SUM(BK145:BK160)</f>
        <v>0</v>
      </c>
    </row>
    <row r="145" spans="1:65" s="2" customFormat="1" ht="16.5" customHeight="1">
      <c r="A145" s="38"/>
      <c r="B145" s="39"/>
      <c r="C145" s="197" t="s">
        <v>204</v>
      </c>
      <c r="D145" s="197" t="s">
        <v>110</v>
      </c>
      <c r="E145" s="198" t="s">
        <v>205</v>
      </c>
      <c r="F145" s="199" t="s">
        <v>206</v>
      </c>
      <c r="G145" s="200" t="s">
        <v>207</v>
      </c>
      <c r="H145" s="201">
        <v>449.95</v>
      </c>
      <c r="I145" s="202"/>
      <c r="J145" s="203">
        <f>ROUND(I145*H145,2)</f>
        <v>0</v>
      </c>
      <c r="K145" s="199" t="s">
        <v>114</v>
      </c>
      <c r="L145" s="44"/>
      <c r="M145" s="204" t="s">
        <v>19</v>
      </c>
      <c r="N145" s="205" t="s">
        <v>40</v>
      </c>
      <c r="O145" s="84"/>
      <c r="P145" s="206">
        <f>O145*H145</f>
        <v>0</v>
      </c>
      <c r="Q145" s="206">
        <v>0</v>
      </c>
      <c r="R145" s="206">
        <f>Q145*H145</f>
        <v>0</v>
      </c>
      <c r="S145" s="206">
        <v>0</v>
      </c>
      <c r="T145" s="20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08" t="s">
        <v>115</v>
      </c>
      <c r="AT145" s="208" t="s">
        <v>110</v>
      </c>
      <c r="AU145" s="208" t="s">
        <v>76</v>
      </c>
      <c r="AY145" s="17" t="s">
        <v>108</v>
      </c>
      <c r="BE145" s="209">
        <f>IF(N145="základní",J145,0)</f>
        <v>0</v>
      </c>
      <c r="BF145" s="209">
        <f>IF(N145="snížená",J145,0)</f>
        <v>0</v>
      </c>
      <c r="BG145" s="209">
        <f>IF(N145="zákl. přenesená",J145,0)</f>
        <v>0</v>
      </c>
      <c r="BH145" s="209">
        <f>IF(N145="sníž. přenesená",J145,0)</f>
        <v>0</v>
      </c>
      <c r="BI145" s="209">
        <f>IF(N145="nulová",J145,0)</f>
        <v>0</v>
      </c>
      <c r="BJ145" s="17" t="s">
        <v>74</v>
      </c>
      <c r="BK145" s="209">
        <f>ROUND(I145*H145,2)</f>
        <v>0</v>
      </c>
      <c r="BL145" s="17" t="s">
        <v>115</v>
      </c>
      <c r="BM145" s="208" t="s">
        <v>208</v>
      </c>
    </row>
    <row r="146" spans="1:47" s="2" customFormat="1" ht="12">
      <c r="A146" s="38"/>
      <c r="B146" s="39"/>
      <c r="C146" s="40"/>
      <c r="D146" s="210" t="s">
        <v>117</v>
      </c>
      <c r="E146" s="40"/>
      <c r="F146" s="211" t="s">
        <v>209</v>
      </c>
      <c r="G146" s="40"/>
      <c r="H146" s="40"/>
      <c r="I146" s="212"/>
      <c r="J146" s="40"/>
      <c r="K146" s="40"/>
      <c r="L146" s="44"/>
      <c r="M146" s="213"/>
      <c r="N146" s="214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117</v>
      </c>
      <c r="AU146" s="17" t="s">
        <v>76</v>
      </c>
    </row>
    <row r="147" spans="1:47" s="2" customFormat="1" ht="12">
      <c r="A147" s="38"/>
      <c r="B147" s="39"/>
      <c r="C147" s="40"/>
      <c r="D147" s="215" t="s">
        <v>119</v>
      </c>
      <c r="E147" s="40"/>
      <c r="F147" s="216" t="s">
        <v>210</v>
      </c>
      <c r="G147" s="40"/>
      <c r="H147" s="40"/>
      <c r="I147" s="212"/>
      <c r="J147" s="40"/>
      <c r="K147" s="40"/>
      <c r="L147" s="44"/>
      <c r="M147" s="213"/>
      <c r="N147" s="214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119</v>
      </c>
      <c r="AU147" s="17" t="s">
        <v>76</v>
      </c>
    </row>
    <row r="148" spans="1:65" s="2" customFormat="1" ht="16.5" customHeight="1">
      <c r="A148" s="38"/>
      <c r="B148" s="39"/>
      <c r="C148" s="197" t="s">
        <v>211</v>
      </c>
      <c r="D148" s="197" t="s">
        <v>110</v>
      </c>
      <c r="E148" s="198" t="s">
        <v>212</v>
      </c>
      <c r="F148" s="199" t="s">
        <v>213</v>
      </c>
      <c r="G148" s="200" t="s">
        <v>207</v>
      </c>
      <c r="H148" s="201">
        <v>17998</v>
      </c>
      <c r="I148" s="202"/>
      <c r="J148" s="203">
        <f>ROUND(I148*H148,2)</f>
        <v>0</v>
      </c>
      <c r="K148" s="199" t="s">
        <v>114</v>
      </c>
      <c r="L148" s="44"/>
      <c r="M148" s="204" t="s">
        <v>19</v>
      </c>
      <c r="N148" s="205" t="s">
        <v>40</v>
      </c>
      <c r="O148" s="84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115</v>
      </c>
      <c r="AT148" s="208" t="s">
        <v>110</v>
      </c>
      <c r="AU148" s="208" t="s">
        <v>76</v>
      </c>
      <c r="AY148" s="17" t="s">
        <v>108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7" t="s">
        <v>74</v>
      </c>
      <c r="BK148" s="209">
        <f>ROUND(I148*H148,2)</f>
        <v>0</v>
      </c>
      <c r="BL148" s="17" t="s">
        <v>115</v>
      </c>
      <c r="BM148" s="208" t="s">
        <v>214</v>
      </c>
    </row>
    <row r="149" spans="1:47" s="2" customFormat="1" ht="12">
      <c r="A149" s="38"/>
      <c r="B149" s="39"/>
      <c r="C149" s="40"/>
      <c r="D149" s="210" t="s">
        <v>117</v>
      </c>
      <c r="E149" s="40"/>
      <c r="F149" s="211" t="s">
        <v>215</v>
      </c>
      <c r="G149" s="40"/>
      <c r="H149" s="40"/>
      <c r="I149" s="212"/>
      <c r="J149" s="40"/>
      <c r="K149" s="40"/>
      <c r="L149" s="44"/>
      <c r="M149" s="213"/>
      <c r="N149" s="21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117</v>
      </c>
      <c r="AU149" s="17" t="s">
        <v>76</v>
      </c>
    </row>
    <row r="150" spans="1:47" s="2" customFormat="1" ht="12">
      <c r="A150" s="38"/>
      <c r="B150" s="39"/>
      <c r="C150" s="40"/>
      <c r="D150" s="215" t="s">
        <v>119</v>
      </c>
      <c r="E150" s="40"/>
      <c r="F150" s="216" t="s">
        <v>216</v>
      </c>
      <c r="G150" s="40"/>
      <c r="H150" s="40"/>
      <c r="I150" s="212"/>
      <c r="J150" s="40"/>
      <c r="K150" s="40"/>
      <c r="L150" s="44"/>
      <c r="M150" s="213"/>
      <c r="N150" s="214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119</v>
      </c>
      <c r="AU150" s="17" t="s">
        <v>76</v>
      </c>
    </row>
    <row r="151" spans="1:51" s="13" customFormat="1" ht="12">
      <c r="A151" s="13"/>
      <c r="B151" s="217"/>
      <c r="C151" s="218"/>
      <c r="D151" s="210" t="s">
        <v>134</v>
      </c>
      <c r="E151" s="219" t="s">
        <v>19</v>
      </c>
      <c r="F151" s="220" t="s">
        <v>217</v>
      </c>
      <c r="G151" s="218"/>
      <c r="H151" s="221">
        <v>449.95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7" t="s">
        <v>134</v>
      </c>
      <c r="AU151" s="227" t="s">
        <v>76</v>
      </c>
      <c r="AV151" s="13" t="s">
        <v>76</v>
      </c>
      <c r="AW151" s="13" t="s">
        <v>31</v>
      </c>
      <c r="AX151" s="13" t="s">
        <v>69</v>
      </c>
      <c r="AY151" s="227" t="s">
        <v>108</v>
      </c>
    </row>
    <row r="152" spans="1:51" s="14" customFormat="1" ht="12">
      <c r="A152" s="14"/>
      <c r="B152" s="228"/>
      <c r="C152" s="229"/>
      <c r="D152" s="210" t="s">
        <v>134</v>
      </c>
      <c r="E152" s="230" t="s">
        <v>19</v>
      </c>
      <c r="F152" s="231" t="s">
        <v>137</v>
      </c>
      <c r="G152" s="229"/>
      <c r="H152" s="232">
        <v>449.95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8" t="s">
        <v>134</v>
      </c>
      <c r="AU152" s="238" t="s">
        <v>76</v>
      </c>
      <c r="AV152" s="14" t="s">
        <v>115</v>
      </c>
      <c r="AW152" s="14" t="s">
        <v>31</v>
      </c>
      <c r="AX152" s="14" t="s">
        <v>74</v>
      </c>
      <c r="AY152" s="238" t="s">
        <v>108</v>
      </c>
    </row>
    <row r="153" spans="1:51" s="13" customFormat="1" ht="12">
      <c r="A153" s="13"/>
      <c r="B153" s="217"/>
      <c r="C153" s="218"/>
      <c r="D153" s="210" t="s">
        <v>134</v>
      </c>
      <c r="E153" s="218"/>
      <c r="F153" s="220" t="s">
        <v>218</v>
      </c>
      <c r="G153" s="218"/>
      <c r="H153" s="221">
        <v>17998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27" t="s">
        <v>134</v>
      </c>
      <c r="AU153" s="227" t="s">
        <v>76</v>
      </c>
      <c r="AV153" s="13" t="s">
        <v>76</v>
      </c>
      <c r="AW153" s="13" t="s">
        <v>4</v>
      </c>
      <c r="AX153" s="13" t="s">
        <v>74</v>
      </c>
      <c r="AY153" s="227" t="s">
        <v>108</v>
      </c>
    </row>
    <row r="154" spans="1:65" s="2" customFormat="1" ht="24.15" customHeight="1">
      <c r="A154" s="38"/>
      <c r="B154" s="39"/>
      <c r="C154" s="197" t="s">
        <v>8</v>
      </c>
      <c r="D154" s="197" t="s">
        <v>110</v>
      </c>
      <c r="E154" s="198" t="s">
        <v>219</v>
      </c>
      <c r="F154" s="199" t="s">
        <v>220</v>
      </c>
      <c r="G154" s="200" t="s">
        <v>207</v>
      </c>
      <c r="H154" s="201">
        <v>76</v>
      </c>
      <c r="I154" s="202"/>
      <c r="J154" s="203">
        <f>ROUND(I154*H154,2)</f>
        <v>0</v>
      </c>
      <c r="K154" s="199" t="s">
        <v>114</v>
      </c>
      <c r="L154" s="44"/>
      <c r="M154" s="204" t="s">
        <v>19</v>
      </c>
      <c r="N154" s="205" t="s">
        <v>40</v>
      </c>
      <c r="O154" s="84"/>
      <c r="P154" s="206">
        <f>O154*H154</f>
        <v>0</v>
      </c>
      <c r="Q154" s="206">
        <v>0</v>
      </c>
      <c r="R154" s="206">
        <f>Q154*H154</f>
        <v>0</v>
      </c>
      <c r="S154" s="206">
        <v>0</v>
      </c>
      <c r="T154" s="20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8" t="s">
        <v>115</v>
      </c>
      <c r="AT154" s="208" t="s">
        <v>110</v>
      </c>
      <c r="AU154" s="208" t="s">
        <v>76</v>
      </c>
      <c r="AY154" s="17" t="s">
        <v>108</v>
      </c>
      <c r="BE154" s="209">
        <f>IF(N154="základní",J154,0)</f>
        <v>0</v>
      </c>
      <c r="BF154" s="209">
        <f>IF(N154="snížená",J154,0)</f>
        <v>0</v>
      </c>
      <c r="BG154" s="209">
        <f>IF(N154="zákl. přenesená",J154,0)</f>
        <v>0</v>
      </c>
      <c r="BH154" s="209">
        <f>IF(N154="sníž. přenesená",J154,0)</f>
        <v>0</v>
      </c>
      <c r="BI154" s="209">
        <f>IF(N154="nulová",J154,0)</f>
        <v>0</v>
      </c>
      <c r="BJ154" s="17" t="s">
        <v>74</v>
      </c>
      <c r="BK154" s="209">
        <f>ROUND(I154*H154,2)</f>
        <v>0</v>
      </c>
      <c r="BL154" s="17" t="s">
        <v>115</v>
      </c>
      <c r="BM154" s="208" t="s">
        <v>221</v>
      </c>
    </row>
    <row r="155" spans="1:47" s="2" customFormat="1" ht="12">
      <c r="A155" s="38"/>
      <c r="B155" s="39"/>
      <c r="C155" s="40"/>
      <c r="D155" s="210" t="s">
        <v>117</v>
      </c>
      <c r="E155" s="40"/>
      <c r="F155" s="211" t="s">
        <v>220</v>
      </c>
      <c r="G155" s="40"/>
      <c r="H155" s="40"/>
      <c r="I155" s="212"/>
      <c r="J155" s="40"/>
      <c r="K155" s="40"/>
      <c r="L155" s="44"/>
      <c r="M155" s="213"/>
      <c r="N155" s="214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117</v>
      </c>
      <c r="AU155" s="17" t="s">
        <v>76</v>
      </c>
    </row>
    <row r="156" spans="1:47" s="2" customFormat="1" ht="12">
      <c r="A156" s="38"/>
      <c r="B156" s="39"/>
      <c r="C156" s="40"/>
      <c r="D156" s="215" t="s">
        <v>119</v>
      </c>
      <c r="E156" s="40"/>
      <c r="F156" s="216" t="s">
        <v>222</v>
      </c>
      <c r="G156" s="40"/>
      <c r="H156" s="40"/>
      <c r="I156" s="212"/>
      <c r="J156" s="40"/>
      <c r="K156" s="40"/>
      <c r="L156" s="44"/>
      <c r="M156" s="213"/>
      <c r="N156" s="214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119</v>
      </c>
      <c r="AU156" s="17" t="s">
        <v>76</v>
      </c>
    </row>
    <row r="157" spans="1:65" s="2" customFormat="1" ht="24.15" customHeight="1">
      <c r="A157" s="38"/>
      <c r="B157" s="39"/>
      <c r="C157" s="197" t="s">
        <v>223</v>
      </c>
      <c r="D157" s="197" t="s">
        <v>110</v>
      </c>
      <c r="E157" s="198" t="s">
        <v>224</v>
      </c>
      <c r="F157" s="199" t="s">
        <v>225</v>
      </c>
      <c r="G157" s="200" t="s">
        <v>207</v>
      </c>
      <c r="H157" s="201">
        <v>373.95</v>
      </c>
      <c r="I157" s="202"/>
      <c r="J157" s="203">
        <f>ROUND(I157*H157,2)</f>
        <v>0</v>
      </c>
      <c r="K157" s="199" t="s">
        <v>114</v>
      </c>
      <c r="L157" s="44"/>
      <c r="M157" s="204" t="s">
        <v>19</v>
      </c>
      <c r="N157" s="205" t="s">
        <v>40</v>
      </c>
      <c r="O157" s="84"/>
      <c r="P157" s="206">
        <f>O157*H157</f>
        <v>0</v>
      </c>
      <c r="Q157" s="206">
        <v>0</v>
      </c>
      <c r="R157" s="206">
        <f>Q157*H157</f>
        <v>0</v>
      </c>
      <c r="S157" s="206">
        <v>0</v>
      </c>
      <c r="T157" s="20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8" t="s">
        <v>115</v>
      </c>
      <c r="AT157" s="208" t="s">
        <v>110</v>
      </c>
      <c r="AU157" s="208" t="s">
        <v>76</v>
      </c>
      <c r="AY157" s="17" t="s">
        <v>108</v>
      </c>
      <c r="BE157" s="209">
        <f>IF(N157="základní",J157,0)</f>
        <v>0</v>
      </c>
      <c r="BF157" s="209">
        <f>IF(N157="snížená",J157,0)</f>
        <v>0</v>
      </c>
      <c r="BG157" s="209">
        <f>IF(N157="zákl. přenesená",J157,0)</f>
        <v>0</v>
      </c>
      <c r="BH157" s="209">
        <f>IF(N157="sníž. přenesená",J157,0)</f>
        <v>0</v>
      </c>
      <c r="BI157" s="209">
        <f>IF(N157="nulová",J157,0)</f>
        <v>0</v>
      </c>
      <c r="BJ157" s="17" t="s">
        <v>74</v>
      </c>
      <c r="BK157" s="209">
        <f>ROUND(I157*H157,2)</f>
        <v>0</v>
      </c>
      <c r="BL157" s="17" t="s">
        <v>115</v>
      </c>
      <c r="BM157" s="208" t="s">
        <v>226</v>
      </c>
    </row>
    <row r="158" spans="1:47" s="2" customFormat="1" ht="12">
      <c r="A158" s="38"/>
      <c r="B158" s="39"/>
      <c r="C158" s="40"/>
      <c r="D158" s="210" t="s">
        <v>117</v>
      </c>
      <c r="E158" s="40"/>
      <c r="F158" s="211" t="s">
        <v>225</v>
      </c>
      <c r="G158" s="40"/>
      <c r="H158" s="40"/>
      <c r="I158" s="212"/>
      <c r="J158" s="40"/>
      <c r="K158" s="40"/>
      <c r="L158" s="44"/>
      <c r="M158" s="213"/>
      <c r="N158" s="214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117</v>
      </c>
      <c r="AU158" s="17" t="s">
        <v>76</v>
      </c>
    </row>
    <row r="159" spans="1:47" s="2" customFormat="1" ht="12">
      <c r="A159" s="38"/>
      <c r="B159" s="39"/>
      <c r="C159" s="40"/>
      <c r="D159" s="215" t="s">
        <v>119</v>
      </c>
      <c r="E159" s="40"/>
      <c r="F159" s="216" t="s">
        <v>227</v>
      </c>
      <c r="G159" s="40"/>
      <c r="H159" s="40"/>
      <c r="I159" s="212"/>
      <c r="J159" s="40"/>
      <c r="K159" s="40"/>
      <c r="L159" s="44"/>
      <c r="M159" s="213"/>
      <c r="N159" s="214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119</v>
      </c>
      <c r="AU159" s="17" t="s">
        <v>76</v>
      </c>
    </row>
    <row r="160" spans="1:51" s="13" customFormat="1" ht="12">
      <c r="A160" s="13"/>
      <c r="B160" s="217"/>
      <c r="C160" s="218"/>
      <c r="D160" s="210" t="s">
        <v>134</v>
      </c>
      <c r="E160" s="219" t="s">
        <v>19</v>
      </c>
      <c r="F160" s="220" t="s">
        <v>228</v>
      </c>
      <c r="G160" s="218"/>
      <c r="H160" s="221">
        <v>373.95</v>
      </c>
      <c r="I160" s="222"/>
      <c r="J160" s="218"/>
      <c r="K160" s="218"/>
      <c r="L160" s="223"/>
      <c r="M160" s="224"/>
      <c r="N160" s="225"/>
      <c r="O160" s="225"/>
      <c r="P160" s="225"/>
      <c r="Q160" s="225"/>
      <c r="R160" s="225"/>
      <c r="S160" s="225"/>
      <c r="T160" s="22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7" t="s">
        <v>134</v>
      </c>
      <c r="AU160" s="227" t="s">
        <v>76</v>
      </c>
      <c r="AV160" s="13" t="s">
        <v>76</v>
      </c>
      <c r="AW160" s="13" t="s">
        <v>31</v>
      </c>
      <c r="AX160" s="13" t="s">
        <v>74</v>
      </c>
      <c r="AY160" s="227" t="s">
        <v>108</v>
      </c>
    </row>
    <row r="161" spans="1:63" s="12" customFormat="1" ht="22.8" customHeight="1">
      <c r="A161" s="12"/>
      <c r="B161" s="181"/>
      <c r="C161" s="182"/>
      <c r="D161" s="183" t="s">
        <v>68</v>
      </c>
      <c r="E161" s="195" t="s">
        <v>229</v>
      </c>
      <c r="F161" s="195" t="s">
        <v>230</v>
      </c>
      <c r="G161" s="182"/>
      <c r="H161" s="182"/>
      <c r="I161" s="185"/>
      <c r="J161" s="196">
        <f>BK161</f>
        <v>0</v>
      </c>
      <c r="K161" s="182"/>
      <c r="L161" s="187"/>
      <c r="M161" s="188"/>
      <c r="N161" s="189"/>
      <c r="O161" s="189"/>
      <c r="P161" s="190">
        <f>SUM(P162:P172)</f>
        <v>0</v>
      </c>
      <c r="Q161" s="189"/>
      <c r="R161" s="190">
        <f>SUM(R162:R172)</f>
        <v>0</v>
      </c>
      <c r="S161" s="189"/>
      <c r="T161" s="191">
        <f>SUM(T162:T172)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92" t="s">
        <v>74</v>
      </c>
      <c r="AT161" s="193" t="s">
        <v>68</v>
      </c>
      <c r="AU161" s="193" t="s">
        <v>74</v>
      </c>
      <c r="AY161" s="192" t="s">
        <v>108</v>
      </c>
      <c r="BK161" s="194">
        <f>SUM(BK162:BK172)</f>
        <v>0</v>
      </c>
    </row>
    <row r="162" spans="1:65" s="2" customFormat="1" ht="21.75" customHeight="1">
      <c r="A162" s="38"/>
      <c r="B162" s="39"/>
      <c r="C162" s="197" t="s">
        <v>231</v>
      </c>
      <c r="D162" s="197" t="s">
        <v>110</v>
      </c>
      <c r="E162" s="198" t="s">
        <v>232</v>
      </c>
      <c r="F162" s="199" t="s">
        <v>233</v>
      </c>
      <c r="G162" s="200" t="s">
        <v>207</v>
      </c>
      <c r="H162" s="201">
        <v>399.069</v>
      </c>
      <c r="I162" s="202"/>
      <c r="J162" s="203">
        <f>ROUND(I162*H162,2)</f>
        <v>0</v>
      </c>
      <c r="K162" s="199" t="s">
        <v>114</v>
      </c>
      <c r="L162" s="44"/>
      <c r="M162" s="204" t="s">
        <v>19</v>
      </c>
      <c r="N162" s="205" t="s">
        <v>40</v>
      </c>
      <c r="O162" s="84"/>
      <c r="P162" s="206">
        <f>O162*H162</f>
        <v>0</v>
      </c>
      <c r="Q162" s="206">
        <v>0</v>
      </c>
      <c r="R162" s="206">
        <f>Q162*H162</f>
        <v>0</v>
      </c>
      <c r="S162" s="206">
        <v>0</v>
      </c>
      <c r="T162" s="20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8" t="s">
        <v>115</v>
      </c>
      <c r="AT162" s="208" t="s">
        <v>110</v>
      </c>
      <c r="AU162" s="208" t="s">
        <v>76</v>
      </c>
      <c r="AY162" s="17" t="s">
        <v>108</v>
      </c>
      <c r="BE162" s="209">
        <f>IF(N162="základní",J162,0)</f>
        <v>0</v>
      </c>
      <c r="BF162" s="209">
        <f>IF(N162="snížená",J162,0)</f>
        <v>0</v>
      </c>
      <c r="BG162" s="209">
        <f>IF(N162="zákl. přenesená",J162,0)</f>
        <v>0</v>
      </c>
      <c r="BH162" s="209">
        <f>IF(N162="sníž. přenesená",J162,0)</f>
        <v>0</v>
      </c>
      <c r="BI162" s="209">
        <f>IF(N162="nulová",J162,0)</f>
        <v>0</v>
      </c>
      <c r="BJ162" s="17" t="s">
        <v>74</v>
      </c>
      <c r="BK162" s="209">
        <f>ROUND(I162*H162,2)</f>
        <v>0</v>
      </c>
      <c r="BL162" s="17" t="s">
        <v>115</v>
      </c>
      <c r="BM162" s="208" t="s">
        <v>234</v>
      </c>
    </row>
    <row r="163" spans="1:47" s="2" customFormat="1" ht="12">
      <c r="A163" s="38"/>
      <c r="B163" s="39"/>
      <c r="C163" s="40"/>
      <c r="D163" s="210" t="s">
        <v>117</v>
      </c>
      <c r="E163" s="40"/>
      <c r="F163" s="211" t="s">
        <v>235</v>
      </c>
      <c r="G163" s="40"/>
      <c r="H163" s="40"/>
      <c r="I163" s="212"/>
      <c r="J163" s="40"/>
      <c r="K163" s="40"/>
      <c r="L163" s="44"/>
      <c r="M163" s="213"/>
      <c r="N163" s="214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117</v>
      </c>
      <c r="AU163" s="17" t="s">
        <v>76</v>
      </c>
    </row>
    <row r="164" spans="1:47" s="2" customFormat="1" ht="12">
      <c r="A164" s="38"/>
      <c r="B164" s="39"/>
      <c r="C164" s="40"/>
      <c r="D164" s="215" t="s">
        <v>119</v>
      </c>
      <c r="E164" s="40"/>
      <c r="F164" s="216" t="s">
        <v>236</v>
      </c>
      <c r="G164" s="40"/>
      <c r="H164" s="40"/>
      <c r="I164" s="212"/>
      <c r="J164" s="40"/>
      <c r="K164" s="40"/>
      <c r="L164" s="44"/>
      <c r="M164" s="213"/>
      <c r="N164" s="214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119</v>
      </c>
      <c r="AU164" s="17" t="s">
        <v>76</v>
      </c>
    </row>
    <row r="165" spans="1:65" s="2" customFormat="1" ht="21.75" customHeight="1">
      <c r="A165" s="38"/>
      <c r="B165" s="39"/>
      <c r="C165" s="197" t="s">
        <v>237</v>
      </c>
      <c r="D165" s="197" t="s">
        <v>110</v>
      </c>
      <c r="E165" s="198" t="s">
        <v>238</v>
      </c>
      <c r="F165" s="199" t="s">
        <v>239</v>
      </c>
      <c r="G165" s="200" t="s">
        <v>207</v>
      </c>
      <c r="H165" s="201">
        <v>399.069</v>
      </c>
      <c r="I165" s="202"/>
      <c r="J165" s="203">
        <f>ROUND(I165*H165,2)</f>
        <v>0</v>
      </c>
      <c r="K165" s="199" t="s">
        <v>114</v>
      </c>
      <c r="L165" s="44"/>
      <c r="M165" s="204" t="s">
        <v>19</v>
      </c>
      <c r="N165" s="205" t="s">
        <v>40</v>
      </c>
      <c r="O165" s="84"/>
      <c r="P165" s="206">
        <f>O165*H165</f>
        <v>0</v>
      </c>
      <c r="Q165" s="206">
        <v>0</v>
      </c>
      <c r="R165" s="206">
        <f>Q165*H165</f>
        <v>0</v>
      </c>
      <c r="S165" s="206">
        <v>0</v>
      </c>
      <c r="T165" s="20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8" t="s">
        <v>115</v>
      </c>
      <c r="AT165" s="208" t="s">
        <v>110</v>
      </c>
      <c r="AU165" s="208" t="s">
        <v>76</v>
      </c>
      <c r="AY165" s="17" t="s">
        <v>108</v>
      </c>
      <c r="BE165" s="209">
        <f>IF(N165="základní",J165,0)</f>
        <v>0</v>
      </c>
      <c r="BF165" s="209">
        <f>IF(N165="snížená",J165,0)</f>
        <v>0</v>
      </c>
      <c r="BG165" s="209">
        <f>IF(N165="zákl. přenesená",J165,0)</f>
        <v>0</v>
      </c>
      <c r="BH165" s="209">
        <f>IF(N165="sníž. přenesená",J165,0)</f>
        <v>0</v>
      </c>
      <c r="BI165" s="209">
        <f>IF(N165="nulová",J165,0)</f>
        <v>0</v>
      </c>
      <c r="BJ165" s="17" t="s">
        <v>74</v>
      </c>
      <c r="BK165" s="209">
        <f>ROUND(I165*H165,2)</f>
        <v>0</v>
      </c>
      <c r="BL165" s="17" t="s">
        <v>115</v>
      </c>
      <c r="BM165" s="208" t="s">
        <v>240</v>
      </c>
    </row>
    <row r="166" spans="1:47" s="2" customFormat="1" ht="12">
      <c r="A166" s="38"/>
      <c r="B166" s="39"/>
      <c r="C166" s="40"/>
      <c r="D166" s="210" t="s">
        <v>117</v>
      </c>
      <c r="E166" s="40"/>
      <c r="F166" s="211" t="s">
        <v>241</v>
      </c>
      <c r="G166" s="40"/>
      <c r="H166" s="40"/>
      <c r="I166" s="212"/>
      <c r="J166" s="40"/>
      <c r="K166" s="40"/>
      <c r="L166" s="44"/>
      <c r="M166" s="213"/>
      <c r="N166" s="214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117</v>
      </c>
      <c r="AU166" s="17" t="s">
        <v>76</v>
      </c>
    </row>
    <row r="167" spans="1:47" s="2" customFormat="1" ht="12">
      <c r="A167" s="38"/>
      <c r="B167" s="39"/>
      <c r="C167" s="40"/>
      <c r="D167" s="215" t="s">
        <v>119</v>
      </c>
      <c r="E167" s="40"/>
      <c r="F167" s="216" t="s">
        <v>242</v>
      </c>
      <c r="G167" s="40"/>
      <c r="H167" s="40"/>
      <c r="I167" s="212"/>
      <c r="J167" s="40"/>
      <c r="K167" s="40"/>
      <c r="L167" s="44"/>
      <c r="M167" s="213"/>
      <c r="N167" s="214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119</v>
      </c>
      <c r="AU167" s="17" t="s">
        <v>76</v>
      </c>
    </row>
    <row r="168" spans="1:65" s="2" customFormat="1" ht="21.75" customHeight="1">
      <c r="A168" s="38"/>
      <c r="B168" s="39"/>
      <c r="C168" s="197" t="s">
        <v>243</v>
      </c>
      <c r="D168" s="197" t="s">
        <v>110</v>
      </c>
      <c r="E168" s="198" t="s">
        <v>244</v>
      </c>
      <c r="F168" s="199" t="s">
        <v>245</v>
      </c>
      <c r="G168" s="200" t="s">
        <v>207</v>
      </c>
      <c r="H168" s="201">
        <v>5976.09</v>
      </c>
      <c r="I168" s="202"/>
      <c r="J168" s="203">
        <f>ROUND(I168*H168,2)</f>
        <v>0</v>
      </c>
      <c r="K168" s="199" t="s">
        <v>114</v>
      </c>
      <c r="L168" s="44"/>
      <c r="M168" s="204" t="s">
        <v>19</v>
      </c>
      <c r="N168" s="205" t="s">
        <v>40</v>
      </c>
      <c r="O168" s="84"/>
      <c r="P168" s="206">
        <f>O168*H168</f>
        <v>0</v>
      </c>
      <c r="Q168" s="206">
        <v>0</v>
      </c>
      <c r="R168" s="206">
        <f>Q168*H168</f>
        <v>0</v>
      </c>
      <c r="S168" s="206">
        <v>0</v>
      </c>
      <c r="T168" s="20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8" t="s">
        <v>115</v>
      </c>
      <c r="AT168" s="208" t="s">
        <v>110</v>
      </c>
      <c r="AU168" s="208" t="s">
        <v>76</v>
      </c>
      <c r="AY168" s="17" t="s">
        <v>108</v>
      </c>
      <c r="BE168" s="209">
        <f>IF(N168="základní",J168,0)</f>
        <v>0</v>
      </c>
      <c r="BF168" s="209">
        <f>IF(N168="snížená",J168,0)</f>
        <v>0</v>
      </c>
      <c r="BG168" s="209">
        <f>IF(N168="zákl. přenesená",J168,0)</f>
        <v>0</v>
      </c>
      <c r="BH168" s="209">
        <f>IF(N168="sníž. přenesená",J168,0)</f>
        <v>0</v>
      </c>
      <c r="BI168" s="209">
        <f>IF(N168="nulová",J168,0)</f>
        <v>0</v>
      </c>
      <c r="BJ168" s="17" t="s">
        <v>74</v>
      </c>
      <c r="BK168" s="209">
        <f>ROUND(I168*H168,2)</f>
        <v>0</v>
      </c>
      <c r="BL168" s="17" t="s">
        <v>115</v>
      </c>
      <c r="BM168" s="208" t="s">
        <v>246</v>
      </c>
    </row>
    <row r="169" spans="1:47" s="2" customFormat="1" ht="12">
      <c r="A169" s="38"/>
      <c r="B169" s="39"/>
      <c r="C169" s="40"/>
      <c r="D169" s="210" t="s">
        <v>117</v>
      </c>
      <c r="E169" s="40"/>
      <c r="F169" s="211" t="s">
        <v>247</v>
      </c>
      <c r="G169" s="40"/>
      <c r="H169" s="40"/>
      <c r="I169" s="212"/>
      <c r="J169" s="40"/>
      <c r="K169" s="40"/>
      <c r="L169" s="44"/>
      <c r="M169" s="213"/>
      <c r="N169" s="214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117</v>
      </c>
      <c r="AU169" s="17" t="s">
        <v>76</v>
      </c>
    </row>
    <row r="170" spans="1:47" s="2" customFormat="1" ht="12">
      <c r="A170" s="38"/>
      <c r="B170" s="39"/>
      <c r="C170" s="40"/>
      <c r="D170" s="215" t="s">
        <v>119</v>
      </c>
      <c r="E170" s="40"/>
      <c r="F170" s="216" t="s">
        <v>248</v>
      </c>
      <c r="G170" s="40"/>
      <c r="H170" s="40"/>
      <c r="I170" s="212"/>
      <c r="J170" s="40"/>
      <c r="K170" s="40"/>
      <c r="L170" s="44"/>
      <c r="M170" s="213"/>
      <c r="N170" s="214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119</v>
      </c>
      <c r="AU170" s="17" t="s">
        <v>76</v>
      </c>
    </row>
    <row r="171" spans="1:51" s="13" customFormat="1" ht="12">
      <c r="A171" s="13"/>
      <c r="B171" s="217"/>
      <c r="C171" s="218"/>
      <c r="D171" s="210" t="s">
        <v>134</v>
      </c>
      <c r="E171" s="219" t="s">
        <v>19</v>
      </c>
      <c r="F171" s="220" t="s">
        <v>249</v>
      </c>
      <c r="G171" s="218"/>
      <c r="H171" s="221">
        <v>398.406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7" t="s">
        <v>134</v>
      </c>
      <c r="AU171" s="227" t="s">
        <v>76</v>
      </c>
      <c r="AV171" s="13" t="s">
        <v>76</v>
      </c>
      <c r="AW171" s="13" t="s">
        <v>31</v>
      </c>
      <c r="AX171" s="13" t="s">
        <v>74</v>
      </c>
      <c r="AY171" s="227" t="s">
        <v>108</v>
      </c>
    </row>
    <row r="172" spans="1:51" s="13" customFormat="1" ht="12">
      <c r="A172" s="13"/>
      <c r="B172" s="217"/>
      <c r="C172" s="218"/>
      <c r="D172" s="210" t="s">
        <v>134</v>
      </c>
      <c r="E172" s="218"/>
      <c r="F172" s="220" t="s">
        <v>250</v>
      </c>
      <c r="G172" s="218"/>
      <c r="H172" s="221">
        <v>5976.09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27" t="s">
        <v>134</v>
      </c>
      <c r="AU172" s="227" t="s">
        <v>76</v>
      </c>
      <c r="AV172" s="13" t="s">
        <v>76</v>
      </c>
      <c r="AW172" s="13" t="s">
        <v>4</v>
      </c>
      <c r="AX172" s="13" t="s">
        <v>74</v>
      </c>
      <c r="AY172" s="227" t="s">
        <v>108</v>
      </c>
    </row>
    <row r="173" spans="1:63" s="12" customFormat="1" ht="25.9" customHeight="1">
      <c r="A173" s="12"/>
      <c r="B173" s="181"/>
      <c r="C173" s="182"/>
      <c r="D173" s="183" t="s">
        <v>68</v>
      </c>
      <c r="E173" s="184" t="s">
        <v>251</v>
      </c>
      <c r="F173" s="184" t="s">
        <v>252</v>
      </c>
      <c r="G173" s="182"/>
      <c r="H173" s="182"/>
      <c r="I173" s="185"/>
      <c r="J173" s="186">
        <f>BK173</f>
        <v>0</v>
      </c>
      <c r="K173" s="182"/>
      <c r="L173" s="187"/>
      <c r="M173" s="188"/>
      <c r="N173" s="189"/>
      <c r="O173" s="189"/>
      <c r="P173" s="190">
        <f>P174+P178+P182</f>
        <v>0</v>
      </c>
      <c r="Q173" s="189"/>
      <c r="R173" s="190">
        <f>R174+R178+R182</f>
        <v>0</v>
      </c>
      <c r="S173" s="189"/>
      <c r="T173" s="191">
        <f>T174+T178+T182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2" t="s">
        <v>126</v>
      </c>
      <c r="AT173" s="193" t="s">
        <v>68</v>
      </c>
      <c r="AU173" s="193" t="s">
        <v>69</v>
      </c>
      <c r="AY173" s="192" t="s">
        <v>108</v>
      </c>
      <c r="BK173" s="194">
        <f>BK174+BK178+BK182</f>
        <v>0</v>
      </c>
    </row>
    <row r="174" spans="1:63" s="12" customFormat="1" ht="22.8" customHeight="1">
      <c r="A174" s="12"/>
      <c r="B174" s="181"/>
      <c r="C174" s="182"/>
      <c r="D174" s="183" t="s">
        <v>68</v>
      </c>
      <c r="E174" s="195" t="s">
        <v>253</v>
      </c>
      <c r="F174" s="195" t="s">
        <v>254</v>
      </c>
      <c r="G174" s="182"/>
      <c r="H174" s="182"/>
      <c r="I174" s="185"/>
      <c r="J174" s="196">
        <f>BK174</f>
        <v>0</v>
      </c>
      <c r="K174" s="182"/>
      <c r="L174" s="187"/>
      <c r="M174" s="188"/>
      <c r="N174" s="189"/>
      <c r="O174" s="189"/>
      <c r="P174" s="190">
        <f>SUM(P175:P177)</f>
        <v>0</v>
      </c>
      <c r="Q174" s="189"/>
      <c r="R174" s="190">
        <f>SUM(R175:R177)</f>
        <v>0</v>
      </c>
      <c r="S174" s="189"/>
      <c r="T174" s="191">
        <f>SUM(T175:T177)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92" t="s">
        <v>126</v>
      </c>
      <c r="AT174" s="193" t="s">
        <v>68</v>
      </c>
      <c r="AU174" s="193" t="s">
        <v>74</v>
      </c>
      <c r="AY174" s="192" t="s">
        <v>108</v>
      </c>
      <c r="BK174" s="194">
        <f>SUM(BK175:BK177)</f>
        <v>0</v>
      </c>
    </row>
    <row r="175" spans="1:65" s="2" customFormat="1" ht="16.5" customHeight="1">
      <c r="A175" s="38"/>
      <c r="B175" s="39"/>
      <c r="C175" s="197" t="s">
        <v>255</v>
      </c>
      <c r="D175" s="197" t="s">
        <v>110</v>
      </c>
      <c r="E175" s="198" t="s">
        <v>256</v>
      </c>
      <c r="F175" s="199" t="s">
        <v>257</v>
      </c>
      <c r="G175" s="200" t="s">
        <v>258</v>
      </c>
      <c r="H175" s="201">
        <v>1</v>
      </c>
      <c r="I175" s="202"/>
      <c r="J175" s="203">
        <f>ROUND(I175*H175,2)</f>
        <v>0</v>
      </c>
      <c r="K175" s="199" t="s">
        <v>114</v>
      </c>
      <c r="L175" s="44"/>
      <c r="M175" s="204" t="s">
        <v>19</v>
      </c>
      <c r="N175" s="205" t="s">
        <v>40</v>
      </c>
      <c r="O175" s="84"/>
      <c r="P175" s="206">
        <f>O175*H175</f>
        <v>0</v>
      </c>
      <c r="Q175" s="206">
        <v>0</v>
      </c>
      <c r="R175" s="206">
        <f>Q175*H175</f>
        <v>0</v>
      </c>
      <c r="S175" s="206">
        <v>0</v>
      </c>
      <c r="T175" s="20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08" t="s">
        <v>259</v>
      </c>
      <c r="AT175" s="208" t="s">
        <v>110</v>
      </c>
      <c r="AU175" s="208" t="s">
        <v>76</v>
      </c>
      <c r="AY175" s="17" t="s">
        <v>108</v>
      </c>
      <c r="BE175" s="209">
        <f>IF(N175="základní",J175,0)</f>
        <v>0</v>
      </c>
      <c r="BF175" s="209">
        <f>IF(N175="snížená",J175,0)</f>
        <v>0</v>
      </c>
      <c r="BG175" s="209">
        <f>IF(N175="zákl. přenesená",J175,0)</f>
        <v>0</v>
      </c>
      <c r="BH175" s="209">
        <f>IF(N175="sníž. přenesená",J175,0)</f>
        <v>0</v>
      </c>
      <c r="BI175" s="209">
        <f>IF(N175="nulová",J175,0)</f>
        <v>0</v>
      </c>
      <c r="BJ175" s="17" t="s">
        <v>74</v>
      </c>
      <c r="BK175" s="209">
        <f>ROUND(I175*H175,2)</f>
        <v>0</v>
      </c>
      <c r="BL175" s="17" t="s">
        <v>259</v>
      </c>
      <c r="BM175" s="208" t="s">
        <v>260</v>
      </c>
    </row>
    <row r="176" spans="1:47" s="2" customFormat="1" ht="12">
      <c r="A176" s="38"/>
      <c r="B176" s="39"/>
      <c r="C176" s="40"/>
      <c r="D176" s="210" t="s">
        <v>117</v>
      </c>
      <c r="E176" s="40"/>
      <c r="F176" s="211" t="s">
        <v>261</v>
      </c>
      <c r="G176" s="40"/>
      <c r="H176" s="40"/>
      <c r="I176" s="212"/>
      <c r="J176" s="40"/>
      <c r="K176" s="40"/>
      <c r="L176" s="44"/>
      <c r="M176" s="213"/>
      <c r="N176" s="214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117</v>
      </c>
      <c r="AU176" s="17" t="s">
        <v>76</v>
      </c>
    </row>
    <row r="177" spans="1:47" s="2" customFormat="1" ht="12">
      <c r="A177" s="38"/>
      <c r="B177" s="39"/>
      <c r="C177" s="40"/>
      <c r="D177" s="215" t="s">
        <v>119</v>
      </c>
      <c r="E177" s="40"/>
      <c r="F177" s="216" t="s">
        <v>262</v>
      </c>
      <c r="G177" s="40"/>
      <c r="H177" s="40"/>
      <c r="I177" s="212"/>
      <c r="J177" s="40"/>
      <c r="K177" s="40"/>
      <c r="L177" s="44"/>
      <c r="M177" s="213"/>
      <c r="N177" s="214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119</v>
      </c>
      <c r="AU177" s="17" t="s">
        <v>76</v>
      </c>
    </row>
    <row r="178" spans="1:63" s="12" customFormat="1" ht="22.8" customHeight="1">
      <c r="A178" s="12"/>
      <c r="B178" s="181"/>
      <c r="C178" s="182"/>
      <c r="D178" s="183" t="s">
        <v>68</v>
      </c>
      <c r="E178" s="195" t="s">
        <v>263</v>
      </c>
      <c r="F178" s="195" t="s">
        <v>264</v>
      </c>
      <c r="G178" s="182"/>
      <c r="H178" s="182"/>
      <c r="I178" s="185"/>
      <c r="J178" s="196">
        <f>BK178</f>
        <v>0</v>
      </c>
      <c r="K178" s="182"/>
      <c r="L178" s="187"/>
      <c r="M178" s="188"/>
      <c r="N178" s="189"/>
      <c r="O178" s="189"/>
      <c r="P178" s="190">
        <f>SUM(P179:P181)</f>
        <v>0</v>
      </c>
      <c r="Q178" s="189"/>
      <c r="R178" s="190">
        <f>SUM(R179:R181)</f>
        <v>0</v>
      </c>
      <c r="S178" s="189"/>
      <c r="T178" s="191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2" t="s">
        <v>126</v>
      </c>
      <c r="AT178" s="193" t="s">
        <v>68</v>
      </c>
      <c r="AU178" s="193" t="s">
        <v>74</v>
      </c>
      <c r="AY178" s="192" t="s">
        <v>108</v>
      </c>
      <c r="BK178" s="194">
        <f>SUM(BK179:BK181)</f>
        <v>0</v>
      </c>
    </row>
    <row r="179" spans="1:65" s="2" customFormat="1" ht="24.15" customHeight="1">
      <c r="A179" s="38"/>
      <c r="B179" s="39"/>
      <c r="C179" s="197" t="s">
        <v>265</v>
      </c>
      <c r="D179" s="197" t="s">
        <v>110</v>
      </c>
      <c r="E179" s="198" t="s">
        <v>266</v>
      </c>
      <c r="F179" s="199" t="s">
        <v>267</v>
      </c>
      <c r="G179" s="200" t="s">
        <v>268</v>
      </c>
      <c r="H179" s="201">
        <v>1</v>
      </c>
      <c r="I179" s="202"/>
      <c r="J179" s="203">
        <f>ROUND(I179*H179,2)</f>
        <v>0</v>
      </c>
      <c r="K179" s="199" t="s">
        <v>114</v>
      </c>
      <c r="L179" s="44"/>
      <c r="M179" s="204" t="s">
        <v>19</v>
      </c>
      <c r="N179" s="205" t="s">
        <v>40</v>
      </c>
      <c r="O179" s="84"/>
      <c r="P179" s="206">
        <f>O179*H179</f>
        <v>0</v>
      </c>
      <c r="Q179" s="206">
        <v>0</v>
      </c>
      <c r="R179" s="206">
        <f>Q179*H179</f>
        <v>0</v>
      </c>
      <c r="S179" s="206">
        <v>0</v>
      </c>
      <c r="T179" s="20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8" t="s">
        <v>259</v>
      </c>
      <c r="AT179" s="208" t="s">
        <v>110</v>
      </c>
      <c r="AU179" s="208" t="s">
        <v>76</v>
      </c>
      <c r="AY179" s="17" t="s">
        <v>108</v>
      </c>
      <c r="BE179" s="209">
        <f>IF(N179="základní",J179,0)</f>
        <v>0</v>
      </c>
      <c r="BF179" s="209">
        <f>IF(N179="snížená",J179,0)</f>
        <v>0</v>
      </c>
      <c r="BG179" s="209">
        <f>IF(N179="zákl. přenesená",J179,0)</f>
        <v>0</v>
      </c>
      <c r="BH179" s="209">
        <f>IF(N179="sníž. přenesená",J179,0)</f>
        <v>0</v>
      </c>
      <c r="BI179" s="209">
        <f>IF(N179="nulová",J179,0)</f>
        <v>0</v>
      </c>
      <c r="BJ179" s="17" t="s">
        <v>74</v>
      </c>
      <c r="BK179" s="209">
        <f>ROUND(I179*H179,2)</f>
        <v>0</v>
      </c>
      <c r="BL179" s="17" t="s">
        <v>259</v>
      </c>
      <c r="BM179" s="208" t="s">
        <v>269</v>
      </c>
    </row>
    <row r="180" spans="1:47" s="2" customFormat="1" ht="12">
      <c r="A180" s="38"/>
      <c r="B180" s="39"/>
      <c r="C180" s="40"/>
      <c r="D180" s="210" t="s">
        <v>117</v>
      </c>
      <c r="E180" s="40"/>
      <c r="F180" s="211" t="s">
        <v>270</v>
      </c>
      <c r="G180" s="40"/>
      <c r="H180" s="40"/>
      <c r="I180" s="212"/>
      <c r="J180" s="40"/>
      <c r="K180" s="40"/>
      <c r="L180" s="44"/>
      <c r="M180" s="213"/>
      <c r="N180" s="214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117</v>
      </c>
      <c r="AU180" s="17" t="s">
        <v>76</v>
      </c>
    </row>
    <row r="181" spans="1:47" s="2" customFormat="1" ht="12">
      <c r="A181" s="38"/>
      <c r="B181" s="39"/>
      <c r="C181" s="40"/>
      <c r="D181" s="215" t="s">
        <v>119</v>
      </c>
      <c r="E181" s="40"/>
      <c r="F181" s="216" t="s">
        <v>271</v>
      </c>
      <c r="G181" s="40"/>
      <c r="H181" s="40"/>
      <c r="I181" s="212"/>
      <c r="J181" s="40"/>
      <c r="K181" s="40"/>
      <c r="L181" s="44"/>
      <c r="M181" s="213"/>
      <c r="N181" s="214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119</v>
      </c>
      <c r="AU181" s="17" t="s">
        <v>76</v>
      </c>
    </row>
    <row r="182" spans="1:63" s="12" customFormat="1" ht="22.8" customHeight="1">
      <c r="A182" s="12"/>
      <c r="B182" s="181"/>
      <c r="C182" s="182"/>
      <c r="D182" s="183" t="s">
        <v>68</v>
      </c>
      <c r="E182" s="195" t="s">
        <v>272</v>
      </c>
      <c r="F182" s="195" t="s">
        <v>273</v>
      </c>
      <c r="G182" s="182"/>
      <c r="H182" s="182"/>
      <c r="I182" s="185"/>
      <c r="J182" s="196">
        <f>BK182</f>
        <v>0</v>
      </c>
      <c r="K182" s="182"/>
      <c r="L182" s="187"/>
      <c r="M182" s="188"/>
      <c r="N182" s="189"/>
      <c r="O182" s="189"/>
      <c r="P182" s="190">
        <f>SUM(P183:P185)</f>
        <v>0</v>
      </c>
      <c r="Q182" s="189"/>
      <c r="R182" s="190">
        <f>SUM(R183:R185)</f>
        <v>0</v>
      </c>
      <c r="S182" s="189"/>
      <c r="T182" s="191">
        <f>SUM(T183:T185)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2" t="s">
        <v>126</v>
      </c>
      <c r="AT182" s="193" t="s">
        <v>68</v>
      </c>
      <c r="AU182" s="193" t="s">
        <v>74</v>
      </c>
      <c r="AY182" s="192" t="s">
        <v>108</v>
      </c>
      <c r="BK182" s="194">
        <f>SUM(BK183:BK185)</f>
        <v>0</v>
      </c>
    </row>
    <row r="183" spans="1:65" s="2" customFormat="1" ht="24.15" customHeight="1">
      <c r="A183" s="38"/>
      <c r="B183" s="39"/>
      <c r="C183" s="197" t="s">
        <v>7</v>
      </c>
      <c r="D183" s="197" t="s">
        <v>110</v>
      </c>
      <c r="E183" s="198" t="s">
        <v>274</v>
      </c>
      <c r="F183" s="199" t="s">
        <v>275</v>
      </c>
      <c r="G183" s="200" t="s">
        <v>268</v>
      </c>
      <c r="H183" s="201">
        <v>1</v>
      </c>
      <c r="I183" s="202"/>
      <c r="J183" s="203">
        <f>ROUND(I183*H183,2)</f>
        <v>0</v>
      </c>
      <c r="K183" s="199" t="s">
        <v>114</v>
      </c>
      <c r="L183" s="44"/>
      <c r="M183" s="204" t="s">
        <v>19</v>
      </c>
      <c r="N183" s="205" t="s">
        <v>40</v>
      </c>
      <c r="O183" s="84"/>
      <c r="P183" s="206">
        <f>O183*H183</f>
        <v>0</v>
      </c>
      <c r="Q183" s="206">
        <v>0</v>
      </c>
      <c r="R183" s="206">
        <f>Q183*H183</f>
        <v>0</v>
      </c>
      <c r="S183" s="206">
        <v>0</v>
      </c>
      <c r="T183" s="20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8" t="s">
        <v>259</v>
      </c>
      <c r="AT183" s="208" t="s">
        <v>110</v>
      </c>
      <c r="AU183" s="208" t="s">
        <v>76</v>
      </c>
      <c r="AY183" s="17" t="s">
        <v>108</v>
      </c>
      <c r="BE183" s="209">
        <f>IF(N183="základní",J183,0)</f>
        <v>0</v>
      </c>
      <c r="BF183" s="209">
        <f>IF(N183="snížená",J183,0)</f>
        <v>0</v>
      </c>
      <c r="BG183" s="209">
        <f>IF(N183="zákl. přenesená",J183,0)</f>
        <v>0</v>
      </c>
      <c r="BH183" s="209">
        <f>IF(N183="sníž. přenesená",J183,0)</f>
        <v>0</v>
      </c>
      <c r="BI183" s="209">
        <f>IF(N183="nulová",J183,0)</f>
        <v>0</v>
      </c>
      <c r="BJ183" s="17" t="s">
        <v>74</v>
      </c>
      <c r="BK183" s="209">
        <f>ROUND(I183*H183,2)</f>
        <v>0</v>
      </c>
      <c r="BL183" s="17" t="s">
        <v>259</v>
      </c>
      <c r="BM183" s="208" t="s">
        <v>276</v>
      </c>
    </row>
    <row r="184" spans="1:47" s="2" customFormat="1" ht="12">
      <c r="A184" s="38"/>
      <c r="B184" s="39"/>
      <c r="C184" s="40"/>
      <c r="D184" s="210" t="s">
        <v>117</v>
      </c>
      <c r="E184" s="40"/>
      <c r="F184" s="211" t="s">
        <v>277</v>
      </c>
      <c r="G184" s="40"/>
      <c r="H184" s="40"/>
      <c r="I184" s="212"/>
      <c r="J184" s="40"/>
      <c r="K184" s="40"/>
      <c r="L184" s="44"/>
      <c r="M184" s="213"/>
      <c r="N184" s="214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117</v>
      </c>
      <c r="AU184" s="17" t="s">
        <v>76</v>
      </c>
    </row>
    <row r="185" spans="1:47" s="2" customFormat="1" ht="12">
      <c r="A185" s="38"/>
      <c r="B185" s="39"/>
      <c r="C185" s="40"/>
      <c r="D185" s="215" t="s">
        <v>119</v>
      </c>
      <c r="E185" s="40"/>
      <c r="F185" s="216" t="s">
        <v>278</v>
      </c>
      <c r="G185" s="40"/>
      <c r="H185" s="40"/>
      <c r="I185" s="212"/>
      <c r="J185" s="40"/>
      <c r="K185" s="40"/>
      <c r="L185" s="44"/>
      <c r="M185" s="239"/>
      <c r="N185" s="240"/>
      <c r="O185" s="241"/>
      <c r="P185" s="241"/>
      <c r="Q185" s="241"/>
      <c r="R185" s="241"/>
      <c r="S185" s="241"/>
      <c r="T185" s="24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119</v>
      </c>
      <c r="AU185" s="17" t="s">
        <v>76</v>
      </c>
    </row>
    <row r="186" spans="1:31" s="2" customFormat="1" ht="6.95" customHeight="1">
      <c r="A186" s="38"/>
      <c r="B186" s="59"/>
      <c r="C186" s="60"/>
      <c r="D186" s="60"/>
      <c r="E186" s="60"/>
      <c r="F186" s="60"/>
      <c r="G186" s="60"/>
      <c r="H186" s="60"/>
      <c r="I186" s="60"/>
      <c r="J186" s="60"/>
      <c r="K186" s="60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83:K185"/>
  <mergeCells count="6">
    <mergeCell ref="E7:H7"/>
    <mergeCell ref="E16:H16"/>
    <mergeCell ref="E25:H25"/>
    <mergeCell ref="E46:H46"/>
    <mergeCell ref="E76:H76"/>
    <mergeCell ref="L2:V2"/>
  </mergeCells>
  <hyperlinks>
    <hyperlink ref="F89" r:id="rId1" display="https://podminky.urs.cz/item/CS_URS_2022_01/113154332"/>
    <hyperlink ref="F92" r:id="rId2" display="https://podminky.urs.cz/item/CS_URS_2022_01/113154463"/>
    <hyperlink ref="F96" r:id="rId3" display="https://podminky.urs.cz/item/CS_URS_2022_01/573211109"/>
    <hyperlink ref="F102" r:id="rId4" display="https://podminky.urs.cz/item/CS_URS_2022_01/577134111"/>
    <hyperlink ref="F109" r:id="rId5" display="https://podminky.urs.cz/item/CS_URS_2022_01/899131111"/>
    <hyperlink ref="F113" r:id="rId6" display="https://podminky.urs.cz/item/CS_URS_2022_01/915211112"/>
    <hyperlink ref="F117" r:id="rId7" display="https://podminky.urs.cz/item/CS_URS_2022_01/915211116"/>
    <hyperlink ref="F121" r:id="rId8" display="https://podminky.urs.cz/item/CS_URS_2022_01/915231112"/>
    <hyperlink ref="F129" r:id="rId9" display="https://podminky.urs.cz/item/CS_URS_2022_01/919122132"/>
    <hyperlink ref="F135" r:id="rId10" display="https://podminky.urs.cz/item/CS_URS_2022_01/919735111"/>
    <hyperlink ref="F140" r:id="rId11" display="https://podminky.urs.cz/item/CS_URS_2022_01/938909311"/>
    <hyperlink ref="F147" r:id="rId12" display="https://podminky.urs.cz/item/CS_URS_2022_01/997221551"/>
    <hyperlink ref="F150" r:id="rId13" display="https://podminky.urs.cz/item/CS_URS_2022_01/997221559"/>
    <hyperlink ref="F156" r:id="rId14" display="https://podminky.urs.cz/item/CS_URS_2022_01/997221873"/>
    <hyperlink ref="F159" r:id="rId15" display="https://podminky.urs.cz/item/CS_URS_2022_01/997221875"/>
    <hyperlink ref="F164" r:id="rId16" display="https://podminky.urs.cz/item/CS_URS_2022_01/998225111"/>
    <hyperlink ref="F167" r:id="rId17" display="https://podminky.urs.cz/item/CS_URS_2022_01/998225191"/>
    <hyperlink ref="F170" r:id="rId18" display="https://podminky.urs.cz/item/CS_URS_2022_01/998225194"/>
    <hyperlink ref="F177" r:id="rId19" display="https://podminky.urs.cz/item/CS_URS_2022_01/012002000"/>
    <hyperlink ref="F181" r:id="rId20" display="https://podminky.urs.cz/item/CS_URS_2022_01/043203000"/>
    <hyperlink ref="F185" r:id="rId21" display="https://podminky.urs.cz/item/CS_URS_2022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5" customFormat="1" ht="45" customHeight="1">
      <c r="B3" s="247"/>
      <c r="C3" s="248" t="s">
        <v>279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280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281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282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283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284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285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286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287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288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289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73</v>
      </c>
      <c r="F18" s="254" t="s">
        <v>290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291</v>
      </c>
      <c r="F19" s="254" t="s">
        <v>292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293</v>
      </c>
      <c r="F20" s="254" t="s">
        <v>294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295</v>
      </c>
      <c r="F21" s="254" t="s">
        <v>296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297</v>
      </c>
      <c r="F22" s="254" t="s">
        <v>298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299</v>
      </c>
      <c r="F23" s="254" t="s">
        <v>300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301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302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303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304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305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306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307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308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309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94</v>
      </c>
      <c r="F36" s="254"/>
      <c r="G36" s="254" t="s">
        <v>310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311</v>
      </c>
      <c r="F37" s="254"/>
      <c r="G37" s="254" t="s">
        <v>312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50</v>
      </c>
      <c r="F38" s="254"/>
      <c r="G38" s="254" t="s">
        <v>313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51</v>
      </c>
      <c r="F39" s="254"/>
      <c r="G39" s="254" t="s">
        <v>314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95</v>
      </c>
      <c r="F40" s="254"/>
      <c r="G40" s="254" t="s">
        <v>315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96</v>
      </c>
      <c r="F41" s="254"/>
      <c r="G41" s="254" t="s">
        <v>316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317</v>
      </c>
      <c r="F42" s="254"/>
      <c r="G42" s="254" t="s">
        <v>318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319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320</v>
      </c>
      <c r="F44" s="254"/>
      <c r="G44" s="254" t="s">
        <v>321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98</v>
      </c>
      <c r="F45" s="254"/>
      <c r="G45" s="254" t="s">
        <v>322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323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324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325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326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327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328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329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330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331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332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333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334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335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336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337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338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339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340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341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342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343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344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345</v>
      </c>
      <c r="D76" s="272"/>
      <c r="E76" s="272"/>
      <c r="F76" s="272" t="s">
        <v>346</v>
      </c>
      <c r="G76" s="273"/>
      <c r="H76" s="272" t="s">
        <v>51</v>
      </c>
      <c r="I76" s="272" t="s">
        <v>54</v>
      </c>
      <c r="J76" s="272" t="s">
        <v>347</v>
      </c>
      <c r="K76" s="271"/>
    </row>
    <row r="77" spans="2:11" s="1" customFormat="1" ht="17.25" customHeight="1">
      <c r="B77" s="269"/>
      <c r="C77" s="274" t="s">
        <v>348</v>
      </c>
      <c r="D77" s="274"/>
      <c r="E77" s="274"/>
      <c r="F77" s="275" t="s">
        <v>349</v>
      </c>
      <c r="G77" s="276"/>
      <c r="H77" s="274"/>
      <c r="I77" s="274"/>
      <c r="J77" s="274" t="s">
        <v>350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50</v>
      </c>
      <c r="D79" s="279"/>
      <c r="E79" s="279"/>
      <c r="F79" s="280" t="s">
        <v>351</v>
      </c>
      <c r="G79" s="281"/>
      <c r="H79" s="257" t="s">
        <v>352</v>
      </c>
      <c r="I79" s="257" t="s">
        <v>353</v>
      </c>
      <c r="J79" s="257">
        <v>20</v>
      </c>
      <c r="K79" s="271"/>
    </row>
    <row r="80" spans="2:11" s="1" customFormat="1" ht="15" customHeight="1">
      <c r="B80" s="269"/>
      <c r="C80" s="257" t="s">
        <v>354</v>
      </c>
      <c r="D80" s="257"/>
      <c r="E80" s="257"/>
      <c r="F80" s="280" t="s">
        <v>351</v>
      </c>
      <c r="G80" s="281"/>
      <c r="H80" s="257" t="s">
        <v>355</v>
      </c>
      <c r="I80" s="257" t="s">
        <v>353</v>
      </c>
      <c r="J80" s="257">
        <v>120</v>
      </c>
      <c r="K80" s="271"/>
    </row>
    <row r="81" spans="2:11" s="1" customFormat="1" ht="15" customHeight="1">
      <c r="B81" s="282"/>
      <c r="C81" s="257" t="s">
        <v>356</v>
      </c>
      <c r="D81" s="257"/>
      <c r="E81" s="257"/>
      <c r="F81" s="280" t="s">
        <v>357</v>
      </c>
      <c r="G81" s="281"/>
      <c r="H81" s="257" t="s">
        <v>358</v>
      </c>
      <c r="I81" s="257" t="s">
        <v>353</v>
      </c>
      <c r="J81" s="257">
        <v>50</v>
      </c>
      <c r="K81" s="271"/>
    </row>
    <row r="82" spans="2:11" s="1" customFormat="1" ht="15" customHeight="1">
      <c r="B82" s="282"/>
      <c r="C82" s="257" t="s">
        <v>359</v>
      </c>
      <c r="D82" s="257"/>
      <c r="E82" s="257"/>
      <c r="F82" s="280" t="s">
        <v>351</v>
      </c>
      <c r="G82" s="281"/>
      <c r="H82" s="257" t="s">
        <v>360</v>
      </c>
      <c r="I82" s="257" t="s">
        <v>361</v>
      </c>
      <c r="J82" s="257"/>
      <c r="K82" s="271"/>
    </row>
    <row r="83" spans="2:11" s="1" customFormat="1" ht="15" customHeight="1">
      <c r="B83" s="282"/>
      <c r="C83" s="283" t="s">
        <v>362</v>
      </c>
      <c r="D83" s="283"/>
      <c r="E83" s="283"/>
      <c r="F83" s="284" t="s">
        <v>357</v>
      </c>
      <c r="G83" s="283"/>
      <c r="H83" s="283" t="s">
        <v>363</v>
      </c>
      <c r="I83" s="283" t="s">
        <v>353</v>
      </c>
      <c r="J83" s="283">
        <v>15</v>
      </c>
      <c r="K83" s="271"/>
    </row>
    <row r="84" spans="2:11" s="1" customFormat="1" ht="15" customHeight="1">
      <c r="B84" s="282"/>
      <c r="C84" s="283" t="s">
        <v>364</v>
      </c>
      <c r="D84" s="283"/>
      <c r="E84" s="283"/>
      <c r="F84" s="284" t="s">
        <v>357</v>
      </c>
      <c r="G84" s="283"/>
      <c r="H84" s="283" t="s">
        <v>365</v>
      </c>
      <c r="I84" s="283" t="s">
        <v>353</v>
      </c>
      <c r="J84" s="283">
        <v>15</v>
      </c>
      <c r="K84" s="271"/>
    </row>
    <row r="85" spans="2:11" s="1" customFormat="1" ht="15" customHeight="1">
      <c r="B85" s="282"/>
      <c r="C85" s="283" t="s">
        <v>366</v>
      </c>
      <c r="D85" s="283"/>
      <c r="E85" s="283"/>
      <c r="F85" s="284" t="s">
        <v>357</v>
      </c>
      <c r="G85" s="283"/>
      <c r="H85" s="283" t="s">
        <v>367</v>
      </c>
      <c r="I85" s="283" t="s">
        <v>353</v>
      </c>
      <c r="J85" s="283">
        <v>20</v>
      </c>
      <c r="K85" s="271"/>
    </row>
    <row r="86" spans="2:11" s="1" customFormat="1" ht="15" customHeight="1">
      <c r="B86" s="282"/>
      <c r="C86" s="283" t="s">
        <v>368</v>
      </c>
      <c r="D86" s="283"/>
      <c r="E86" s="283"/>
      <c r="F86" s="284" t="s">
        <v>357</v>
      </c>
      <c r="G86" s="283"/>
      <c r="H86" s="283" t="s">
        <v>369</v>
      </c>
      <c r="I86" s="283" t="s">
        <v>353</v>
      </c>
      <c r="J86" s="283">
        <v>20</v>
      </c>
      <c r="K86" s="271"/>
    </row>
    <row r="87" spans="2:11" s="1" customFormat="1" ht="15" customHeight="1">
      <c r="B87" s="282"/>
      <c r="C87" s="257" t="s">
        <v>370</v>
      </c>
      <c r="D87" s="257"/>
      <c r="E87" s="257"/>
      <c r="F87" s="280" t="s">
        <v>357</v>
      </c>
      <c r="G87" s="281"/>
      <c r="H87" s="257" t="s">
        <v>371</v>
      </c>
      <c r="I87" s="257" t="s">
        <v>353</v>
      </c>
      <c r="J87" s="257">
        <v>50</v>
      </c>
      <c r="K87" s="271"/>
    </row>
    <row r="88" spans="2:11" s="1" customFormat="1" ht="15" customHeight="1">
      <c r="B88" s="282"/>
      <c r="C88" s="257" t="s">
        <v>372</v>
      </c>
      <c r="D88" s="257"/>
      <c r="E88" s="257"/>
      <c r="F88" s="280" t="s">
        <v>357</v>
      </c>
      <c r="G88" s="281"/>
      <c r="H88" s="257" t="s">
        <v>373</v>
      </c>
      <c r="I88" s="257" t="s">
        <v>353</v>
      </c>
      <c r="J88" s="257">
        <v>20</v>
      </c>
      <c r="K88" s="271"/>
    </row>
    <row r="89" spans="2:11" s="1" customFormat="1" ht="15" customHeight="1">
      <c r="B89" s="282"/>
      <c r="C89" s="257" t="s">
        <v>374</v>
      </c>
      <c r="D89" s="257"/>
      <c r="E89" s="257"/>
      <c r="F89" s="280" t="s">
        <v>357</v>
      </c>
      <c r="G89" s="281"/>
      <c r="H89" s="257" t="s">
        <v>375</v>
      </c>
      <c r="I89" s="257" t="s">
        <v>353</v>
      </c>
      <c r="J89" s="257">
        <v>20</v>
      </c>
      <c r="K89" s="271"/>
    </row>
    <row r="90" spans="2:11" s="1" customFormat="1" ht="15" customHeight="1">
      <c r="B90" s="282"/>
      <c r="C90" s="257" t="s">
        <v>376</v>
      </c>
      <c r="D90" s="257"/>
      <c r="E90" s="257"/>
      <c r="F90" s="280" t="s">
        <v>357</v>
      </c>
      <c r="G90" s="281"/>
      <c r="H90" s="257" t="s">
        <v>377</v>
      </c>
      <c r="I90" s="257" t="s">
        <v>353</v>
      </c>
      <c r="J90" s="257">
        <v>50</v>
      </c>
      <c r="K90" s="271"/>
    </row>
    <row r="91" spans="2:11" s="1" customFormat="1" ht="15" customHeight="1">
      <c r="B91" s="282"/>
      <c r="C91" s="257" t="s">
        <v>378</v>
      </c>
      <c r="D91" s="257"/>
      <c r="E91" s="257"/>
      <c r="F91" s="280" t="s">
        <v>357</v>
      </c>
      <c r="G91" s="281"/>
      <c r="H91" s="257" t="s">
        <v>378</v>
      </c>
      <c r="I91" s="257" t="s">
        <v>353</v>
      </c>
      <c r="J91" s="257">
        <v>50</v>
      </c>
      <c r="K91" s="271"/>
    </row>
    <row r="92" spans="2:11" s="1" customFormat="1" ht="15" customHeight="1">
      <c r="B92" s="282"/>
      <c r="C92" s="257" t="s">
        <v>379</v>
      </c>
      <c r="D92" s="257"/>
      <c r="E92" s="257"/>
      <c r="F92" s="280" t="s">
        <v>357</v>
      </c>
      <c r="G92" s="281"/>
      <c r="H92" s="257" t="s">
        <v>380</v>
      </c>
      <c r="I92" s="257" t="s">
        <v>353</v>
      </c>
      <c r="J92" s="257">
        <v>255</v>
      </c>
      <c r="K92" s="271"/>
    </row>
    <row r="93" spans="2:11" s="1" customFormat="1" ht="15" customHeight="1">
      <c r="B93" s="282"/>
      <c r="C93" s="257" t="s">
        <v>381</v>
      </c>
      <c r="D93" s="257"/>
      <c r="E93" s="257"/>
      <c r="F93" s="280" t="s">
        <v>351</v>
      </c>
      <c r="G93" s="281"/>
      <c r="H93" s="257" t="s">
        <v>382</v>
      </c>
      <c r="I93" s="257" t="s">
        <v>383</v>
      </c>
      <c r="J93" s="257"/>
      <c r="K93" s="271"/>
    </row>
    <row r="94" spans="2:11" s="1" customFormat="1" ht="15" customHeight="1">
      <c r="B94" s="282"/>
      <c r="C94" s="257" t="s">
        <v>384</v>
      </c>
      <c r="D94" s="257"/>
      <c r="E94" s="257"/>
      <c r="F94" s="280" t="s">
        <v>351</v>
      </c>
      <c r="G94" s="281"/>
      <c r="H94" s="257" t="s">
        <v>385</v>
      </c>
      <c r="I94" s="257" t="s">
        <v>386</v>
      </c>
      <c r="J94" s="257"/>
      <c r="K94" s="271"/>
    </row>
    <row r="95" spans="2:11" s="1" customFormat="1" ht="15" customHeight="1">
      <c r="B95" s="282"/>
      <c r="C95" s="257" t="s">
        <v>387</v>
      </c>
      <c r="D95" s="257"/>
      <c r="E95" s="257"/>
      <c r="F95" s="280" t="s">
        <v>351</v>
      </c>
      <c r="G95" s="281"/>
      <c r="H95" s="257" t="s">
        <v>387</v>
      </c>
      <c r="I95" s="257" t="s">
        <v>386</v>
      </c>
      <c r="J95" s="257"/>
      <c r="K95" s="271"/>
    </row>
    <row r="96" spans="2:11" s="1" customFormat="1" ht="15" customHeight="1">
      <c r="B96" s="282"/>
      <c r="C96" s="257" t="s">
        <v>35</v>
      </c>
      <c r="D96" s="257"/>
      <c r="E96" s="257"/>
      <c r="F96" s="280" t="s">
        <v>351</v>
      </c>
      <c r="G96" s="281"/>
      <c r="H96" s="257" t="s">
        <v>388</v>
      </c>
      <c r="I96" s="257" t="s">
        <v>386</v>
      </c>
      <c r="J96" s="257"/>
      <c r="K96" s="271"/>
    </row>
    <row r="97" spans="2:11" s="1" customFormat="1" ht="15" customHeight="1">
      <c r="B97" s="282"/>
      <c r="C97" s="257" t="s">
        <v>45</v>
      </c>
      <c r="D97" s="257"/>
      <c r="E97" s="257"/>
      <c r="F97" s="280" t="s">
        <v>351</v>
      </c>
      <c r="G97" s="281"/>
      <c r="H97" s="257" t="s">
        <v>389</v>
      </c>
      <c r="I97" s="257" t="s">
        <v>386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390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345</v>
      </c>
      <c r="D103" s="272"/>
      <c r="E103" s="272"/>
      <c r="F103" s="272" t="s">
        <v>346</v>
      </c>
      <c r="G103" s="273"/>
      <c r="H103" s="272" t="s">
        <v>51</v>
      </c>
      <c r="I103" s="272" t="s">
        <v>54</v>
      </c>
      <c r="J103" s="272" t="s">
        <v>347</v>
      </c>
      <c r="K103" s="271"/>
    </row>
    <row r="104" spans="2:11" s="1" customFormat="1" ht="17.25" customHeight="1">
      <c r="B104" s="269"/>
      <c r="C104" s="274" t="s">
        <v>348</v>
      </c>
      <c r="D104" s="274"/>
      <c r="E104" s="274"/>
      <c r="F104" s="275" t="s">
        <v>349</v>
      </c>
      <c r="G104" s="276"/>
      <c r="H104" s="274"/>
      <c r="I104" s="274"/>
      <c r="J104" s="274" t="s">
        <v>350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50</v>
      </c>
      <c r="D106" s="279"/>
      <c r="E106" s="279"/>
      <c r="F106" s="280" t="s">
        <v>351</v>
      </c>
      <c r="G106" s="257"/>
      <c r="H106" s="257" t="s">
        <v>391</v>
      </c>
      <c r="I106" s="257" t="s">
        <v>353</v>
      </c>
      <c r="J106" s="257">
        <v>20</v>
      </c>
      <c r="K106" s="271"/>
    </row>
    <row r="107" spans="2:11" s="1" customFormat="1" ht="15" customHeight="1">
      <c r="B107" s="269"/>
      <c r="C107" s="257" t="s">
        <v>354</v>
      </c>
      <c r="D107" s="257"/>
      <c r="E107" s="257"/>
      <c r="F107" s="280" t="s">
        <v>351</v>
      </c>
      <c r="G107" s="257"/>
      <c r="H107" s="257" t="s">
        <v>391</v>
      </c>
      <c r="I107" s="257" t="s">
        <v>353</v>
      </c>
      <c r="J107" s="257">
        <v>120</v>
      </c>
      <c r="K107" s="271"/>
    </row>
    <row r="108" spans="2:11" s="1" customFormat="1" ht="15" customHeight="1">
      <c r="B108" s="282"/>
      <c r="C108" s="257" t="s">
        <v>356</v>
      </c>
      <c r="D108" s="257"/>
      <c r="E108" s="257"/>
      <c r="F108" s="280" t="s">
        <v>357</v>
      </c>
      <c r="G108" s="257"/>
      <c r="H108" s="257" t="s">
        <v>391</v>
      </c>
      <c r="I108" s="257" t="s">
        <v>353</v>
      </c>
      <c r="J108" s="257">
        <v>50</v>
      </c>
      <c r="K108" s="271"/>
    </row>
    <row r="109" spans="2:11" s="1" customFormat="1" ht="15" customHeight="1">
      <c r="B109" s="282"/>
      <c r="C109" s="257" t="s">
        <v>359</v>
      </c>
      <c r="D109" s="257"/>
      <c r="E109" s="257"/>
      <c r="F109" s="280" t="s">
        <v>351</v>
      </c>
      <c r="G109" s="257"/>
      <c r="H109" s="257" t="s">
        <v>391</v>
      </c>
      <c r="I109" s="257" t="s">
        <v>361</v>
      </c>
      <c r="J109" s="257"/>
      <c r="K109" s="271"/>
    </row>
    <row r="110" spans="2:11" s="1" customFormat="1" ht="15" customHeight="1">
      <c r="B110" s="282"/>
      <c r="C110" s="257" t="s">
        <v>370</v>
      </c>
      <c r="D110" s="257"/>
      <c r="E110" s="257"/>
      <c r="F110" s="280" t="s">
        <v>357</v>
      </c>
      <c r="G110" s="257"/>
      <c r="H110" s="257" t="s">
        <v>391</v>
      </c>
      <c r="I110" s="257" t="s">
        <v>353</v>
      </c>
      <c r="J110" s="257">
        <v>50</v>
      </c>
      <c r="K110" s="271"/>
    </row>
    <row r="111" spans="2:11" s="1" customFormat="1" ht="15" customHeight="1">
      <c r="B111" s="282"/>
      <c r="C111" s="257" t="s">
        <v>378</v>
      </c>
      <c r="D111" s="257"/>
      <c r="E111" s="257"/>
      <c r="F111" s="280" t="s">
        <v>357</v>
      </c>
      <c r="G111" s="257"/>
      <c r="H111" s="257" t="s">
        <v>391</v>
      </c>
      <c r="I111" s="257" t="s">
        <v>353</v>
      </c>
      <c r="J111" s="257">
        <v>50</v>
      </c>
      <c r="K111" s="271"/>
    </row>
    <row r="112" spans="2:11" s="1" customFormat="1" ht="15" customHeight="1">
      <c r="B112" s="282"/>
      <c r="C112" s="257" t="s">
        <v>376</v>
      </c>
      <c r="D112" s="257"/>
      <c r="E112" s="257"/>
      <c r="F112" s="280" t="s">
        <v>357</v>
      </c>
      <c r="G112" s="257"/>
      <c r="H112" s="257" t="s">
        <v>391</v>
      </c>
      <c r="I112" s="257" t="s">
        <v>353</v>
      </c>
      <c r="J112" s="257">
        <v>50</v>
      </c>
      <c r="K112" s="271"/>
    </row>
    <row r="113" spans="2:11" s="1" customFormat="1" ht="15" customHeight="1">
      <c r="B113" s="282"/>
      <c r="C113" s="257" t="s">
        <v>50</v>
      </c>
      <c r="D113" s="257"/>
      <c r="E113" s="257"/>
      <c r="F113" s="280" t="s">
        <v>351</v>
      </c>
      <c r="G113" s="257"/>
      <c r="H113" s="257" t="s">
        <v>392</v>
      </c>
      <c r="I113" s="257" t="s">
        <v>353</v>
      </c>
      <c r="J113" s="257">
        <v>20</v>
      </c>
      <c r="K113" s="271"/>
    </row>
    <row r="114" spans="2:11" s="1" customFormat="1" ht="15" customHeight="1">
      <c r="B114" s="282"/>
      <c r="C114" s="257" t="s">
        <v>393</v>
      </c>
      <c r="D114" s="257"/>
      <c r="E114" s="257"/>
      <c r="F114" s="280" t="s">
        <v>351</v>
      </c>
      <c r="G114" s="257"/>
      <c r="H114" s="257" t="s">
        <v>394</v>
      </c>
      <c r="I114" s="257" t="s">
        <v>353</v>
      </c>
      <c r="J114" s="257">
        <v>120</v>
      </c>
      <c r="K114" s="271"/>
    </row>
    <row r="115" spans="2:11" s="1" customFormat="1" ht="15" customHeight="1">
      <c r="B115" s="282"/>
      <c r="C115" s="257" t="s">
        <v>35</v>
      </c>
      <c r="D115" s="257"/>
      <c r="E115" s="257"/>
      <c r="F115" s="280" t="s">
        <v>351</v>
      </c>
      <c r="G115" s="257"/>
      <c r="H115" s="257" t="s">
        <v>395</v>
      </c>
      <c r="I115" s="257" t="s">
        <v>386</v>
      </c>
      <c r="J115" s="257"/>
      <c r="K115" s="271"/>
    </row>
    <row r="116" spans="2:11" s="1" customFormat="1" ht="15" customHeight="1">
      <c r="B116" s="282"/>
      <c r="C116" s="257" t="s">
        <v>45</v>
      </c>
      <c r="D116" s="257"/>
      <c r="E116" s="257"/>
      <c r="F116" s="280" t="s">
        <v>351</v>
      </c>
      <c r="G116" s="257"/>
      <c r="H116" s="257" t="s">
        <v>396</v>
      </c>
      <c r="I116" s="257" t="s">
        <v>386</v>
      </c>
      <c r="J116" s="257"/>
      <c r="K116" s="271"/>
    </row>
    <row r="117" spans="2:11" s="1" customFormat="1" ht="15" customHeight="1">
      <c r="B117" s="282"/>
      <c r="C117" s="257" t="s">
        <v>54</v>
      </c>
      <c r="D117" s="257"/>
      <c r="E117" s="257"/>
      <c r="F117" s="280" t="s">
        <v>351</v>
      </c>
      <c r="G117" s="257"/>
      <c r="H117" s="257" t="s">
        <v>397</v>
      </c>
      <c r="I117" s="257" t="s">
        <v>398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399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345</v>
      </c>
      <c r="D123" s="272"/>
      <c r="E123" s="272"/>
      <c r="F123" s="272" t="s">
        <v>346</v>
      </c>
      <c r="G123" s="273"/>
      <c r="H123" s="272" t="s">
        <v>51</v>
      </c>
      <c r="I123" s="272" t="s">
        <v>54</v>
      </c>
      <c r="J123" s="272" t="s">
        <v>347</v>
      </c>
      <c r="K123" s="301"/>
    </row>
    <row r="124" spans="2:11" s="1" customFormat="1" ht="17.25" customHeight="1">
      <c r="B124" s="300"/>
      <c r="C124" s="274" t="s">
        <v>348</v>
      </c>
      <c r="D124" s="274"/>
      <c r="E124" s="274"/>
      <c r="F124" s="275" t="s">
        <v>349</v>
      </c>
      <c r="G124" s="276"/>
      <c r="H124" s="274"/>
      <c r="I124" s="274"/>
      <c r="J124" s="274" t="s">
        <v>350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354</v>
      </c>
      <c r="D126" s="279"/>
      <c r="E126" s="279"/>
      <c r="F126" s="280" t="s">
        <v>351</v>
      </c>
      <c r="G126" s="257"/>
      <c r="H126" s="257" t="s">
        <v>391</v>
      </c>
      <c r="I126" s="257" t="s">
        <v>353</v>
      </c>
      <c r="J126" s="257">
        <v>120</v>
      </c>
      <c r="K126" s="305"/>
    </row>
    <row r="127" spans="2:11" s="1" customFormat="1" ht="15" customHeight="1">
      <c r="B127" s="302"/>
      <c r="C127" s="257" t="s">
        <v>400</v>
      </c>
      <c r="D127" s="257"/>
      <c r="E127" s="257"/>
      <c r="F127" s="280" t="s">
        <v>351</v>
      </c>
      <c r="G127" s="257"/>
      <c r="H127" s="257" t="s">
        <v>401</v>
      </c>
      <c r="I127" s="257" t="s">
        <v>353</v>
      </c>
      <c r="J127" s="257" t="s">
        <v>402</v>
      </c>
      <c r="K127" s="305"/>
    </row>
    <row r="128" spans="2:11" s="1" customFormat="1" ht="15" customHeight="1">
      <c r="B128" s="302"/>
      <c r="C128" s="257" t="s">
        <v>299</v>
      </c>
      <c r="D128" s="257"/>
      <c r="E128" s="257"/>
      <c r="F128" s="280" t="s">
        <v>351</v>
      </c>
      <c r="G128" s="257"/>
      <c r="H128" s="257" t="s">
        <v>403</v>
      </c>
      <c r="I128" s="257" t="s">
        <v>353</v>
      </c>
      <c r="J128" s="257" t="s">
        <v>402</v>
      </c>
      <c r="K128" s="305"/>
    </row>
    <row r="129" spans="2:11" s="1" customFormat="1" ht="15" customHeight="1">
      <c r="B129" s="302"/>
      <c r="C129" s="257" t="s">
        <v>362</v>
      </c>
      <c r="D129" s="257"/>
      <c r="E129" s="257"/>
      <c r="F129" s="280" t="s">
        <v>357</v>
      </c>
      <c r="G129" s="257"/>
      <c r="H129" s="257" t="s">
        <v>363</v>
      </c>
      <c r="I129" s="257" t="s">
        <v>353</v>
      </c>
      <c r="J129" s="257">
        <v>15</v>
      </c>
      <c r="K129" s="305"/>
    </row>
    <row r="130" spans="2:11" s="1" customFormat="1" ht="15" customHeight="1">
      <c r="B130" s="302"/>
      <c r="C130" s="283" t="s">
        <v>364</v>
      </c>
      <c r="D130" s="283"/>
      <c r="E130" s="283"/>
      <c r="F130" s="284" t="s">
        <v>357</v>
      </c>
      <c r="G130" s="283"/>
      <c r="H130" s="283" t="s">
        <v>365</v>
      </c>
      <c r="I130" s="283" t="s">
        <v>353</v>
      </c>
      <c r="J130" s="283">
        <v>15</v>
      </c>
      <c r="K130" s="305"/>
    </row>
    <row r="131" spans="2:11" s="1" customFormat="1" ht="15" customHeight="1">
      <c r="B131" s="302"/>
      <c r="C131" s="283" t="s">
        <v>366</v>
      </c>
      <c r="D131" s="283"/>
      <c r="E131" s="283"/>
      <c r="F131" s="284" t="s">
        <v>357</v>
      </c>
      <c r="G131" s="283"/>
      <c r="H131" s="283" t="s">
        <v>367</v>
      </c>
      <c r="I131" s="283" t="s">
        <v>353</v>
      </c>
      <c r="J131" s="283">
        <v>20</v>
      </c>
      <c r="K131" s="305"/>
    </row>
    <row r="132" spans="2:11" s="1" customFormat="1" ht="15" customHeight="1">
      <c r="B132" s="302"/>
      <c r="C132" s="283" t="s">
        <v>368</v>
      </c>
      <c r="D132" s="283"/>
      <c r="E132" s="283"/>
      <c r="F132" s="284" t="s">
        <v>357</v>
      </c>
      <c r="G132" s="283"/>
      <c r="H132" s="283" t="s">
        <v>369</v>
      </c>
      <c r="I132" s="283" t="s">
        <v>353</v>
      </c>
      <c r="J132" s="283">
        <v>20</v>
      </c>
      <c r="K132" s="305"/>
    </row>
    <row r="133" spans="2:11" s="1" customFormat="1" ht="15" customHeight="1">
      <c r="B133" s="302"/>
      <c r="C133" s="257" t="s">
        <v>356</v>
      </c>
      <c r="D133" s="257"/>
      <c r="E133" s="257"/>
      <c r="F133" s="280" t="s">
        <v>357</v>
      </c>
      <c r="G133" s="257"/>
      <c r="H133" s="257" t="s">
        <v>391</v>
      </c>
      <c r="I133" s="257" t="s">
        <v>353</v>
      </c>
      <c r="J133" s="257">
        <v>50</v>
      </c>
      <c r="K133" s="305"/>
    </row>
    <row r="134" spans="2:11" s="1" customFormat="1" ht="15" customHeight="1">
      <c r="B134" s="302"/>
      <c r="C134" s="257" t="s">
        <v>370</v>
      </c>
      <c r="D134" s="257"/>
      <c r="E134" s="257"/>
      <c r="F134" s="280" t="s">
        <v>357</v>
      </c>
      <c r="G134" s="257"/>
      <c r="H134" s="257" t="s">
        <v>391</v>
      </c>
      <c r="I134" s="257" t="s">
        <v>353</v>
      </c>
      <c r="J134" s="257">
        <v>50</v>
      </c>
      <c r="K134" s="305"/>
    </row>
    <row r="135" spans="2:11" s="1" customFormat="1" ht="15" customHeight="1">
      <c r="B135" s="302"/>
      <c r="C135" s="257" t="s">
        <v>376</v>
      </c>
      <c r="D135" s="257"/>
      <c r="E135" s="257"/>
      <c r="F135" s="280" t="s">
        <v>357</v>
      </c>
      <c r="G135" s="257"/>
      <c r="H135" s="257" t="s">
        <v>391</v>
      </c>
      <c r="I135" s="257" t="s">
        <v>353</v>
      </c>
      <c r="J135" s="257">
        <v>50</v>
      </c>
      <c r="K135" s="305"/>
    </row>
    <row r="136" spans="2:11" s="1" customFormat="1" ht="15" customHeight="1">
      <c r="B136" s="302"/>
      <c r="C136" s="257" t="s">
        <v>378</v>
      </c>
      <c r="D136" s="257"/>
      <c r="E136" s="257"/>
      <c r="F136" s="280" t="s">
        <v>357</v>
      </c>
      <c r="G136" s="257"/>
      <c r="H136" s="257" t="s">
        <v>391</v>
      </c>
      <c r="I136" s="257" t="s">
        <v>353</v>
      </c>
      <c r="J136" s="257">
        <v>50</v>
      </c>
      <c r="K136" s="305"/>
    </row>
    <row r="137" spans="2:11" s="1" customFormat="1" ht="15" customHeight="1">
      <c r="B137" s="302"/>
      <c r="C137" s="257" t="s">
        <v>379</v>
      </c>
      <c r="D137" s="257"/>
      <c r="E137" s="257"/>
      <c r="F137" s="280" t="s">
        <v>357</v>
      </c>
      <c r="G137" s="257"/>
      <c r="H137" s="257" t="s">
        <v>404</v>
      </c>
      <c r="I137" s="257" t="s">
        <v>353</v>
      </c>
      <c r="J137" s="257">
        <v>255</v>
      </c>
      <c r="K137" s="305"/>
    </row>
    <row r="138" spans="2:11" s="1" customFormat="1" ht="15" customHeight="1">
      <c r="B138" s="302"/>
      <c r="C138" s="257" t="s">
        <v>381</v>
      </c>
      <c r="D138" s="257"/>
      <c r="E138" s="257"/>
      <c r="F138" s="280" t="s">
        <v>351</v>
      </c>
      <c r="G138" s="257"/>
      <c r="H138" s="257" t="s">
        <v>405</v>
      </c>
      <c r="I138" s="257" t="s">
        <v>383</v>
      </c>
      <c r="J138" s="257"/>
      <c r="K138" s="305"/>
    </row>
    <row r="139" spans="2:11" s="1" customFormat="1" ht="15" customHeight="1">
      <c r="B139" s="302"/>
      <c r="C139" s="257" t="s">
        <v>384</v>
      </c>
      <c r="D139" s="257"/>
      <c r="E139" s="257"/>
      <c r="F139" s="280" t="s">
        <v>351</v>
      </c>
      <c r="G139" s="257"/>
      <c r="H139" s="257" t="s">
        <v>406</v>
      </c>
      <c r="I139" s="257" t="s">
        <v>386</v>
      </c>
      <c r="J139" s="257"/>
      <c r="K139" s="305"/>
    </row>
    <row r="140" spans="2:11" s="1" customFormat="1" ht="15" customHeight="1">
      <c r="B140" s="302"/>
      <c r="C140" s="257" t="s">
        <v>387</v>
      </c>
      <c r="D140" s="257"/>
      <c r="E140" s="257"/>
      <c r="F140" s="280" t="s">
        <v>351</v>
      </c>
      <c r="G140" s="257"/>
      <c r="H140" s="257" t="s">
        <v>387</v>
      </c>
      <c r="I140" s="257" t="s">
        <v>386</v>
      </c>
      <c r="J140" s="257"/>
      <c r="K140" s="305"/>
    </row>
    <row r="141" spans="2:11" s="1" customFormat="1" ht="15" customHeight="1">
      <c r="B141" s="302"/>
      <c r="C141" s="257" t="s">
        <v>35</v>
      </c>
      <c r="D141" s="257"/>
      <c r="E141" s="257"/>
      <c r="F141" s="280" t="s">
        <v>351</v>
      </c>
      <c r="G141" s="257"/>
      <c r="H141" s="257" t="s">
        <v>407</v>
      </c>
      <c r="I141" s="257" t="s">
        <v>386</v>
      </c>
      <c r="J141" s="257"/>
      <c r="K141" s="305"/>
    </row>
    <row r="142" spans="2:11" s="1" customFormat="1" ht="15" customHeight="1">
      <c r="B142" s="302"/>
      <c r="C142" s="257" t="s">
        <v>408</v>
      </c>
      <c r="D142" s="257"/>
      <c r="E142" s="257"/>
      <c r="F142" s="280" t="s">
        <v>351</v>
      </c>
      <c r="G142" s="257"/>
      <c r="H142" s="257" t="s">
        <v>409</v>
      </c>
      <c r="I142" s="257" t="s">
        <v>386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410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345</v>
      </c>
      <c r="D148" s="272"/>
      <c r="E148" s="272"/>
      <c r="F148" s="272" t="s">
        <v>346</v>
      </c>
      <c r="G148" s="273"/>
      <c r="H148" s="272" t="s">
        <v>51</v>
      </c>
      <c r="I148" s="272" t="s">
        <v>54</v>
      </c>
      <c r="J148" s="272" t="s">
        <v>347</v>
      </c>
      <c r="K148" s="271"/>
    </row>
    <row r="149" spans="2:11" s="1" customFormat="1" ht="17.25" customHeight="1">
      <c r="B149" s="269"/>
      <c r="C149" s="274" t="s">
        <v>348</v>
      </c>
      <c r="D149" s="274"/>
      <c r="E149" s="274"/>
      <c r="F149" s="275" t="s">
        <v>349</v>
      </c>
      <c r="G149" s="276"/>
      <c r="H149" s="274"/>
      <c r="I149" s="274"/>
      <c r="J149" s="274" t="s">
        <v>350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354</v>
      </c>
      <c r="D151" s="257"/>
      <c r="E151" s="257"/>
      <c r="F151" s="310" t="s">
        <v>351</v>
      </c>
      <c r="G151" s="257"/>
      <c r="H151" s="309" t="s">
        <v>391</v>
      </c>
      <c r="I151" s="309" t="s">
        <v>353</v>
      </c>
      <c r="J151" s="309">
        <v>120</v>
      </c>
      <c r="K151" s="305"/>
    </row>
    <row r="152" spans="2:11" s="1" customFormat="1" ht="15" customHeight="1">
      <c r="B152" s="282"/>
      <c r="C152" s="309" t="s">
        <v>400</v>
      </c>
      <c r="D152" s="257"/>
      <c r="E152" s="257"/>
      <c r="F152" s="310" t="s">
        <v>351</v>
      </c>
      <c r="G152" s="257"/>
      <c r="H152" s="309" t="s">
        <v>411</v>
      </c>
      <c r="I152" s="309" t="s">
        <v>353</v>
      </c>
      <c r="J152" s="309" t="s">
        <v>402</v>
      </c>
      <c r="K152" s="305"/>
    </row>
    <row r="153" spans="2:11" s="1" customFormat="1" ht="15" customHeight="1">
      <c r="B153" s="282"/>
      <c r="C153" s="309" t="s">
        <v>299</v>
      </c>
      <c r="D153" s="257"/>
      <c r="E153" s="257"/>
      <c r="F153" s="310" t="s">
        <v>351</v>
      </c>
      <c r="G153" s="257"/>
      <c r="H153" s="309" t="s">
        <v>412</v>
      </c>
      <c r="I153" s="309" t="s">
        <v>353</v>
      </c>
      <c r="J153" s="309" t="s">
        <v>402</v>
      </c>
      <c r="K153" s="305"/>
    </row>
    <row r="154" spans="2:11" s="1" customFormat="1" ht="15" customHeight="1">
      <c r="B154" s="282"/>
      <c r="C154" s="309" t="s">
        <v>356</v>
      </c>
      <c r="D154" s="257"/>
      <c r="E154" s="257"/>
      <c r="F154" s="310" t="s">
        <v>357</v>
      </c>
      <c r="G154" s="257"/>
      <c r="H154" s="309" t="s">
        <v>391</v>
      </c>
      <c r="I154" s="309" t="s">
        <v>353</v>
      </c>
      <c r="J154" s="309">
        <v>50</v>
      </c>
      <c r="K154" s="305"/>
    </row>
    <row r="155" spans="2:11" s="1" customFormat="1" ht="15" customHeight="1">
      <c r="B155" s="282"/>
      <c r="C155" s="309" t="s">
        <v>359</v>
      </c>
      <c r="D155" s="257"/>
      <c r="E155" s="257"/>
      <c r="F155" s="310" t="s">
        <v>351</v>
      </c>
      <c r="G155" s="257"/>
      <c r="H155" s="309" t="s">
        <v>391</v>
      </c>
      <c r="I155" s="309" t="s">
        <v>361</v>
      </c>
      <c r="J155" s="309"/>
      <c r="K155" s="305"/>
    </row>
    <row r="156" spans="2:11" s="1" customFormat="1" ht="15" customHeight="1">
      <c r="B156" s="282"/>
      <c r="C156" s="309" t="s">
        <v>370</v>
      </c>
      <c r="D156" s="257"/>
      <c r="E156" s="257"/>
      <c r="F156" s="310" t="s">
        <v>357</v>
      </c>
      <c r="G156" s="257"/>
      <c r="H156" s="309" t="s">
        <v>391</v>
      </c>
      <c r="I156" s="309" t="s">
        <v>353</v>
      </c>
      <c r="J156" s="309">
        <v>50</v>
      </c>
      <c r="K156" s="305"/>
    </row>
    <row r="157" spans="2:11" s="1" customFormat="1" ht="15" customHeight="1">
      <c r="B157" s="282"/>
      <c r="C157" s="309" t="s">
        <v>378</v>
      </c>
      <c r="D157" s="257"/>
      <c r="E157" s="257"/>
      <c r="F157" s="310" t="s">
        <v>357</v>
      </c>
      <c r="G157" s="257"/>
      <c r="H157" s="309" t="s">
        <v>391</v>
      </c>
      <c r="I157" s="309" t="s">
        <v>353</v>
      </c>
      <c r="J157" s="309">
        <v>50</v>
      </c>
      <c r="K157" s="305"/>
    </row>
    <row r="158" spans="2:11" s="1" customFormat="1" ht="15" customHeight="1">
      <c r="B158" s="282"/>
      <c r="C158" s="309" t="s">
        <v>376</v>
      </c>
      <c r="D158" s="257"/>
      <c r="E158" s="257"/>
      <c r="F158" s="310" t="s">
        <v>357</v>
      </c>
      <c r="G158" s="257"/>
      <c r="H158" s="309" t="s">
        <v>391</v>
      </c>
      <c r="I158" s="309" t="s">
        <v>353</v>
      </c>
      <c r="J158" s="309">
        <v>50</v>
      </c>
      <c r="K158" s="305"/>
    </row>
    <row r="159" spans="2:11" s="1" customFormat="1" ht="15" customHeight="1">
      <c r="B159" s="282"/>
      <c r="C159" s="309" t="s">
        <v>79</v>
      </c>
      <c r="D159" s="257"/>
      <c r="E159" s="257"/>
      <c r="F159" s="310" t="s">
        <v>351</v>
      </c>
      <c r="G159" s="257"/>
      <c r="H159" s="309" t="s">
        <v>413</v>
      </c>
      <c r="I159" s="309" t="s">
        <v>353</v>
      </c>
      <c r="J159" s="309" t="s">
        <v>414</v>
      </c>
      <c r="K159" s="305"/>
    </row>
    <row r="160" spans="2:11" s="1" customFormat="1" ht="15" customHeight="1">
      <c r="B160" s="282"/>
      <c r="C160" s="309" t="s">
        <v>415</v>
      </c>
      <c r="D160" s="257"/>
      <c r="E160" s="257"/>
      <c r="F160" s="310" t="s">
        <v>351</v>
      </c>
      <c r="G160" s="257"/>
      <c r="H160" s="309" t="s">
        <v>416</v>
      </c>
      <c r="I160" s="309" t="s">
        <v>386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417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345</v>
      </c>
      <c r="D166" s="272"/>
      <c r="E166" s="272"/>
      <c r="F166" s="272" t="s">
        <v>346</v>
      </c>
      <c r="G166" s="314"/>
      <c r="H166" s="315" t="s">
        <v>51</v>
      </c>
      <c r="I166" s="315" t="s">
        <v>54</v>
      </c>
      <c r="J166" s="272" t="s">
        <v>347</v>
      </c>
      <c r="K166" s="249"/>
    </row>
    <row r="167" spans="2:11" s="1" customFormat="1" ht="17.25" customHeight="1">
      <c r="B167" s="250"/>
      <c r="C167" s="274" t="s">
        <v>348</v>
      </c>
      <c r="D167" s="274"/>
      <c r="E167" s="274"/>
      <c r="F167" s="275" t="s">
        <v>349</v>
      </c>
      <c r="G167" s="316"/>
      <c r="H167" s="317"/>
      <c r="I167" s="317"/>
      <c r="J167" s="274" t="s">
        <v>350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354</v>
      </c>
      <c r="D169" s="257"/>
      <c r="E169" s="257"/>
      <c r="F169" s="280" t="s">
        <v>351</v>
      </c>
      <c r="G169" s="257"/>
      <c r="H169" s="257" t="s">
        <v>391</v>
      </c>
      <c r="I169" s="257" t="s">
        <v>353</v>
      </c>
      <c r="J169" s="257">
        <v>120</v>
      </c>
      <c r="K169" s="305"/>
    </row>
    <row r="170" spans="2:11" s="1" customFormat="1" ht="15" customHeight="1">
      <c r="B170" s="282"/>
      <c r="C170" s="257" t="s">
        <v>400</v>
      </c>
      <c r="D170" s="257"/>
      <c r="E170" s="257"/>
      <c r="F170" s="280" t="s">
        <v>351</v>
      </c>
      <c r="G170" s="257"/>
      <c r="H170" s="257" t="s">
        <v>401</v>
      </c>
      <c r="I170" s="257" t="s">
        <v>353</v>
      </c>
      <c r="J170" s="257" t="s">
        <v>402</v>
      </c>
      <c r="K170" s="305"/>
    </row>
    <row r="171" spans="2:11" s="1" customFormat="1" ht="15" customHeight="1">
      <c r="B171" s="282"/>
      <c r="C171" s="257" t="s">
        <v>299</v>
      </c>
      <c r="D171" s="257"/>
      <c r="E171" s="257"/>
      <c r="F171" s="280" t="s">
        <v>351</v>
      </c>
      <c r="G171" s="257"/>
      <c r="H171" s="257" t="s">
        <v>418</v>
      </c>
      <c r="I171" s="257" t="s">
        <v>353</v>
      </c>
      <c r="J171" s="257" t="s">
        <v>402</v>
      </c>
      <c r="K171" s="305"/>
    </row>
    <row r="172" spans="2:11" s="1" customFormat="1" ht="15" customHeight="1">
      <c r="B172" s="282"/>
      <c r="C172" s="257" t="s">
        <v>356</v>
      </c>
      <c r="D172" s="257"/>
      <c r="E172" s="257"/>
      <c r="F172" s="280" t="s">
        <v>357</v>
      </c>
      <c r="G172" s="257"/>
      <c r="H172" s="257" t="s">
        <v>418</v>
      </c>
      <c r="I172" s="257" t="s">
        <v>353</v>
      </c>
      <c r="J172" s="257">
        <v>50</v>
      </c>
      <c r="K172" s="305"/>
    </row>
    <row r="173" spans="2:11" s="1" customFormat="1" ht="15" customHeight="1">
      <c r="B173" s="282"/>
      <c r="C173" s="257" t="s">
        <v>359</v>
      </c>
      <c r="D173" s="257"/>
      <c r="E173" s="257"/>
      <c r="F173" s="280" t="s">
        <v>351</v>
      </c>
      <c r="G173" s="257"/>
      <c r="H173" s="257" t="s">
        <v>418</v>
      </c>
      <c r="I173" s="257" t="s">
        <v>361</v>
      </c>
      <c r="J173" s="257"/>
      <c r="K173" s="305"/>
    </row>
    <row r="174" spans="2:11" s="1" customFormat="1" ht="15" customHeight="1">
      <c r="B174" s="282"/>
      <c r="C174" s="257" t="s">
        <v>370</v>
      </c>
      <c r="D174" s="257"/>
      <c r="E174" s="257"/>
      <c r="F174" s="280" t="s">
        <v>357</v>
      </c>
      <c r="G174" s="257"/>
      <c r="H174" s="257" t="s">
        <v>418</v>
      </c>
      <c r="I174" s="257" t="s">
        <v>353</v>
      </c>
      <c r="J174" s="257">
        <v>50</v>
      </c>
      <c r="K174" s="305"/>
    </row>
    <row r="175" spans="2:11" s="1" customFormat="1" ht="15" customHeight="1">
      <c r="B175" s="282"/>
      <c r="C175" s="257" t="s">
        <v>378</v>
      </c>
      <c r="D175" s="257"/>
      <c r="E175" s="257"/>
      <c r="F175" s="280" t="s">
        <v>357</v>
      </c>
      <c r="G175" s="257"/>
      <c r="H175" s="257" t="s">
        <v>418</v>
      </c>
      <c r="I175" s="257" t="s">
        <v>353</v>
      </c>
      <c r="J175" s="257">
        <v>50</v>
      </c>
      <c r="K175" s="305"/>
    </row>
    <row r="176" spans="2:11" s="1" customFormat="1" ht="15" customHeight="1">
      <c r="B176" s="282"/>
      <c r="C176" s="257" t="s">
        <v>376</v>
      </c>
      <c r="D176" s="257"/>
      <c r="E176" s="257"/>
      <c r="F176" s="280" t="s">
        <v>357</v>
      </c>
      <c r="G176" s="257"/>
      <c r="H176" s="257" t="s">
        <v>418</v>
      </c>
      <c r="I176" s="257" t="s">
        <v>353</v>
      </c>
      <c r="J176" s="257">
        <v>50</v>
      </c>
      <c r="K176" s="305"/>
    </row>
    <row r="177" spans="2:11" s="1" customFormat="1" ht="15" customHeight="1">
      <c r="B177" s="282"/>
      <c r="C177" s="257" t="s">
        <v>94</v>
      </c>
      <c r="D177" s="257"/>
      <c r="E177" s="257"/>
      <c r="F177" s="280" t="s">
        <v>351</v>
      </c>
      <c r="G177" s="257"/>
      <c r="H177" s="257" t="s">
        <v>419</v>
      </c>
      <c r="I177" s="257" t="s">
        <v>420</v>
      </c>
      <c r="J177" s="257"/>
      <c r="K177" s="305"/>
    </row>
    <row r="178" spans="2:11" s="1" customFormat="1" ht="15" customHeight="1">
      <c r="B178" s="282"/>
      <c r="C178" s="257" t="s">
        <v>54</v>
      </c>
      <c r="D178" s="257"/>
      <c r="E178" s="257"/>
      <c r="F178" s="280" t="s">
        <v>351</v>
      </c>
      <c r="G178" s="257"/>
      <c r="H178" s="257" t="s">
        <v>421</v>
      </c>
      <c r="I178" s="257" t="s">
        <v>422</v>
      </c>
      <c r="J178" s="257">
        <v>1</v>
      </c>
      <c r="K178" s="305"/>
    </row>
    <row r="179" spans="2:11" s="1" customFormat="1" ht="15" customHeight="1">
      <c r="B179" s="282"/>
      <c r="C179" s="257" t="s">
        <v>50</v>
      </c>
      <c r="D179" s="257"/>
      <c r="E179" s="257"/>
      <c r="F179" s="280" t="s">
        <v>351</v>
      </c>
      <c r="G179" s="257"/>
      <c r="H179" s="257" t="s">
        <v>423</v>
      </c>
      <c r="I179" s="257" t="s">
        <v>353</v>
      </c>
      <c r="J179" s="257">
        <v>20</v>
      </c>
      <c r="K179" s="305"/>
    </row>
    <row r="180" spans="2:11" s="1" customFormat="1" ht="15" customHeight="1">
      <c r="B180" s="282"/>
      <c r="C180" s="257" t="s">
        <v>51</v>
      </c>
      <c r="D180" s="257"/>
      <c r="E180" s="257"/>
      <c r="F180" s="280" t="s">
        <v>351</v>
      </c>
      <c r="G180" s="257"/>
      <c r="H180" s="257" t="s">
        <v>424</v>
      </c>
      <c r="I180" s="257" t="s">
        <v>353</v>
      </c>
      <c r="J180" s="257">
        <v>255</v>
      </c>
      <c r="K180" s="305"/>
    </row>
    <row r="181" spans="2:11" s="1" customFormat="1" ht="15" customHeight="1">
      <c r="B181" s="282"/>
      <c r="C181" s="257" t="s">
        <v>95</v>
      </c>
      <c r="D181" s="257"/>
      <c r="E181" s="257"/>
      <c r="F181" s="280" t="s">
        <v>351</v>
      </c>
      <c r="G181" s="257"/>
      <c r="H181" s="257" t="s">
        <v>315</v>
      </c>
      <c r="I181" s="257" t="s">
        <v>353</v>
      </c>
      <c r="J181" s="257">
        <v>10</v>
      </c>
      <c r="K181" s="305"/>
    </row>
    <row r="182" spans="2:11" s="1" customFormat="1" ht="15" customHeight="1">
      <c r="B182" s="282"/>
      <c r="C182" s="257" t="s">
        <v>96</v>
      </c>
      <c r="D182" s="257"/>
      <c r="E182" s="257"/>
      <c r="F182" s="280" t="s">
        <v>351</v>
      </c>
      <c r="G182" s="257"/>
      <c r="H182" s="257" t="s">
        <v>425</v>
      </c>
      <c r="I182" s="257" t="s">
        <v>386</v>
      </c>
      <c r="J182" s="257"/>
      <c r="K182" s="305"/>
    </row>
    <row r="183" spans="2:11" s="1" customFormat="1" ht="15" customHeight="1">
      <c r="B183" s="282"/>
      <c r="C183" s="257" t="s">
        <v>426</v>
      </c>
      <c r="D183" s="257"/>
      <c r="E183" s="257"/>
      <c r="F183" s="280" t="s">
        <v>351</v>
      </c>
      <c r="G183" s="257"/>
      <c r="H183" s="257" t="s">
        <v>427</v>
      </c>
      <c r="I183" s="257" t="s">
        <v>386</v>
      </c>
      <c r="J183" s="257"/>
      <c r="K183" s="305"/>
    </row>
    <row r="184" spans="2:11" s="1" customFormat="1" ht="15" customHeight="1">
      <c r="B184" s="282"/>
      <c r="C184" s="257" t="s">
        <v>415</v>
      </c>
      <c r="D184" s="257"/>
      <c r="E184" s="257"/>
      <c r="F184" s="280" t="s">
        <v>351</v>
      </c>
      <c r="G184" s="257"/>
      <c r="H184" s="257" t="s">
        <v>428</v>
      </c>
      <c r="I184" s="257" t="s">
        <v>386</v>
      </c>
      <c r="J184" s="257"/>
      <c r="K184" s="305"/>
    </row>
    <row r="185" spans="2:11" s="1" customFormat="1" ht="15" customHeight="1">
      <c r="B185" s="282"/>
      <c r="C185" s="257" t="s">
        <v>98</v>
      </c>
      <c r="D185" s="257"/>
      <c r="E185" s="257"/>
      <c r="F185" s="280" t="s">
        <v>357</v>
      </c>
      <c r="G185" s="257"/>
      <c r="H185" s="257" t="s">
        <v>429</v>
      </c>
      <c r="I185" s="257" t="s">
        <v>353</v>
      </c>
      <c r="J185" s="257">
        <v>50</v>
      </c>
      <c r="K185" s="305"/>
    </row>
    <row r="186" spans="2:11" s="1" customFormat="1" ht="15" customHeight="1">
      <c r="B186" s="282"/>
      <c r="C186" s="257" t="s">
        <v>430</v>
      </c>
      <c r="D186" s="257"/>
      <c r="E186" s="257"/>
      <c r="F186" s="280" t="s">
        <v>357</v>
      </c>
      <c r="G186" s="257"/>
      <c r="H186" s="257" t="s">
        <v>431</v>
      </c>
      <c r="I186" s="257" t="s">
        <v>432</v>
      </c>
      <c r="J186" s="257"/>
      <c r="K186" s="305"/>
    </row>
    <row r="187" spans="2:11" s="1" customFormat="1" ht="15" customHeight="1">
      <c r="B187" s="282"/>
      <c r="C187" s="257" t="s">
        <v>433</v>
      </c>
      <c r="D187" s="257"/>
      <c r="E187" s="257"/>
      <c r="F187" s="280" t="s">
        <v>357</v>
      </c>
      <c r="G187" s="257"/>
      <c r="H187" s="257" t="s">
        <v>434</v>
      </c>
      <c r="I187" s="257" t="s">
        <v>432</v>
      </c>
      <c r="J187" s="257"/>
      <c r="K187" s="305"/>
    </row>
    <row r="188" spans="2:11" s="1" customFormat="1" ht="15" customHeight="1">
      <c r="B188" s="282"/>
      <c r="C188" s="257" t="s">
        <v>435</v>
      </c>
      <c r="D188" s="257"/>
      <c r="E188" s="257"/>
      <c r="F188" s="280" t="s">
        <v>357</v>
      </c>
      <c r="G188" s="257"/>
      <c r="H188" s="257" t="s">
        <v>436</v>
      </c>
      <c r="I188" s="257" t="s">
        <v>432</v>
      </c>
      <c r="J188" s="257"/>
      <c r="K188" s="305"/>
    </row>
    <row r="189" spans="2:11" s="1" customFormat="1" ht="15" customHeight="1">
      <c r="B189" s="282"/>
      <c r="C189" s="318" t="s">
        <v>437</v>
      </c>
      <c r="D189" s="257"/>
      <c r="E189" s="257"/>
      <c r="F189" s="280" t="s">
        <v>357</v>
      </c>
      <c r="G189" s="257"/>
      <c r="H189" s="257" t="s">
        <v>438</v>
      </c>
      <c r="I189" s="257" t="s">
        <v>439</v>
      </c>
      <c r="J189" s="319" t="s">
        <v>440</v>
      </c>
      <c r="K189" s="305"/>
    </row>
    <row r="190" spans="2:11" s="1" customFormat="1" ht="15" customHeight="1">
      <c r="B190" s="282"/>
      <c r="C190" s="318" t="s">
        <v>39</v>
      </c>
      <c r="D190" s="257"/>
      <c r="E190" s="257"/>
      <c r="F190" s="280" t="s">
        <v>351</v>
      </c>
      <c r="G190" s="257"/>
      <c r="H190" s="254" t="s">
        <v>441</v>
      </c>
      <c r="I190" s="257" t="s">
        <v>442</v>
      </c>
      <c r="J190" s="257"/>
      <c r="K190" s="305"/>
    </row>
    <row r="191" spans="2:11" s="1" customFormat="1" ht="15" customHeight="1">
      <c r="B191" s="282"/>
      <c r="C191" s="318" t="s">
        <v>443</v>
      </c>
      <c r="D191" s="257"/>
      <c r="E191" s="257"/>
      <c r="F191" s="280" t="s">
        <v>351</v>
      </c>
      <c r="G191" s="257"/>
      <c r="H191" s="257" t="s">
        <v>444</v>
      </c>
      <c r="I191" s="257" t="s">
        <v>386</v>
      </c>
      <c r="J191" s="257"/>
      <c r="K191" s="305"/>
    </row>
    <row r="192" spans="2:11" s="1" customFormat="1" ht="15" customHeight="1">
      <c r="B192" s="282"/>
      <c r="C192" s="318" t="s">
        <v>445</v>
      </c>
      <c r="D192" s="257"/>
      <c r="E192" s="257"/>
      <c r="F192" s="280" t="s">
        <v>351</v>
      </c>
      <c r="G192" s="257"/>
      <c r="H192" s="257" t="s">
        <v>446</v>
      </c>
      <c r="I192" s="257" t="s">
        <v>386</v>
      </c>
      <c r="J192" s="257"/>
      <c r="K192" s="305"/>
    </row>
    <row r="193" spans="2:11" s="1" customFormat="1" ht="15" customHeight="1">
      <c r="B193" s="282"/>
      <c r="C193" s="318" t="s">
        <v>447</v>
      </c>
      <c r="D193" s="257"/>
      <c r="E193" s="257"/>
      <c r="F193" s="280" t="s">
        <v>357</v>
      </c>
      <c r="G193" s="257"/>
      <c r="H193" s="257" t="s">
        <v>448</v>
      </c>
      <c r="I193" s="257" t="s">
        <v>386</v>
      </c>
      <c r="J193" s="257"/>
      <c r="K193" s="305"/>
    </row>
    <row r="194" spans="2:11" s="1" customFormat="1" ht="15" customHeight="1">
      <c r="B194" s="311"/>
      <c r="C194" s="320"/>
      <c r="D194" s="291"/>
      <c r="E194" s="291"/>
      <c r="F194" s="291"/>
      <c r="G194" s="291"/>
      <c r="H194" s="291"/>
      <c r="I194" s="291"/>
      <c r="J194" s="291"/>
      <c r="K194" s="312"/>
    </row>
    <row r="195" spans="2:11" s="1" customFormat="1" ht="18.75" customHeight="1">
      <c r="B195" s="293"/>
      <c r="C195" s="303"/>
      <c r="D195" s="303"/>
      <c r="E195" s="303"/>
      <c r="F195" s="313"/>
      <c r="G195" s="303"/>
      <c r="H195" s="303"/>
      <c r="I195" s="303"/>
      <c r="J195" s="303"/>
      <c r="K195" s="293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65"/>
      <c r="C197" s="265"/>
      <c r="D197" s="265"/>
      <c r="E197" s="265"/>
      <c r="F197" s="265"/>
      <c r="G197" s="265"/>
      <c r="H197" s="265"/>
      <c r="I197" s="265"/>
      <c r="J197" s="265"/>
      <c r="K197" s="265"/>
    </row>
    <row r="198" spans="2:11" s="1" customFormat="1" ht="13.5">
      <c r="B198" s="244"/>
      <c r="C198" s="245"/>
      <c r="D198" s="245"/>
      <c r="E198" s="245"/>
      <c r="F198" s="245"/>
      <c r="G198" s="245"/>
      <c r="H198" s="245"/>
      <c r="I198" s="245"/>
      <c r="J198" s="245"/>
      <c r="K198" s="246"/>
    </row>
    <row r="199" spans="2:11" s="1" customFormat="1" ht="21">
      <c r="B199" s="247"/>
      <c r="C199" s="248" t="s">
        <v>449</v>
      </c>
      <c r="D199" s="248"/>
      <c r="E199" s="248"/>
      <c r="F199" s="248"/>
      <c r="G199" s="248"/>
      <c r="H199" s="248"/>
      <c r="I199" s="248"/>
      <c r="J199" s="248"/>
      <c r="K199" s="249"/>
    </row>
    <row r="200" spans="2:11" s="1" customFormat="1" ht="25.5" customHeight="1">
      <c r="B200" s="247"/>
      <c r="C200" s="321" t="s">
        <v>450</v>
      </c>
      <c r="D200" s="321"/>
      <c r="E200" s="321"/>
      <c r="F200" s="321" t="s">
        <v>451</v>
      </c>
      <c r="G200" s="322"/>
      <c r="H200" s="321" t="s">
        <v>452</v>
      </c>
      <c r="I200" s="321"/>
      <c r="J200" s="321"/>
      <c r="K200" s="249"/>
    </row>
    <row r="201" spans="2:11" s="1" customFormat="1" ht="5.25" customHeight="1">
      <c r="B201" s="282"/>
      <c r="C201" s="277"/>
      <c r="D201" s="277"/>
      <c r="E201" s="277"/>
      <c r="F201" s="277"/>
      <c r="G201" s="303"/>
      <c r="H201" s="277"/>
      <c r="I201" s="277"/>
      <c r="J201" s="277"/>
      <c r="K201" s="305"/>
    </row>
    <row r="202" spans="2:11" s="1" customFormat="1" ht="15" customHeight="1">
      <c r="B202" s="282"/>
      <c r="C202" s="257" t="s">
        <v>442</v>
      </c>
      <c r="D202" s="257"/>
      <c r="E202" s="257"/>
      <c r="F202" s="280" t="s">
        <v>40</v>
      </c>
      <c r="G202" s="257"/>
      <c r="H202" s="257" t="s">
        <v>453</v>
      </c>
      <c r="I202" s="257"/>
      <c r="J202" s="257"/>
      <c r="K202" s="305"/>
    </row>
    <row r="203" spans="2:11" s="1" customFormat="1" ht="15" customHeight="1">
      <c r="B203" s="282"/>
      <c r="C203" s="257"/>
      <c r="D203" s="257"/>
      <c r="E203" s="257"/>
      <c r="F203" s="280" t="s">
        <v>41</v>
      </c>
      <c r="G203" s="257"/>
      <c r="H203" s="257" t="s">
        <v>454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44</v>
      </c>
      <c r="G204" s="257"/>
      <c r="H204" s="257" t="s">
        <v>455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42</v>
      </c>
      <c r="G205" s="257"/>
      <c r="H205" s="257" t="s">
        <v>456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43</v>
      </c>
      <c r="G206" s="257"/>
      <c r="H206" s="257" t="s">
        <v>457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/>
      <c r="G207" s="257"/>
      <c r="H207" s="257"/>
      <c r="I207" s="257"/>
      <c r="J207" s="257"/>
      <c r="K207" s="305"/>
    </row>
    <row r="208" spans="2:11" s="1" customFormat="1" ht="15" customHeight="1">
      <c r="B208" s="282"/>
      <c r="C208" s="257" t="s">
        <v>398</v>
      </c>
      <c r="D208" s="257"/>
      <c r="E208" s="257"/>
      <c r="F208" s="280" t="s">
        <v>73</v>
      </c>
      <c r="G208" s="257"/>
      <c r="H208" s="257" t="s">
        <v>458</v>
      </c>
      <c r="I208" s="257"/>
      <c r="J208" s="257"/>
      <c r="K208" s="305"/>
    </row>
    <row r="209" spans="2:11" s="1" customFormat="1" ht="15" customHeight="1">
      <c r="B209" s="282"/>
      <c r="C209" s="257"/>
      <c r="D209" s="257"/>
      <c r="E209" s="257"/>
      <c r="F209" s="280" t="s">
        <v>293</v>
      </c>
      <c r="G209" s="257"/>
      <c r="H209" s="257" t="s">
        <v>294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291</v>
      </c>
      <c r="G210" s="257"/>
      <c r="H210" s="257" t="s">
        <v>459</v>
      </c>
      <c r="I210" s="257"/>
      <c r="J210" s="257"/>
      <c r="K210" s="305"/>
    </row>
    <row r="211" spans="2:11" s="1" customFormat="1" ht="15" customHeight="1">
      <c r="B211" s="323"/>
      <c r="C211" s="257"/>
      <c r="D211" s="257"/>
      <c r="E211" s="257"/>
      <c r="F211" s="280" t="s">
        <v>295</v>
      </c>
      <c r="G211" s="318"/>
      <c r="H211" s="309" t="s">
        <v>296</v>
      </c>
      <c r="I211" s="309"/>
      <c r="J211" s="309"/>
      <c r="K211" s="324"/>
    </row>
    <row r="212" spans="2:11" s="1" customFormat="1" ht="15" customHeight="1">
      <c r="B212" s="323"/>
      <c r="C212" s="257"/>
      <c r="D212" s="257"/>
      <c r="E212" s="257"/>
      <c r="F212" s="280" t="s">
        <v>297</v>
      </c>
      <c r="G212" s="318"/>
      <c r="H212" s="309" t="s">
        <v>460</v>
      </c>
      <c r="I212" s="309"/>
      <c r="J212" s="309"/>
      <c r="K212" s="324"/>
    </row>
    <row r="213" spans="2:11" s="1" customFormat="1" ht="15" customHeight="1">
      <c r="B213" s="323"/>
      <c r="C213" s="257"/>
      <c r="D213" s="257"/>
      <c r="E213" s="257"/>
      <c r="F213" s="280"/>
      <c r="G213" s="318"/>
      <c r="H213" s="309"/>
      <c r="I213" s="309"/>
      <c r="J213" s="309"/>
      <c r="K213" s="324"/>
    </row>
    <row r="214" spans="2:11" s="1" customFormat="1" ht="15" customHeight="1">
      <c r="B214" s="323"/>
      <c r="C214" s="257" t="s">
        <v>422</v>
      </c>
      <c r="D214" s="257"/>
      <c r="E214" s="257"/>
      <c r="F214" s="280">
        <v>1</v>
      </c>
      <c r="G214" s="318"/>
      <c r="H214" s="309" t="s">
        <v>461</v>
      </c>
      <c r="I214" s="309"/>
      <c r="J214" s="309"/>
      <c r="K214" s="324"/>
    </row>
    <row r="215" spans="2:11" s="1" customFormat="1" ht="15" customHeight="1">
      <c r="B215" s="323"/>
      <c r="C215" s="257"/>
      <c r="D215" s="257"/>
      <c r="E215" s="257"/>
      <c r="F215" s="280">
        <v>2</v>
      </c>
      <c r="G215" s="318"/>
      <c r="H215" s="309" t="s">
        <v>462</v>
      </c>
      <c r="I215" s="309"/>
      <c r="J215" s="309"/>
      <c r="K215" s="324"/>
    </row>
    <row r="216" spans="2:11" s="1" customFormat="1" ht="15" customHeight="1">
      <c r="B216" s="323"/>
      <c r="C216" s="257"/>
      <c r="D216" s="257"/>
      <c r="E216" s="257"/>
      <c r="F216" s="280">
        <v>3</v>
      </c>
      <c r="G216" s="318"/>
      <c r="H216" s="309" t="s">
        <v>463</v>
      </c>
      <c r="I216" s="309"/>
      <c r="J216" s="309"/>
      <c r="K216" s="324"/>
    </row>
    <row r="217" spans="2:11" s="1" customFormat="1" ht="15" customHeight="1">
      <c r="B217" s="323"/>
      <c r="C217" s="257"/>
      <c r="D217" s="257"/>
      <c r="E217" s="257"/>
      <c r="F217" s="280">
        <v>4</v>
      </c>
      <c r="G217" s="318"/>
      <c r="H217" s="309" t="s">
        <v>464</v>
      </c>
      <c r="I217" s="309"/>
      <c r="J217" s="309"/>
      <c r="K217" s="324"/>
    </row>
    <row r="218" spans="2:11" s="1" customFormat="1" ht="12.75" customHeight="1">
      <c r="B218" s="325"/>
      <c r="C218" s="326"/>
      <c r="D218" s="326"/>
      <c r="E218" s="326"/>
      <c r="F218" s="326"/>
      <c r="G218" s="326"/>
      <c r="H218" s="326"/>
      <c r="I218" s="326"/>
      <c r="J218" s="326"/>
      <c r="K218" s="32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Bednář</dc:creator>
  <cp:keywords/>
  <dc:description/>
  <cp:lastModifiedBy>Jiří Bednář</cp:lastModifiedBy>
  <dcterms:created xsi:type="dcterms:W3CDTF">2022-04-13T10:56:54Z</dcterms:created>
  <dcterms:modified xsi:type="dcterms:W3CDTF">2022-04-13T10:57:00Z</dcterms:modified>
  <cp:category/>
  <cp:version/>
  <cp:contentType/>
  <cp:contentStatus/>
</cp:coreProperties>
</file>