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hisWorkbook" defaultThemeVersion="124226"/>
  <bookViews>
    <workbookView xWindow="12600" yWindow="65521" windowWidth="16200" windowHeight="12825" tabRatio="890" activeTab="0"/>
  </bookViews>
  <sheets>
    <sheet name="Krycí list" sheetId="2" r:id="rId1"/>
    <sheet name="SO 01 Rekapitulace" sheetId="15" r:id="rId2"/>
    <sheet name="SO 01 Položky" sheetId="16" r:id="rId3"/>
    <sheet name="SO 02 Rekapitulace" sheetId="17" r:id="rId4"/>
    <sheet name="SO 02 Položky" sheetId="18" r:id="rId5"/>
    <sheet name="SO 03 Rekapitulace" sheetId="7" r:id="rId6"/>
    <sheet name="SO 03 Položky" sheetId="8" r:id="rId7"/>
    <sheet name="SO 04 Rekapitulace" sheetId="19" r:id="rId8"/>
    <sheet name="SO 04 Položky" sheetId="20" r:id="rId9"/>
    <sheet name="SO 05 Rekapitulace" sheetId="13" r:id="rId10"/>
    <sheet name="SO 05 Položky" sheetId="14" r:id="rId11"/>
  </sheets>
  <definedNames>
    <definedName name="cisloobjektu" localSheetId="0">'Krycí list'!$A$4</definedName>
    <definedName name="cisloobjektu">#REF!</definedName>
    <definedName name="cislostavby" localSheetId="0">'Krycí list'!$A$6</definedName>
    <definedName name="cislostavby">#REF!</definedName>
    <definedName name="Datum" localSheetId="0">#REF!</definedName>
    <definedName name="Datum">#REF!</definedName>
    <definedName name="Dil" localSheetId="0">#REF!</definedName>
    <definedName name="Dil">#REF!</definedName>
    <definedName name="Dodavka" localSheetId="0">#REF!</definedName>
    <definedName name="Dodavka">#REF!</definedName>
    <definedName name="Dodavka0" localSheetId="0">#REF!</definedName>
    <definedName name="Dodavka0">#REF!</definedName>
    <definedName name="HSV" localSheetId="0">#REF!</definedName>
    <definedName name="HSV">#REF!</definedName>
    <definedName name="HSV0" localSheetId="0">#REF!</definedName>
    <definedName name="HSV0">#REF!</definedName>
    <definedName name="HZS" localSheetId="0">#REF!</definedName>
    <definedName name="HZS">#REF!</definedName>
    <definedName name="HZS0" localSheetId="0">#REF!</definedName>
    <definedName name="HZS0">#REF!</definedName>
    <definedName name="JKSO" localSheetId="0">'Krycí list'!$F$4</definedName>
    <definedName name="JKSO">#REF!</definedName>
    <definedName name="MJ" localSheetId="0">'Krycí list'!$G$4</definedName>
    <definedName name="MJ">#REF!</definedName>
    <definedName name="Mont" localSheetId="0">#REF!</definedName>
    <definedName name="Mont">#REF!</definedName>
    <definedName name="Montaz0" localSheetId="0">#REF!</definedName>
    <definedName name="Montaz0">#REF!</definedName>
    <definedName name="NazevDilu" localSheetId="0">#REF!</definedName>
    <definedName name="NazevDilu">#REF!</definedName>
    <definedName name="nazevobjektu" localSheetId="0">'Krycí list'!$C$4</definedName>
    <definedName name="nazevobjektu">#REF!</definedName>
    <definedName name="nazevstavby" localSheetId="0">'Krycí list'!$C$6</definedName>
    <definedName name="nazevstavby">#REF!</definedName>
    <definedName name="Nový">#REF!</definedName>
    <definedName name="Nový2">#REF!</definedName>
    <definedName name="Objednatel" localSheetId="0">'Krycí list'!$C$8</definedName>
    <definedName name="Objednatel">#REF!</definedName>
    <definedName name="_xlnm.Print_Area" localSheetId="0">'Krycí list'!$A$1:$G$45</definedName>
    <definedName name="_xlnm.Print_Area" localSheetId="2">'SO 01 Položky'!$B$1:$H$95</definedName>
    <definedName name="_xlnm.Print_Area" localSheetId="1">'SO 01 Rekapitulace'!$A$1:$I$31</definedName>
    <definedName name="_xlnm.Print_Area" localSheetId="4">'SO 02 Položky'!$B$1:$H$39</definedName>
    <definedName name="_xlnm.Print_Area" localSheetId="3">'SO 02 Rekapitulace'!$A$1:$I$22</definedName>
    <definedName name="_xlnm.Print_Area" localSheetId="6">'SO 03 Položky'!$B$1:$H$192</definedName>
    <definedName name="_xlnm.Print_Area" localSheetId="5">'SO 03 Rekapitulace'!$A$1:$I$26</definedName>
    <definedName name="_xlnm.Print_Area" localSheetId="8">'SO 04 Položky'!$B$1:$H$44</definedName>
    <definedName name="_xlnm.Print_Area" localSheetId="7">'SO 04 Rekapitulace'!$A$1:$I$23</definedName>
    <definedName name="_xlnm.Print_Area" localSheetId="10">'SO 05 Položky'!$B$1:$H$74</definedName>
    <definedName name="_xlnm.Print_Area" localSheetId="9">'SO 05 Rekapitulace'!$A$1:$I$29</definedName>
    <definedName name="PocetMJ" localSheetId="0">'Krycí list'!$G$7</definedName>
    <definedName name="PocetMJ">#REF!</definedName>
    <definedName name="Poznamka" localSheetId="0">#REF!</definedName>
    <definedName name="Poznamka">#REF!</definedName>
    <definedName name="Projektant" localSheetId="0">'Krycí list'!$C$7</definedName>
    <definedName name="Projektant">#REF!</definedName>
    <definedName name="PSV" localSheetId="0">#REF!</definedName>
    <definedName name="PSV">#REF!</definedName>
    <definedName name="PSV0" localSheetId="0">#REF!</definedName>
    <definedName name="PSV0">#REF!</definedName>
    <definedName name="SloupecCC" localSheetId="0">#REF!</definedName>
    <definedName name="SloupecCC">#REF!</definedName>
    <definedName name="SloupecCisloPol" localSheetId="0">#REF!</definedName>
    <definedName name="SloupecCisloPol">#REF!</definedName>
    <definedName name="SloupecJC" localSheetId="0">#REF!</definedName>
    <definedName name="SloupecJC">#REF!</definedName>
    <definedName name="SloupecMJ" localSheetId="0">#REF!</definedName>
    <definedName name="SloupecMJ">#REF!</definedName>
    <definedName name="SloupecMnozstvi" localSheetId="0">#REF!</definedName>
    <definedName name="SloupecMnozstvi">#REF!</definedName>
    <definedName name="SloupecNazPol" localSheetId="0">#REF!</definedName>
    <definedName name="SloupecNazPol">#REF!</definedName>
    <definedName name="SloupecPC" localSheetId="0">#REF!</definedName>
    <definedName name="SloupecPC">#REF!</definedName>
    <definedName name="solver_lin" localSheetId="2" hidden="1">0</definedName>
    <definedName name="solver_lin" localSheetId="4" hidden="1">0</definedName>
    <definedName name="solver_lin" localSheetId="6" hidden="1">0</definedName>
    <definedName name="solver_lin" localSheetId="8" hidden="1">0</definedName>
    <definedName name="solver_lin" localSheetId="10" hidden="1">0</definedName>
    <definedName name="solver_num" localSheetId="2" hidden="1">0</definedName>
    <definedName name="solver_num" localSheetId="4" hidden="1">0</definedName>
    <definedName name="solver_num" localSheetId="6" hidden="1">0</definedName>
    <definedName name="solver_num" localSheetId="8" hidden="1">0</definedName>
    <definedName name="solver_num" localSheetId="10" hidden="1">0</definedName>
    <definedName name="solver_opt" localSheetId="2" hidden="1">#REF!</definedName>
    <definedName name="solver_opt" localSheetId="4" hidden="1">#REF!</definedName>
    <definedName name="solver_opt" localSheetId="6" hidden="1">#REF!</definedName>
    <definedName name="solver_opt" localSheetId="8" hidden="1">#REF!</definedName>
    <definedName name="solver_opt" localSheetId="10" hidden="1">#REF!</definedName>
    <definedName name="solver_typ" localSheetId="2" hidden="1">1</definedName>
    <definedName name="solver_typ" localSheetId="4" hidden="1">1</definedName>
    <definedName name="solver_typ" localSheetId="6" hidden="1">1</definedName>
    <definedName name="solver_typ" localSheetId="8" hidden="1">1</definedName>
    <definedName name="solver_typ" localSheetId="10" hidden="1">1</definedName>
    <definedName name="solver_val" localSheetId="2" hidden="1">0</definedName>
    <definedName name="solver_val" localSheetId="4" hidden="1">0</definedName>
    <definedName name="solver_val" localSheetId="6" hidden="1">0</definedName>
    <definedName name="solver_val" localSheetId="8" hidden="1">0</definedName>
    <definedName name="solver_val" localSheetId="10" hidden="1">0</definedName>
    <definedName name="Typ" localSheetId="0">#REF!</definedName>
    <definedName name="Typ">#REF!</definedName>
    <definedName name="VRN" localSheetId="0">#REF!</definedName>
    <definedName name="VRN">#REF!</definedName>
    <definedName name="VRNKc" localSheetId="0">#REF!</definedName>
    <definedName name="VRNKc">#REF!</definedName>
    <definedName name="VRNn">#REF!</definedName>
    <definedName name="VRNnazev" localSheetId="0">#REF!</definedName>
    <definedName name="VRNnazev">#REF!</definedName>
    <definedName name="VRNproc" localSheetId="0">#REF!</definedName>
    <definedName name="VRNproc">#REF!</definedName>
    <definedName name="VRNzakl" localSheetId="0">#REF!</definedName>
    <definedName name="VRNzakl">#REF!</definedName>
    <definedName name="Zakazka" localSheetId="0">'Krycí list'!$G$10</definedName>
    <definedName name="Zakazka">#REF!</definedName>
    <definedName name="Zaklad22" localSheetId="0">#REF!</definedName>
    <definedName name="Zaklad22">#REF!</definedName>
    <definedName name="Zaklad5" localSheetId="0">#REF!</definedName>
    <definedName name="Zaklad5">#REF!</definedName>
    <definedName name="Zhotovitel" localSheetId="0">'Krycí list'!$E$12</definedName>
    <definedName name="Zhotovitel">#REF!</definedName>
    <definedName name="_xlnm.Print_Titles" localSheetId="1">'SO 01 Rekapitulace'!$1:$6</definedName>
    <definedName name="_xlnm.Print_Titles" localSheetId="2">'SO 01 Položky'!$1:$6</definedName>
    <definedName name="_xlnm.Print_Titles" localSheetId="3">'SO 02 Rekapitulace'!$1:$6</definedName>
    <definedName name="_xlnm.Print_Titles" localSheetId="4">'SO 02 Položky'!$1:$6</definedName>
    <definedName name="_xlnm.Print_Titles" localSheetId="5">'SO 03 Rekapitulace'!$1:$6</definedName>
    <definedName name="_xlnm.Print_Titles" localSheetId="6">'SO 03 Položky'!$1:$6</definedName>
    <definedName name="_xlnm.Print_Titles" localSheetId="7">'SO 04 Rekapitulace'!$1:$6</definedName>
    <definedName name="_xlnm.Print_Titles" localSheetId="8">'SO 04 Položky'!$1:$6</definedName>
    <definedName name="_xlnm.Print_Titles" localSheetId="9">'SO 05 Rekapitulace'!$1:$6</definedName>
    <definedName name="_xlnm.Print_Titles" localSheetId="10">'SO 05 Položky'!$1:$6</definedName>
  </definedNames>
  <calcPr calcId="145621"/>
</workbook>
</file>

<file path=xl/sharedStrings.xml><?xml version="1.0" encoding="utf-8"?>
<sst xmlns="http://schemas.openxmlformats.org/spreadsheetml/2006/main" count="1428" uniqueCount="688">
  <si>
    <t>Objekt :</t>
  </si>
  <si>
    <t>Název objektu :</t>
  </si>
  <si>
    <t xml:space="preserve"> </t>
  </si>
  <si>
    <t>Stavba :</t>
  </si>
  <si>
    <t>Název stavby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</si>
  <si>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</si>
  <si>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</si>
  <si>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</si>
  <si>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</si>
  <si>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</si>
  <si>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</si>
  <si>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</si>
  <si>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</si>
  <si>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Datum :</t>
  </si>
  <si>
    <t>Vypracoval :</t>
  </si>
  <si>
    <t>REKAPITULACE - ROZPOČTOVÉ NÁKLADY</t>
  </si>
  <si>
    <t>Stavební díl</t>
  </si>
  <si>
    <t>HSV</t>
  </si>
  <si>
    <t>PSV</t>
  </si>
  <si>
    <t>Dodávka</t>
  </si>
  <si>
    <t>Montáž</t>
  </si>
  <si>
    <t>HZS</t>
  </si>
  <si>
    <t>CELKEM  OBJEKT</t>
  </si>
  <si>
    <t>VEDLEJŠÍ ROZPOČTOVÉ  NÁKLADY</t>
  </si>
  <si>
    <t>Název VRN</t>
  </si>
  <si>
    <t>%</t>
  </si>
  <si>
    <t>Základna</t>
  </si>
  <si>
    <t>Kč</t>
  </si>
  <si>
    <t>Zařízení staveniště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</si>
  <si>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</si>
  <si>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</si>
  <si>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</si>
  <si>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</si>
  <si>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</si>
  <si>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</si>
  <si>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</si>
  <si>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</si>
  <si>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</si>
  <si>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kus</t>
  </si>
  <si>
    <t>m</t>
  </si>
  <si>
    <t>Celkem za</t>
  </si>
  <si>
    <t>713</t>
  </si>
  <si>
    <t>721</t>
  </si>
  <si>
    <t>Vnitřní kanalizace</t>
  </si>
  <si>
    <t>721 17-6101.R00</t>
  </si>
  <si>
    <t>721 17-6102.R00</t>
  </si>
  <si>
    <t>721 29-0111.R00</t>
  </si>
  <si>
    <t xml:space="preserve">Zkouška těsnosti kanalizace vodou DN 125 </t>
  </si>
  <si>
    <t>722</t>
  </si>
  <si>
    <t>Vnitřní vodovod</t>
  </si>
  <si>
    <t>722 17-2331.R00</t>
  </si>
  <si>
    <t>722 17-2332.R00</t>
  </si>
  <si>
    <t>722 19-0401.R00</t>
  </si>
  <si>
    <t xml:space="preserve">Vyvedení a upevnění výpustek DN 15 </t>
  </si>
  <si>
    <t>722 22-0111.R00</t>
  </si>
  <si>
    <t xml:space="preserve">Nástěnka K 247, pro výtokový ventil G 1/2 </t>
  </si>
  <si>
    <t>soubor</t>
  </si>
  <si>
    <t>722 29-0234.R00</t>
  </si>
  <si>
    <t xml:space="preserve">Proplach a dezinfekce vodovod.potrubí DN 80 </t>
  </si>
  <si>
    <t>MAT</t>
  </si>
  <si>
    <t>kpl</t>
  </si>
  <si>
    <t>733</t>
  </si>
  <si>
    <t>Rozvod potrubí</t>
  </si>
  <si>
    <t>733 16-3103.R00</t>
  </si>
  <si>
    <t>733 16-3104.R00</t>
  </si>
  <si>
    <t>733 19-0106.R00</t>
  </si>
  <si>
    <t>734</t>
  </si>
  <si>
    <t>Armatury</t>
  </si>
  <si>
    <t>M21</t>
  </si>
  <si>
    <t>Elektromontáže</t>
  </si>
  <si>
    <t>bez DPH</t>
  </si>
  <si>
    <t>Josef Nevečeřal - NEJPROJEKT, Západní 2005, Kraslice</t>
  </si>
  <si>
    <t>721 19-4103.R00</t>
  </si>
  <si>
    <t>722 18-2001.RT1</t>
  </si>
  <si>
    <t>Montáž izolačních skruží na potrubí přímé DN 25 samolepící spoj, rychlouzávěr</t>
  </si>
  <si>
    <t>722 18-2004.R00</t>
  </si>
  <si>
    <t xml:space="preserve">Montáž izolačních skruží na potrubí přímé DN 40 </t>
  </si>
  <si>
    <t>722 18-2006.R00</t>
  </si>
  <si>
    <t xml:space="preserve">Montáž izolačních skruží na potrubí přímé DN 80 </t>
  </si>
  <si>
    <t>722 23-9101.R00</t>
  </si>
  <si>
    <t>Montáž vodovodních armatur 2závity, G 1/2</t>
  </si>
  <si>
    <t>722 28-0108.R00</t>
  </si>
  <si>
    <t xml:space="preserve">Tlaková zkouška vodovodního potrubí DN 50 </t>
  </si>
  <si>
    <t>723</t>
  </si>
  <si>
    <t>Vnitřní plynovod</t>
  </si>
  <si>
    <t>723 19-0253.R00</t>
  </si>
  <si>
    <t>723 28-0107.RAA</t>
  </si>
  <si>
    <t xml:space="preserve">Tlaková zkouška plynovodního potrubí DN 40 </t>
  </si>
  <si>
    <t>REVIZE</t>
  </si>
  <si>
    <t>Výchozí revize plynovodu vč. spotřebičů</t>
  </si>
  <si>
    <t>998 72-3201.R00</t>
  </si>
  <si>
    <t xml:space="preserve">Přesun hmot pro vnitřní plynovod, výšky do 6 m </t>
  </si>
  <si>
    <t>731</t>
  </si>
  <si>
    <t>Kotelny</t>
  </si>
  <si>
    <t>731 24-9126.R00</t>
  </si>
  <si>
    <t>732</t>
  </si>
  <si>
    <t>Strojovny</t>
  </si>
  <si>
    <t>732 42-9111.R00</t>
  </si>
  <si>
    <t>732 42-9112.R00</t>
  </si>
  <si>
    <t xml:space="preserve">Montáž čerpadel oběhových spirálních, DN 40 </t>
  </si>
  <si>
    <t>998 73-2201.R00</t>
  </si>
  <si>
    <t xml:space="preserve">Přesun hmot pro strojovny, výšky do 6 m </t>
  </si>
  <si>
    <t>733 19-0107.R00</t>
  </si>
  <si>
    <t>734 20-9103.R00</t>
  </si>
  <si>
    <t xml:space="preserve">Montáž armatur závitových,s 1závitem, G 1/2 </t>
  </si>
  <si>
    <t>734 20-9114.R00</t>
  </si>
  <si>
    <t xml:space="preserve">Montáž armatur závitových,se 2závity, G 3/4 </t>
  </si>
  <si>
    <t>734 20-9115.R00</t>
  </si>
  <si>
    <t xml:space="preserve">Montáž armatur závitových,se 2závity, G 1 </t>
  </si>
  <si>
    <t>734 20-9116.R00</t>
  </si>
  <si>
    <t xml:space="preserve">Montáž armatur závitových,se 2závity, G 5/4 </t>
  </si>
  <si>
    <t>Potrubí HT připojovací D 32 x 1,8 mm</t>
  </si>
  <si>
    <t>Potrubí HT připojovací D 40 x 1,8 mm</t>
  </si>
  <si>
    <t>Vyvedení odpadních výpustek D 32 x 1,8</t>
  </si>
  <si>
    <t>Montáž ventilu odpadního do D 32 mm</t>
  </si>
  <si>
    <t>725 85-9101.R00</t>
  </si>
  <si>
    <t>Uzávěra zápachová vodní pro odvod kondenzátu DN32 svislé připojení, bez transp.trubic a bez dopouštění</t>
  </si>
  <si>
    <t>722 17-2334.R00</t>
  </si>
  <si>
    <t>722 17-2333.R00</t>
  </si>
  <si>
    <t>Páska univerzální textilní 50 mmx50 m, stříbrná</t>
  </si>
  <si>
    <t>Páska hliníková 301/ 50x50/</t>
  </si>
  <si>
    <t>Montáž vodovodních armatur 2závity, G 3/4</t>
  </si>
  <si>
    <t>722 23-9102.R00</t>
  </si>
  <si>
    <t>Montáž vodovodních armatur 2závity, G 5/4</t>
  </si>
  <si>
    <t>722 23-9104.R00</t>
  </si>
  <si>
    <t>Montáž vodovodních armatur,1závit, G 1/2</t>
  </si>
  <si>
    <t>722 22-9101.R00</t>
  </si>
  <si>
    <t>Montáž vodovodních armatur,1závit, G 1</t>
  </si>
  <si>
    <t>722 22-9103.R00</t>
  </si>
  <si>
    <t>Ventil pojistný DN25, 6 bar</t>
  </si>
  <si>
    <t>PPR přechodka 20 x 1/2" vnější (kovový závit)</t>
  </si>
  <si>
    <t>PPR přechodka 25 x 3/4" vnější (kovový závit)</t>
  </si>
  <si>
    <t>PPR přechodka 40 x 5/4" vnější (kovový závit)</t>
  </si>
  <si>
    <t>PPR přechodka plastová hrdlová s převlečnou maticí 20 x 3/4"</t>
  </si>
  <si>
    <t>Propojovací mosazné fitinky</t>
  </si>
  <si>
    <t>Kotvící a závěsný systém pro potrubí</t>
  </si>
  <si>
    <t>722 26-4325.R00</t>
  </si>
  <si>
    <t>Přesun hmot pro vnitřní vodovod, výšky do 12 m</t>
  </si>
  <si>
    <t>998 72-2202.R00</t>
  </si>
  <si>
    <t>Montáž potrubí z měděných trubek D 22 mm  
spoj lisovaný</t>
  </si>
  <si>
    <t>723 16-4104.RT3</t>
  </si>
  <si>
    <t>Vyvedení a upevnění plynovodních výpustek DN 20</t>
  </si>
  <si>
    <t>Vyvedení a upevnění plynovodních výpustek DN 25</t>
  </si>
  <si>
    <t>723 19-0252.R00</t>
  </si>
  <si>
    <t xml:space="preserve">Montáž plynovodních armatur, 2 závity, G 3/4  </t>
  </si>
  <si>
    <t>Montáž plynovodních armatur, 2 závity, G 1</t>
  </si>
  <si>
    <t>723 23-9102.R00</t>
  </si>
  <si>
    <t>723 23-9103.R00</t>
  </si>
  <si>
    <t>Montáž kotle ocel.teplov.,kapalina/plyn do 52 kW</t>
  </si>
  <si>
    <t>Separátor nečistot 1" s magnetem a filtrem</t>
  </si>
  <si>
    <t>Teplotní sonda s kabelem SO 10001 (ohřev TV)</t>
  </si>
  <si>
    <t>Konektor 2.54 (k teplotní sondě)</t>
  </si>
  <si>
    <t>Servis</t>
  </si>
  <si>
    <t>Zapojení MaR, nastavení a spuštění kotle</t>
  </si>
  <si>
    <t>Odkouření</t>
  </si>
  <si>
    <t>Spalinová cesta - vyvložkování komínového průduchu, propojení zdroje a komína</t>
  </si>
  <si>
    <t>998 73-1201.R00</t>
  </si>
  <si>
    <t xml:space="preserve">Přesun hmot pro kotelny, výšky do 6 m </t>
  </si>
  <si>
    <t>Montáž ohříváků vody stojat.PN 0,6-0,6,do 1000 l</t>
  </si>
  <si>
    <t>732 21-9315.R00</t>
  </si>
  <si>
    <t>Montáž anuloidu I - průtok 4 m3/hod</t>
  </si>
  <si>
    <t>732 34-9101.R00</t>
  </si>
  <si>
    <t>732 33-9105.R00</t>
  </si>
  <si>
    <t xml:space="preserve">Montáž nádoby expanzní tlakové 80 l </t>
  </si>
  <si>
    <t>Montáž čerpadel oběhových spirálních, DN 25</t>
  </si>
  <si>
    <t>733 16-3105.R00</t>
  </si>
  <si>
    <t>733 16-3106.R00</t>
  </si>
  <si>
    <t>733 16-3107.R00</t>
  </si>
  <si>
    <t>Tlaková zkouška potrubí DN 32</t>
  </si>
  <si>
    <t>Tlaková zkouška potrubí DN 40</t>
  </si>
  <si>
    <t>Tlaková zkouška potrubí DN 50</t>
  </si>
  <si>
    <t>733 19-0108.R00</t>
  </si>
  <si>
    <t>733 18-2001.RT1</t>
  </si>
  <si>
    <t>733 18-2004.R00</t>
  </si>
  <si>
    <t>733 18-2006.R00</t>
  </si>
  <si>
    <t>Přesun hmot pro rozvody potrubí, výšky do 24 m</t>
  </si>
  <si>
    <t>998 73-3203.R00</t>
  </si>
  <si>
    <t>Ventil odvzdušňovací 1/2" automatický, svislý + zpětný ventil, mosaz</t>
  </si>
  <si>
    <t>Kohout kulový 1/2" vypouštěcí, páčka</t>
  </si>
  <si>
    <t>Montáž armatur závitových,s 1závitem, G 3/4</t>
  </si>
  <si>
    <t>734 20-9104.R00</t>
  </si>
  <si>
    <t>Montáž armatur závitových,se 3závity, G 5/4</t>
  </si>
  <si>
    <t>734 20-9126.R00</t>
  </si>
  <si>
    <t>734 41-3124.R00</t>
  </si>
  <si>
    <t xml:space="preserve">Montáž kompaktního měřiče tepla závitového 3/4" </t>
  </si>
  <si>
    <t>734 41-9132.R00</t>
  </si>
  <si>
    <t>Tlakoměr deformační 0-10 MPa č. 03322, D 100</t>
  </si>
  <si>
    <t>734 42-1160.R00</t>
  </si>
  <si>
    <t>Propojovací materiál pro armatury</t>
  </si>
  <si>
    <t>998 73-4203.R00</t>
  </si>
  <si>
    <t xml:space="preserve">Přesun hmot pro armatury, výšky do 24 m </t>
  </si>
  <si>
    <t>Trubní ucpávky</t>
  </si>
  <si>
    <t>Montáž potrubí z měděných trubek D 18 mm  
spoj lisovaný</t>
  </si>
  <si>
    <t>723 16-4103.RT3</t>
  </si>
  <si>
    <t>3</t>
  </si>
  <si>
    <t>94</t>
  </si>
  <si>
    <t>941 95-5001.R00</t>
  </si>
  <si>
    <t>Lešení lehké pomocné, výška podlahy do 1,2 m</t>
  </si>
  <si>
    <t>m2</t>
  </si>
  <si>
    <t>Svislé konstrukce</t>
  </si>
  <si>
    <t>99</t>
  </si>
  <si>
    <t>Staveništní přesun hmot</t>
  </si>
  <si>
    <t>Přesun hmot pro budovy zděné výšky do 12 m</t>
  </si>
  <si>
    <t>998 01-1002.R00</t>
  </si>
  <si>
    <t>t</t>
  </si>
  <si>
    <t>97</t>
  </si>
  <si>
    <t>Bourání konstrukcí</t>
  </si>
  <si>
    <t>60</t>
  </si>
  <si>
    <t>Úpravy povrchů, omítky</t>
  </si>
  <si>
    <t>601 01-1193.RT2</t>
  </si>
  <si>
    <t>601 01-2142.RT2</t>
  </si>
  <si>
    <t xml:space="preserve">Kontaktní nátěr pod štukové omítky, strop </t>
  </si>
  <si>
    <t>Omítka stropů štuková  ručně tloušťka vrstvy 2 mm, dvouvrstvá</t>
  </si>
  <si>
    <t>95</t>
  </si>
  <si>
    <t>Dokončovací kce na pozem.stav.</t>
  </si>
  <si>
    <t>Lešení a stavební výtahy</t>
  </si>
  <si>
    <t>952 90-1111.R00</t>
  </si>
  <si>
    <t>96</t>
  </si>
  <si>
    <t>Prorážení otvorů</t>
  </si>
  <si>
    <t>Poplatek za skládku suti - směs betonu,cihel,dřeva</t>
  </si>
  <si>
    <t>979 99-0107.R00</t>
  </si>
  <si>
    <t>Svislá doprava suti a vybour. hmot za 2.NP nošením</t>
  </si>
  <si>
    <t>979 01-1211.R00</t>
  </si>
  <si>
    <t>Odvoz suti a vybour. hmot na skládku do 1 km  
kontejnerem 7 t</t>
  </si>
  <si>
    <t>979 08-1111.RT3</t>
  </si>
  <si>
    <t>Příplatek k odvozu za každý další 1 km</t>
  </si>
  <si>
    <t>den</t>
  </si>
  <si>
    <t>979 08-1121.R00</t>
  </si>
  <si>
    <t>979 09-7012.R00</t>
  </si>
  <si>
    <t xml:space="preserve">Pronájem kontejneru 7 t  </t>
  </si>
  <si>
    <t>Vnitrostaveništní doprava suti do 10 m</t>
  </si>
  <si>
    <t>979 08-2111.R00</t>
  </si>
  <si>
    <t>979 08-2121.R00</t>
  </si>
  <si>
    <t>Příplatek k vnitrost. dopravě suti za dalších 5 m</t>
  </si>
  <si>
    <t>Přesun hmot pro vnitřní kanalizaci, výšky do 12 m</t>
  </si>
  <si>
    <t>998 72-1202.R00</t>
  </si>
  <si>
    <t>766</t>
  </si>
  <si>
    <t>Konstrukce truhlářské</t>
  </si>
  <si>
    <t xml:space="preserve">Přesun hmot pro truhlářské konstr., výšky do 12 m </t>
  </si>
  <si>
    <t>998 76-6202.R00</t>
  </si>
  <si>
    <t>784</t>
  </si>
  <si>
    <t>Broušení štuků a nových omítek</t>
  </si>
  <si>
    <t>784 01-1121.R00</t>
  </si>
  <si>
    <t>784 16-1101.R00</t>
  </si>
  <si>
    <t>784 16-5512.R00</t>
  </si>
  <si>
    <t>90</t>
  </si>
  <si>
    <t>Přípočty</t>
  </si>
  <si>
    <t xml:space="preserve">900 - .R01  </t>
  </si>
  <si>
    <t>hod</t>
  </si>
  <si>
    <t>Výchozí revize elektrického zařízení</t>
  </si>
  <si>
    <t>Krabice přístrojová KP, bez zapojení, kruhová  
včetně dodávky KP 68/2</t>
  </si>
  <si>
    <t>210 01-0301.RT1</t>
  </si>
  <si>
    <t>Ukončení vodičů v rozvaděči + zapojení do 2,5 mm2</t>
  </si>
  <si>
    <t>210 10-0001.R00</t>
  </si>
  <si>
    <t>210 10-0002.R00</t>
  </si>
  <si>
    <t>Ukončení vodičů v krabici + zapoj. do 2,5 mm2</t>
  </si>
  <si>
    <t>210 10-0060.R00</t>
  </si>
  <si>
    <t>Spínač zapuštěný jednopólový, řazení 1  
vč. dodávky strojku, rámečku a krytu</t>
  </si>
  <si>
    <t>210 11-0041.RT6</t>
  </si>
  <si>
    <t>Zásuvka domovní zapuštěná - provedení 2P+PE  
včetně dodávky zásuvky a rámečku</t>
  </si>
  <si>
    <t>210 11-1011.RT6</t>
  </si>
  <si>
    <t>Zásuvka domovní zapuštěná - provedení 2x (2P+PE)  
včetně dodávky zásuvky a rámečku</t>
  </si>
  <si>
    <t xml:space="preserve">210 11-1014.RT6 </t>
  </si>
  <si>
    <t>Osazení plast.rozvodnic,výklenek, plocha do 0,2 m2  
včetně dodávky montážní pěny</t>
  </si>
  <si>
    <t>210 19-0041.RT2</t>
  </si>
  <si>
    <t>Svítidlo LED bytové stropní přisazené</t>
  </si>
  <si>
    <t xml:space="preserve">210 20-1511.R00 </t>
  </si>
  <si>
    <t>Kabel CYKY 750 V 3x1,5 mm2 uložený pod omítkou  
včetně dodávky kabelu</t>
  </si>
  <si>
    <t>210 80-0105.RT1</t>
  </si>
  <si>
    <t xml:space="preserve">210 80-0106.RT1 </t>
  </si>
  <si>
    <t>Kabel CYKY 750 V 3x2,5 mm2 uložený pod omítkou  
včetně dodávky kabelu</t>
  </si>
  <si>
    <t>Podružný materiál, podíl přidružených výkonů</t>
  </si>
  <si>
    <t>210 - R.00</t>
  </si>
  <si>
    <t>210 - R.01</t>
  </si>
  <si>
    <t xml:space="preserve">Přesun hmot pro vnitřní kanalizaci, výšky do 12 m </t>
  </si>
  <si>
    <t>722 23-9103.R00</t>
  </si>
  <si>
    <t>Montáž vodovodních armatur 2závity, G 1</t>
  </si>
  <si>
    <t>Frézování komínového průduchu, úběr do 10 mm</t>
  </si>
  <si>
    <t>977 00-0010.R00</t>
  </si>
  <si>
    <t xml:space="preserve">Ukončení vodičů v rozvaděči + zapojení do 6 mm2 </t>
  </si>
  <si>
    <t>Rozvaděč plynového zařízení včetně přístrojové náplně (proudový chránič 25A, typ AC, 10kA, 2pól, 30mA; 1x jistič 10A/1f; 2x jistič 16A/1f) plastový, 230V, 16A, IP 40</t>
  </si>
  <si>
    <t>m3</t>
  </si>
  <si>
    <t>722 17-2311.R00</t>
  </si>
  <si>
    <t>722 17-2314.R00</t>
  </si>
  <si>
    <t>1</t>
  </si>
  <si>
    <t>Zemní práce</t>
  </si>
  <si>
    <t>2</t>
  </si>
  <si>
    <t>Základy</t>
  </si>
  <si>
    <t xml:space="preserve">Přesun hmot pro izolace proti vodě, výšky do 12 m  </t>
  </si>
  <si>
    <t>998 71-1202.R00</t>
  </si>
  <si>
    <t>711</t>
  </si>
  <si>
    <t>Izolace proti vodě</t>
  </si>
  <si>
    <t>Tepelné izolace</t>
  </si>
  <si>
    <t>998 71-3202.R00</t>
  </si>
  <si>
    <t>Montáž oken a balkonových dveří s vypěněním</t>
  </si>
  <si>
    <t>766 71-1001.R00</t>
  </si>
  <si>
    <t>766 71-1021.RT1</t>
  </si>
  <si>
    <t>Montáž vstupních dveří s vypěněním na turbošrouby</t>
  </si>
  <si>
    <t>764</t>
  </si>
  <si>
    <t>764 41-1124.R00</t>
  </si>
  <si>
    <t>Konstrukce klempířské</t>
  </si>
  <si>
    <t>Přesun hmot pro klempířské konstr., výšky do 12 m</t>
  </si>
  <si>
    <t>998 76-4202.R00</t>
  </si>
  <si>
    <t>Montáž lešení leh.řad.s podlahami,š.do 1 m, H 10 m</t>
  </si>
  <si>
    <t>941 94-1031.R00</t>
  </si>
  <si>
    <t>Příplatek za každý měsíc použití lešení k pol.1031  
lešení rámové vlastní</t>
  </si>
  <si>
    <t>941 94-1191.RT5</t>
  </si>
  <si>
    <t>Montáž ochranné sítě z umělých vláken</t>
  </si>
  <si>
    <t>944 94-4011.R00</t>
  </si>
  <si>
    <t>Demontáž lešení leh.řad.s podlahami,š.1 m, H 10 m</t>
  </si>
  <si>
    <t>941 94-1831.R00</t>
  </si>
  <si>
    <t>Přesun hmot lešení samostatně budovaného</t>
  </si>
  <si>
    <t>998 00-9201.R00</t>
  </si>
  <si>
    <t>622 31-9013.R00</t>
  </si>
  <si>
    <t>Těsnicí páska mezi sokl.profilem a soklovou deskou  
rozměr pásky 15x6 mm, spára š. 5-10 mm</t>
  </si>
  <si>
    <t>622 31-9031.RT3</t>
  </si>
  <si>
    <t>622 31-9521.RV1</t>
  </si>
  <si>
    <t>622 31-9553.RU1</t>
  </si>
  <si>
    <t>622 31-9153.RT3</t>
  </si>
  <si>
    <t>62</t>
  </si>
  <si>
    <t>620 99-1121.R00</t>
  </si>
  <si>
    <t>Zakrývání výplní vnějších otvorů z lešení</t>
  </si>
  <si>
    <t>Omítky vnější</t>
  </si>
  <si>
    <t>713 11-1111.RV3</t>
  </si>
  <si>
    <t>713 11-1231.RK3</t>
  </si>
  <si>
    <t xml:space="preserve">Přesun hmot pro izolace tepelné, výšky do 12 m </t>
  </si>
  <si>
    <t>Příplatek-mtž KZS podhledu,izolant,stěrka+výzt.tk.</t>
  </si>
  <si>
    <t xml:space="preserve">622 39-1002.R00 </t>
  </si>
  <si>
    <t>622 31-9730.RV1</t>
  </si>
  <si>
    <t>622 39-1003.R00</t>
  </si>
  <si>
    <t>132 20-1111.R00</t>
  </si>
  <si>
    <t>Hloubení rýh š.do 60 cm v hor.3 do 100 m3, STROJNĚ</t>
  </si>
  <si>
    <t>319 20-1311.R00</t>
  </si>
  <si>
    <t>Bourání konstrukcí cihelných ve výkopu  
odvoz do 10 km, uložení na skládku</t>
  </si>
  <si>
    <t>130 90-0010.RAC</t>
  </si>
  <si>
    <t xml:space="preserve">Izolace proti vlhkosti vodor. nátěr ALP za studena  </t>
  </si>
  <si>
    <t>711 11-1001.R00</t>
  </si>
  <si>
    <t>711 14-1559.RY2</t>
  </si>
  <si>
    <t>711 19-1271.RT2</t>
  </si>
  <si>
    <t>711 82-3121.RT7</t>
  </si>
  <si>
    <t>762</t>
  </si>
  <si>
    <t>Konstrukce tesařské</t>
  </si>
  <si>
    <t xml:space="preserve">Přesun hmot pro tesařské konstrukce, výšky do 12 m </t>
  </si>
  <si>
    <t>998 76-2202.R00</t>
  </si>
  <si>
    <t>762 51-0010.RAD</t>
  </si>
  <si>
    <t>212 85-0001.RAA</t>
  </si>
  <si>
    <t>Zásyp jam, rýh, šachet se zhutněním</t>
  </si>
  <si>
    <t>174 10-1101.R00</t>
  </si>
  <si>
    <t>764 55-1603.R00</t>
  </si>
  <si>
    <t>764 55-1613.R00</t>
  </si>
  <si>
    <t>765</t>
  </si>
  <si>
    <t>Krytiny tvrdé</t>
  </si>
  <si>
    <t>Přesun hmot pro krytiny tvrdé, výšky do 12 m</t>
  </si>
  <si>
    <t>998 76-5202.R00</t>
  </si>
  <si>
    <t>4 komorová budka pro Rorýse, 1300x270x230</t>
  </si>
  <si>
    <t>Budka pro netopýry, 350x100x400</t>
  </si>
  <si>
    <t>721 24-2111.RT1</t>
  </si>
  <si>
    <t xml:space="preserve">Oprava potrubí PVC odpadní, vsazení odbočky D 40 </t>
  </si>
  <si>
    <t>721 17-0902.R00</t>
  </si>
  <si>
    <t>Izolace potrubní 22-20 mm, minerální vlna, Al fólie</t>
  </si>
  <si>
    <t>Izolace potrubní 34-30 mm, minerální vlna, Al fólie</t>
  </si>
  <si>
    <t>Izolace potrubní 42-30 mm, minerální vlna, Al fólie</t>
  </si>
  <si>
    <t>Vsaz.odboč.do plast.potrubí polyf.D 40 mm, vodovod</t>
  </si>
  <si>
    <t>722 17-2965.R00</t>
  </si>
  <si>
    <t>Propojení plastového potrubí polyf.D 20 mm,vodovod</t>
  </si>
  <si>
    <t>722 17-2912.R00</t>
  </si>
  <si>
    <t>Filtr závitový 3/4", typ GCF</t>
  </si>
  <si>
    <t>Klapka zpětná 3/4" EURA typ GCK, mosazné sedlo, PN25</t>
  </si>
  <si>
    <t>CU trubka 22x1,0 polotvrdá</t>
  </si>
  <si>
    <t>CU trubka 18x1,0 polotvrdá</t>
  </si>
  <si>
    <t>Hydraulická výhybka (4m3/h; Rp 5/4", pro výkon 65kW)</t>
  </si>
  <si>
    <t>Ventil pojistný 3/4"x1" 6 bar, pro systémy TV</t>
  </si>
  <si>
    <t>Kohout kulový 3/4" FF voda, typ GCKK, PN40</t>
  </si>
  <si>
    <t>Klapka zpětná 3/4" EURA typ GCK, mosazné sedlo, PN 25</t>
  </si>
  <si>
    <t>Kohout kulový 1" FF voda, typ GCKK, PN32</t>
  </si>
  <si>
    <t>Klapka zpětná 1" EURA typ GCK, mosazné sedlo, PN 16</t>
  </si>
  <si>
    <t>Kohout kulový 5/4" FF voda, typ GCKK, PN25</t>
  </si>
  <si>
    <t>Klapka zpětná 5/4" EURA typ GCK, mosazné sedlo, PN 16</t>
  </si>
  <si>
    <t>Filtr závitový 5/4", typ GCF</t>
  </si>
  <si>
    <t>Teploměr TP 120 A, D 63 / dl.jímky 100 mm</t>
  </si>
  <si>
    <t>Okno plastové 2-dílné 1350x1350 mm OS+O, bílá/bílá; s izolačním trojsklem U=0,89</t>
  </si>
  <si>
    <t>Okno plastové 2-dílné 1350x1200 mm OS+O, bílá/bílá; s izolačním trojsklem U=0,89</t>
  </si>
  <si>
    <t>Okno plastové 3-dílné 2100x1500 mm OS+O+OS, bílá/bílá; s izolačním trojsklem U=0,89</t>
  </si>
  <si>
    <t>Okno plastové 1-dílné 600x1200 mm OS, bílá/bílá; s izolačním trojsklem U=0,89</t>
  </si>
  <si>
    <t>Okno plastové 1-dílné 600x600 mm S, bílá/bílá; s izolačním trojsklem U=0,89</t>
  </si>
  <si>
    <t>Okno plastové 1-dílné 900x600 mm S, bílá/bílá; s izolačním trojsklem U=0,89</t>
  </si>
  <si>
    <t>Soklová lišta hliník KZS tl. 120 mm - založení zateplovacího systému certifikovaným systémem podle ČSN ISO 13785-1</t>
  </si>
  <si>
    <t>622 31-9133.RT3</t>
  </si>
  <si>
    <t>979 99-0163.R00</t>
  </si>
  <si>
    <t>Montáž stahovacích půdních schodů</t>
  </si>
  <si>
    <t>766 23-1111.R00</t>
  </si>
  <si>
    <t xml:space="preserve">Svod z Ti Zn kruhový, D 100 mm </t>
  </si>
  <si>
    <t>Koleno z Ti Zn 72°, kruhové, D 100 mm</t>
  </si>
  <si>
    <t>1a</t>
  </si>
  <si>
    <t>Popis</t>
  </si>
  <si>
    <t>DPH</t>
  </si>
  <si>
    <t>Cena bez DPH</t>
  </si>
  <si>
    <t>Cena s DPH</t>
  </si>
  <si>
    <t>1b</t>
  </si>
  <si>
    <t>Krycí list rozpočtu</t>
  </si>
  <si>
    <t>SO 01 Položkový rozpočet</t>
  </si>
  <si>
    <t>SO 01 Rekapitulace</t>
  </si>
  <si>
    <t>Zateplení obvodových konstrukcí</t>
  </si>
  <si>
    <t>SO 02 Rekapitulace</t>
  </si>
  <si>
    <t>Výměna oken a dveří</t>
  </si>
  <si>
    <t>SO 02 Položkový rozpočet</t>
  </si>
  <si>
    <t>SO 02</t>
  </si>
  <si>
    <t>SO 01</t>
  </si>
  <si>
    <t xml:space="preserve">SO 03 Položkový rozpočet </t>
  </si>
  <si>
    <t>Výměna zdroje tepla</t>
  </si>
  <si>
    <t>SO 03 Rekapitulace</t>
  </si>
  <si>
    <t>SO 03</t>
  </si>
  <si>
    <t>Nezpůsobilé výdaje projektu</t>
  </si>
  <si>
    <t>SO 04</t>
  </si>
  <si>
    <t>SUAS Realitní s. r. o.</t>
  </si>
  <si>
    <t>Jednoty 1628, 356 01 Sokolov</t>
  </si>
  <si>
    <t>Způsobilé výdaje projektu</t>
  </si>
  <si>
    <t>Hlavní aktivity projektu</t>
  </si>
  <si>
    <t>Vedlejší aktivity projektu</t>
  </si>
  <si>
    <t>Celkové výdaje projektu</t>
  </si>
  <si>
    <t>Ostatní stavební práce</t>
  </si>
  <si>
    <t>SO 04 Položkový rozpočet</t>
  </si>
  <si>
    <t>SO 04 Rekapitulace</t>
  </si>
  <si>
    <t>Montáž potrubí z měděných trubek D 28 mm  
spoj lisovaný</t>
  </si>
  <si>
    <t>CU trubka 28x1,5 tvrdá</t>
  </si>
  <si>
    <t>723 23-9104.R00</t>
  </si>
  <si>
    <t xml:space="preserve">Montáž plynovodních armatur, 2 závity, G 5/4  </t>
  </si>
  <si>
    <t>SO 05 Položkový rozpočet</t>
  </si>
  <si>
    <t>SO 05 Rekapitulace</t>
  </si>
  <si>
    <t>SO 05</t>
  </si>
  <si>
    <t>962 03-2631.R00</t>
  </si>
  <si>
    <t>Bourání zdiva komínového z cihel na MVC</t>
  </si>
  <si>
    <t>764 25-2614.R00</t>
  </si>
  <si>
    <t xml:space="preserve">Žlab podokapní půlkulatý rš. 333, otoč.háky  </t>
  </si>
  <si>
    <t>764 25-2624.R00</t>
  </si>
  <si>
    <t>Žlabový roh půlkulatý 90° TiZn rš.333 mm</t>
  </si>
  <si>
    <t>764 25-9615.R00</t>
  </si>
  <si>
    <t xml:space="preserve">Kotlík závěsný TiZn půlkulatý,330/100 mm </t>
  </si>
  <si>
    <t>765 33-2810.R00</t>
  </si>
  <si>
    <t>Demontáž betonové krytiny, na sucho, do suti</t>
  </si>
  <si>
    <t>765 33-1221.R00</t>
  </si>
  <si>
    <t>765 33-1231.R00</t>
  </si>
  <si>
    <t>Hřeben s větracím pásem UH</t>
  </si>
  <si>
    <t>765 33-1251.R00</t>
  </si>
  <si>
    <t>Nároží s větracím pásem Metalroll</t>
  </si>
  <si>
    <t>765 79-9310.RK2</t>
  </si>
  <si>
    <t>765 33-1513.R00</t>
  </si>
  <si>
    <t>765 33-1525.R00</t>
  </si>
  <si>
    <t>Hřebenáč hromosvodový - příplatek</t>
  </si>
  <si>
    <t xml:space="preserve">765 33-1632.R00 </t>
  </si>
  <si>
    <t xml:space="preserve">Taška drážková prostupová pro anténu  </t>
  </si>
  <si>
    <t xml:space="preserve">765 33-1633.R00 </t>
  </si>
  <si>
    <t xml:space="preserve">Taška drážková prostupová UH pro sanitu </t>
  </si>
  <si>
    <r>
      <t xml:space="preserve">Izolace potrubní 18-30 mm, minerální vlna, Al fólie </t>
    </r>
    <r>
      <rPr>
        <i/>
        <sz val="8"/>
        <rFont val="Arial CE"/>
        <family val="2"/>
      </rPr>
      <t>(Tepelná vodivost při 50 °C, λ50 0,037 W/mK)</t>
    </r>
  </si>
  <si>
    <r>
      <t xml:space="preserve">Izolace potrubní 22-40 mm, minerální vlna, Al fólie </t>
    </r>
    <r>
      <rPr>
        <i/>
        <sz val="8"/>
        <rFont val="Arial CE"/>
        <family val="2"/>
      </rPr>
      <t>(Tepelná vodivost při 50 °C, λ50 0,037 W/mK)</t>
    </r>
  </si>
  <si>
    <r>
      <t xml:space="preserve">Izolace potrubní 28-50 mm, minerální vlna, Al fólie </t>
    </r>
    <r>
      <rPr>
        <i/>
        <sz val="8"/>
        <rFont val="Arial CE"/>
        <family val="2"/>
      </rPr>
      <t>(Tepelná vodivost při 50 °C, λ50 0,037 W/mK)</t>
    </r>
  </si>
  <si>
    <r>
      <t xml:space="preserve">Izolace potrubní 35-60 mm, minerální vlna, Al fólie </t>
    </r>
    <r>
      <rPr>
        <i/>
        <sz val="8"/>
        <rFont val="Arial CE"/>
        <family val="2"/>
      </rPr>
      <t>(Tepelná vodivost při 50 °C, λ50 0,037 W/mK)</t>
    </r>
  </si>
  <si>
    <r>
      <t xml:space="preserve">Izolace potrubní 42-80 mm, minerální vlna, Al fólie </t>
    </r>
    <r>
      <rPr>
        <i/>
        <sz val="8"/>
        <rFont val="Arial CE"/>
        <family val="2"/>
      </rPr>
      <t>(Tepelná vodivost při 50 °C, λ50 0,037 W/mK)</t>
    </r>
  </si>
  <si>
    <t>Výměna střešní krytiny</t>
  </si>
  <si>
    <t>762 33-1812.R00</t>
  </si>
  <si>
    <t xml:space="preserve">Demontáž konstrukcí krovů z hranolů do 224 cm2  </t>
  </si>
  <si>
    <t>762 34-2811.R00</t>
  </si>
  <si>
    <t>Demontáž laťování střech, rozteč latí do 22 cm</t>
  </si>
  <si>
    <t xml:space="preserve">762 33-2110.RT2  </t>
  </si>
  <si>
    <t>Montáž vázaných krovů pravidelných do 120 cm2  
včetně dodávky řeziva, fošny 6/12 (pozednice)</t>
  </si>
  <si>
    <t>762 34-2202.RT4</t>
  </si>
  <si>
    <t>Montáž laťování střech, vzdálenost latí do 22 cm  
včetně dodávky řeziva, latě 4/6 cm</t>
  </si>
  <si>
    <t>762 34-2205.RT2</t>
  </si>
  <si>
    <t>Montáž kontralatí na vruty, s těsnicí pěnou  
včetně dodávky latí 3/5 cm</t>
  </si>
  <si>
    <t>762 39-5000.R00</t>
  </si>
  <si>
    <t>Spojovací a ochranné prostředky pro střechy</t>
  </si>
  <si>
    <t>762 91-1125.R00</t>
  </si>
  <si>
    <t>763</t>
  </si>
  <si>
    <t>Dřevostavby</t>
  </si>
  <si>
    <t>763 10-0101.RAB</t>
  </si>
  <si>
    <t>998 76-3201.R00</t>
  </si>
  <si>
    <t>Přesun hmot pro dřevostavby, výšky do 12 m</t>
  </si>
  <si>
    <t>210 20-0020.RAB</t>
  </si>
  <si>
    <t>kompl</t>
  </si>
  <si>
    <t>63</t>
  </si>
  <si>
    <t>639 57-0010.RA0</t>
  </si>
  <si>
    <t>Podlahy a podlahové konstrukce</t>
  </si>
  <si>
    <t>631 31-0032.RA0</t>
  </si>
  <si>
    <t>Bourání mazanin betonových a asfaltových</t>
  </si>
  <si>
    <t>965 20-0012.RA0</t>
  </si>
  <si>
    <t>Izolace proti zem.vlhkosti,podklad.textilie,svislá  
včetně dodávky textílie A PP/300, 300 g/m2</t>
  </si>
  <si>
    <t>962 20-0061.RAB</t>
  </si>
  <si>
    <t>968 06-2355.R00</t>
  </si>
  <si>
    <t>968 06-2354.R00</t>
  </si>
  <si>
    <t>968 06-2356.R00</t>
  </si>
  <si>
    <t>Bourání zazděných otvorů z plynosilikátu a siporexu  
tloušťka 30 cm</t>
  </si>
  <si>
    <t>Potrubí z PPR, D 20x2,8 mm, PN 16, vč. zed. výpom.</t>
  </si>
  <si>
    <t>Potrubí z PPR, D 40x5,5 mm, PN 16, vč. zed. výpom.</t>
  </si>
  <si>
    <t>Potrubí z PPR, D 20x3,4 mm, PN 20, vč. zed. výpom.</t>
  </si>
  <si>
    <t>Potrubí z PPR, D 25x4,2 mm, PN 20, vč. zed. výpom.</t>
  </si>
  <si>
    <t>Potrubí z PPR, D 32x5,4 mm, PN 20, vč. zed. výpom.</t>
  </si>
  <si>
    <t>Potrubí z PPR, D 40x6,7 mm, PN 20, vč. zed. výpom.</t>
  </si>
  <si>
    <t>HZS - stavební dělník v tarifní třídě 4 (sekání drážek a prostupů pro trubní vedení, zednické začištění)</t>
  </si>
  <si>
    <t>Malby - strop suterénu</t>
  </si>
  <si>
    <t>Zateplovací systém, fasáda, EPS F 120 mm [ʎ = 0,033 W/(m.K)] s omítkou silikon, zrno 2 mm</t>
  </si>
  <si>
    <t>Zateplovací systém sokl, XPS tl. 80 mm [ʎ = 0,030 W/(m.K)] zakončený stěrkou s výztužnou tkaninou</t>
  </si>
  <si>
    <t>713 11-1111.RV2</t>
  </si>
  <si>
    <t>Izolace tepelné stropů vrchem kladené volně  
1 vrstva - včetně dodávky minerální vaty tl. 100 mm [ʎ = 0,038 W/(m.K)]</t>
  </si>
  <si>
    <t>Izolace tepelné stropů vrchem kladené volně  
2 vrstva - včetně dodávky minerální vaty tl. 140 mm [ʎ = 0,038 W/(m.K)]</t>
  </si>
  <si>
    <t>Montáž parozábrany stropů shora s přelepením spojů  
N 110 standard</t>
  </si>
  <si>
    <t>Izolace potrubní 28-20 mm, minerální vlna, Al fólie</t>
  </si>
  <si>
    <t>Kohout kulový 1/2" zahradní, typ GCKK, PN16</t>
  </si>
  <si>
    <t>Kohout kulový 1/2" FF voda, typ GCKK, PN40</t>
  </si>
  <si>
    <t>Schránkový modul do plastových dveří - 6 schránek</t>
  </si>
  <si>
    <t>622 31-9522.RU1</t>
  </si>
  <si>
    <t>Zateplovací systém sokl, XPS tl. 100 mm [ʎ = 0,030 W/(m.K)] omítka mozaiková marmolit 6 kg/m2</t>
  </si>
  <si>
    <t>Rekonstrukce bytových domů v ulicích Heyrovského a Sokolovská</t>
  </si>
  <si>
    <t>Ekvitermní set - exteriérové čidlo venkovní teploty + inteligentní regulátor s velkým podsvíceným displejem, nastavení v češtině, devět týdenních programů pro ÚT s šesti teplotními změnami na den, týdenní program pro TUV se třemi časovými intervaly na den, ekvitermní regulace s možností korekce podle vnitřní teploty</t>
  </si>
  <si>
    <t>Kaskádový regulátor - regulátor na 2 kotle v montážní krabici (montážní krabice 1x 18 modulů, kaskádový regulátor MAS/3, displej regulátoru, zdroj 5V/2,4A DIN, stykač pro spínání systémového čerpadla, vypínač, tavnou pojistku, sběrnici BUS, 3 moduly komunikace KOM, čidlo teploty topného systému, venkovní čidlo teploty)</t>
  </si>
  <si>
    <t>Oběhové čerpadlo pro topné systémy 1L 25-60 180 1x230V 50Hz 6H</t>
  </si>
  <si>
    <t>Cirkulační čerpadlo s funkcí AUTOADAPT, mosazné těleso čerpadla, vestavná délka 80mm, R 1/2", 1x 230V</t>
  </si>
  <si>
    <t>Oběhové čerpadlo pro otopné systémy 32-80 180 1x230V 50Hz PN10; funkce AUTOADAPT, FLOWLIMIT, FLOWADAPT, izolační kryty, teplotní rozsah (-10 °C až + 110 °C)</t>
  </si>
  <si>
    <t>zateplení zdiva 1.PP pod terénem</t>
  </si>
  <si>
    <t>zateplení stropu 1.PP</t>
  </si>
  <si>
    <t>zateplení obvodových stěn nad terénem</t>
  </si>
  <si>
    <t>zateplení zdiva 1.PP pod terénem - izolace proti vodě</t>
  </si>
  <si>
    <t>zateplení stropu nad posledním vytápěným podlažím</t>
  </si>
  <si>
    <t>zateplení stropu suterénu</t>
  </si>
  <si>
    <t>výměna oken a dveří za plastové s izolačním zasklením + výměna garážových vrat</t>
  </si>
  <si>
    <t>rozvody vytápění a teplé vody</t>
  </si>
  <si>
    <t>odvod kondenzátu od nových plynových kondenzačních kotlů (zdroj vytápění)</t>
  </si>
  <si>
    <t>nový rozvod teplé vody v objektu - propojení nového zdroje ohřevu teplé vody a bytových jednotek + přívod studené vody pro ohřev teplé vody v novém ohřívači teplé vody</t>
  </si>
  <si>
    <t>nový zdroj vytápění a ohřevu teplé vody</t>
  </si>
  <si>
    <t>nový rozvod vytápění - propojení nového zdroje vytápění a bytových jednotek</t>
  </si>
  <si>
    <t>nezpůsobilé výdaje projektu</t>
  </si>
  <si>
    <t>V položkových rozpočtech jsou vyznačeny oddíly a popsán jejich vztah k dosažení vyšší úrovně energetické účinnosti.</t>
  </si>
  <si>
    <t>Komentáž ke zmíněným položkám z nesplněných kritérií:</t>
  </si>
  <si>
    <t>- vnitřní výmalba je součástí zateplení stropu 1.PP</t>
  </si>
  <si>
    <t>- vnitřní vodovod je nezbytnou součástí nového zdroje ohřevu teplé vody - jedná se o potrubí pro distribuci teplé vody</t>
  </si>
  <si>
    <t>od nového zdroje ohřevu teplé vody do bytových jednotek</t>
  </si>
  <si>
    <t>- vnitřní kanalizace je nezbytnou součástí nového zdroje vytápění a ohřevu teplé vody - jedná se o odvod kondenzátu</t>
  </si>
  <si>
    <t>od nového zdroje vytápění a ohřevu teplé vody do odpadu</t>
  </si>
  <si>
    <t>- okapový chodník je zahrnut do nezpůsobilých výdajů projektu</t>
  </si>
  <si>
    <t>622 31-9130.RT3</t>
  </si>
  <si>
    <t>Příplatek-mtž KZS podhledu</t>
  </si>
  <si>
    <t>212 85-0002.RAA</t>
  </si>
  <si>
    <t>Vsakovací jímka 1,0x1,0x1,0m - výkop hl.1,5m, štěrk fr.32/64, geotextilie 100% PP</t>
  </si>
  <si>
    <t xml:space="preserve">Drenáž podél základu objektu z dren. trub d 100 mm  
bet.lože, obsyp kamenivo fr.16/32, geotextilie 100% PP, 3x reviz.šachta, </t>
  </si>
  <si>
    <t>Těsnění oken.spáry, ostění, PT folie + PP páska</t>
  </si>
  <si>
    <t>766 60-1216.R00</t>
  </si>
  <si>
    <t>Montáž protidešť. žaluzie kruhové do d 300 mm</t>
  </si>
  <si>
    <t>998 72-8202.R00</t>
  </si>
  <si>
    <t>Sněhový zachytávač dvoutrubkový, betonová krytina</t>
  </si>
  <si>
    <t>765 33-2752.R00</t>
  </si>
  <si>
    <t>765 33-1634.R00</t>
  </si>
  <si>
    <t>Podkladní pás z plechu Ti-Zn rš 200 mm</t>
  </si>
  <si>
    <t>764 29-4420.R00</t>
  </si>
  <si>
    <t>764 29-4430.R00</t>
  </si>
  <si>
    <t>Podkladní pás z plechu Ti-Zn rš 250 mm</t>
  </si>
  <si>
    <t>162 50-1102.RT3</t>
  </si>
  <si>
    <t>Vodorovné přemístění výkopku z hor.1-4 do 3000 m  
nosnost 12 t</t>
  </si>
  <si>
    <t>Nakládání výkopku z hor.1-4 v množství do 100 m3</t>
  </si>
  <si>
    <t>167 10-1101.R00</t>
  </si>
  <si>
    <t>Uložení sypaniny na skl.-sypanina na výšku přes 2m</t>
  </si>
  <si>
    <t>171 20-1201.R00</t>
  </si>
  <si>
    <t>Poplatek za skládku horniny 1- 4, č. dle katal. odpadů 17 05 04</t>
  </si>
  <si>
    <t>199 00-0002.R00</t>
  </si>
  <si>
    <t>Oprava vnějších omítek do 50 % včetně odstranění nesoudržných částí - vyspravení podkladu KZS</t>
  </si>
  <si>
    <t>622 45-4511.R00</t>
  </si>
  <si>
    <t>Přisekání rovných ostění cihelných na MVC</t>
  </si>
  <si>
    <t>967 03-1132.R00</t>
  </si>
  <si>
    <t>Úprava ostění otvoru při opravách omítnutím MC</t>
  </si>
  <si>
    <t>766 84-4111.RAA</t>
  </si>
  <si>
    <t>622 90-5112.RAA</t>
  </si>
  <si>
    <t>Mechanické očištění fasády před aplikací KZS</t>
  </si>
  <si>
    <t>Zateplovací systém, fasáda, EPS F 50 mm [ʎ = 0,033 W/(m.K)] s omítkou silikon, zrno 2 mm (čelo římsy)</t>
  </si>
  <si>
    <t>Zateplovací systém, fasáda, EPS F 120 mm [ʎ = 0,033 W/(m.K)] s omítkou silikon, zrno 2 mm (podhled římsy)</t>
  </si>
  <si>
    <t>Podlaha z desek OSB P+D přibíjená na polštáře á 1 m, desky tloušťky 25 mm</t>
  </si>
  <si>
    <t>764 75-5155.RAA</t>
  </si>
  <si>
    <t>713 55-3121.RAA</t>
  </si>
  <si>
    <t>713 55-3123.RAA</t>
  </si>
  <si>
    <t>713 55-3152.RAA</t>
  </si>
  <si>
    <t>713 55-3151.RAA</t>
  </si>
  <si>
    <t>Protipožární ucpávka EI 30, pro trubní vedení, strop (prostup kanalizace) včetně štítků</t>
  </si>
  <si>
    <t>Protipožární ucpávka EI 30, pro trubní vedení, strop (prostup kanalizace, SV, TV, C, 2x ÚT) včetně štítků</t>
  </si>
  <si>
    <t>Protipožární ucpávka EI 45, pro trubní vedení, strop (prostup kanalizace, SV, TV, C, 2x ÚT) včetně štítků</t>
  </si>
  <si>
    <t>Protipožární ucpávka EI 45, pro trubní vedení, stěna (prostup SV, TV, C, 2x ÚT, plyn, hydrant) včetně štítků</t>
  </si>
  <si>
    <t>Protipožární ucpávka EI 45, pro trubní vedení, stěna (prostup SV, TV, C, 2x ÚT, hydrant) včetně štítků</t>
  </si>
  <si>
    <t>Protipožární ucpávka EI 45, pro trubní vedení, stěna (prostup SV, TV, C, 2x ÚT, plyn) včetně štítků</t>
  </si>
  <si>
    <t>Protipožární ucpávka EI 45, pro trubní vedení, stěna (prostup SV, TV, C, 2x ÚT) včetně štítků</t>
  </si>
  <si>
    <t>Stacionární zásobník teplé vody s jedním výměníkem vhodný ke kondenzačním kotlům,  antikorozní vrstva nepodléhající důlkové korozi v prostředí tvrdé a chlorované vody, izolace pro nízké tepelné ztráty a minimální provozní náklady, objem 945 litrů, pr.1010 mm, výška 2050 mm</t>
  </si>
  <si>
    <t>722 65-0550.RAA</t>
  </si>
  <si>
    <t>Popisky vodovodních armatur a označení potrubí</t>
  </si>
  <si>
    <t>Popisky plynovodních armatur a označení potrubí</t>
  </si>
  <si>
    <t>723 65-0550.RAA</t>
  </si>
  <si>
    <t>Modul signalizace poruchy + GSM modul pro hlášení poruchy</t>
  </si>
  <si>
    <t>731 65-0550.RAA</t>
  </si>
  <si>
    <t>Popisky zařízení strojovny</t>
  </si>
  <si>
    <t>Popisky zařízení kotelny</t>
  </si>
  <si>
    <t>733 65-0550.RAA</t>
  </si>
  <si>
    <t>Popisky a označení potrubních rozvodů</t>
  </si>
  <si>
    <t>734 65-0550.RAA</t>
  </si>
  <si>
    <t>Popisky a označení armatur</t>
  </si>
  <si>
    <t>Filtr magnetický otočný závitový 3/4"</t>
  </si>
  <si>
    <t>Filtr magnetický otočný závitový 5/4"</t>
  </si>
  <si>
    <t>Demontáž klempířských prvků střešního pláště (žlaby, háky, oplechování, lemování, ostatní prvky)</t>
  </si>
  <si>
    <t>Demontáž klempířských prvků fasády (parapety, svody, ostatní prvky fasády)</t>
  </si>
  <si>
    <t>Taška drážková prostupová pro odkouření</t>
  </si>
  <si>
    <t>Krytina betonová, barva červenohnědá</t>
  </si>
  <si>
    <t>635 82-0568.RAA</t>
  </si>
  <si>
    <t>Doplněné ornice a zatravnění</t>
  </si>
  <si>
    <t>Vyčištění budov o výšce podlaží do 4 m</t>
  </si>
  <si>
    <t>767</t>
  </si>
  <si>
    <t>Doplňkové konstrukce</t>
  </si>
  <si>
    <t xml:space="preserve">Přesun hmot pro doplňkové konstrukce, výšky do 12 m </t>
  </si>
  <si>
    <t>767 81-4721.RAA</t>
  </si>
  <si>
    <t>767 85-6542.RAA</t>
  </si>
  <si>
    <t>Vyrovnání povrchu zdiva maltou tl.do 3 cm (zdivo 1.PP pod terénem)</t>
  </si>
  <si>
    <t>Zatepl.clima,strop suterénu,min.desky KV 50 mm [ʎ = 0,041 W/(m.K)], ρmin. 80kg/m3; zakončený stěrkou s výztužnou tkaninou</t>
  </si>
  <si>
    <t>Poplatek za skládku suti - dřevo+sklo</t>
  </si>
  <si>
    <r>
      <t xml:space="preserve">Zateplovací systém, ostění, EPS F </t>
    </r>
    <r>
      <rPr>
        <sz val="8"/>
        <rFont val="Arial CE"/>
        <family val="2"/>
      </rPr>
      <t>10-50 mm [ʎ = 0,033 W/(m.K)], s omítkou silikon, zrno 2 mm</t>
    </r>
  </si>
  <si>
    <t>Izolace proti vlhk. vodorovná pásy přitavením  
1 vrstva - včetně dod. hydroizolačního pásu z SBS modifikovaného asfaltu, s vložkou ze skleněné tkaniny o plošné hmotnosti 200 g/m2, na povrchu se separačním posypem; pás splňuje podmínky SVAP dle ČSN 73 0605-1; odolnost proti stékání 100 °C; ohebnost za nízkých teplot -25 °C; součinitel difúze radonu 1,4.10-11 m2/s</t>
  </si>
  <si>
    <t>Izolace proti vlhk. vodorovná pásy přitavením  
2 vrstva - včetně dod. hydroizolačního pásu z SBS modifikovaného asfaltu, s vložkou z polyesterové rohože o plošné hmotnosti 200 g/m2, na povrchu se separačním posypem; pás splňuje podmínky SVAP dle ČSN 73 0605-1; odolnost proti stékání 100 °C; ohebnost za nízkých teplot -25 °C; součinitel difúze radonu 1,9.10-11 m2/s</t>
  </si>
  <si>
    <t>Montáž nopové fólie svisle včetně dodávky nopové fólie HDPE, plošná hmotnost 150 kN/m2, objem vzduchu mezi nopy 5,3 l/m2</t>
  </si>
  <si>
    <t>Oplechování parapetů z tažených Al profilů, š.190 mm (rš.270mm); bílá barva vč. koncových krytek</t>
  </si>
  <si>
    <t>Vybourání dřevěných rámů oken dvojitých pl. 1 m2; včetně fragmentů okenních křídel</t>
  </si>
  <si>
    <t>Vybourání dřevěných rámů oken dvojitých pl. 2 m2; včetně fragmentů okenních křídel</t>
  </si>
  <si>
    <t>Vybourání dřevěných rámů oken dvojitých pl. 4 m2; včetně fragmentů okenních křídel</t>
  </si>
  <si>
    <t>Dveře vchodové 2-dílné 1450x2140 mm, zlatý dub/zlatý dub; s bezpečnostním dvojsklem U=1,20; klika/koule, el.vrátný; stavební fložka s tzv. "knoflíkem" (případně motýlem) pro možnost nouzového otevření dveří v případě požáru</t>
  </si>
  <si>
    <t>Montáž fólie na krokve přibitím; podstřešní difúzní fólie třívrstvá (difúzní film a dvě vrstvy netkané PP textilie, tloušťka membrány min. 0,4mm</t>
  </si>
  <si>
    <t>Okno střešní výstupní ALU 50 x 70 cm</t>
  </si>
  <si>
    <t>Stahovací půdní schody protipožární EI15DP3, zateplené; opláštění prostupu stropní konstrukcí včetně osazení madel dělky 800mm na boky opláštění pro výlez do podstřeší</t>
  </si>
  <si>
    <t>Hromosvod pro bytové domy - 6x svod FeZn pr.8mm délky do 15m, střešní jímací vedení FeZn pr.8mm, zemní vodič FeZn 30x4mm + FeZn pr.10mm na zemní propojení se svody, spoje svorkami SR03 + antikorozní ošetření, revize hromosodné soustavy</t>
  </si>
  <si>
    <t>Okapový chodník kolem budovy z kačírku šířky 0,5 m; betonový zahradní obrubník 50x200x1000 uložený v betonovém loži P20, geotextilie 100% PP, kačirek fr.16/20</t>
  </si>
  <si>
    <t>Mazanina z betonu C 16/20, tloušťka 10 cm (oprava přístupových zpevněných ploch po výkopu)</t>
  </si>
  <si>
    <t>210 - R.02</t>
  </si>
  <si>
    <t>Stavební přípomoce (sekání drážek a prostupů, zednické začištění)</t>
  </si>
  <si>
    <t>Revizní dvířka na fasádě - výměna dvířek HUP (plechová 500x500mm RAL dle barevnosti mozaikové omítky)</t>
  </si>
  <si>
    <t>Stříška nad vstupem včetně montáže - nosná konstrukce ze 4ks trojúhelníkové ocelové žárově zinkované konstrukce, polykarbonátové desky 16mm OPÁL s UV filtrem a požární klasifikací B-d0</t>
  </si>
  <si>
    <t>Revize č.1</t>
  </si>
  <si>
    <t>Okno plastové 1-dílné 900x600 mm S, bílá/bílá; plná výplň s větrací mřížkou pro plynové zařízení</t>
  </si>
  <si>
    <t xml:space="preserve"> SO 01 Zateplení obvodových konstrukcí</t>
  </si>
  <si>
    <t xml:space="preserve"> SO 02 Výměna oken a dveří</t>
  </si>
  <si>
    <t xml:space="preserve"> SO 03 Výměna zdroje tepla</t>
  </si>
  <si>
    <t xml:space="preserve"> SO 04 Výměna střešní krytiny</t>
  </si>
  <si>
    <t xml:space="preserve"> Energetické posouzení</t>
  </si>
  <si>
    <t xml:space="preserve"> Výpočet indikátorů</t>
  </si>
  <si>
    <t xml:space="preserve"> Autorský dozor</t>
  </si>
  <si>
    <t xml:space="preserve"> Projektová dokumentace skutečného provedení</t>
  </si>
  <si>
    <t xml:space="preserve"> Zajištění bezpečnosti a ochrany zdraví při práci</t>
  </si>
  <si>
    <t xml:space="preserve"> SO 05 Ostatní stavební práce</t>
  </si>
  <si>
    <t xml:space="preserve"> VRN - zařízení staveniště</t>
  </si>
  <si>
    <t>Zateplovací systém, ostění, XPS 10-50 mm [ʎ = 0,030 W/(m.K)] s omítkou mozaikovou marmolit 6,0 kg/m2</t>
  </si>
  <si>
    <t>Montáž a výroba střešních vazníků, impregnovaných  
plnostěnný vazník,  délka do 12 m (půdorys), 30°; dimenzováno s rezervou pro zatížení FVE (50kg/m2)</t>
  </si>
  <si>
    <t>Penetrace podkladu nátěrem A - 1x</t>
  </si>
  <si>
    <t>Malba bílá, bez penetrace, 2 x</t>
  </si>
  <si>
    <t>Izolace 22-9 hadice 2 m, šedá</t>
  </si>
  <si>
    <t>Izolace 42-9 hadice 2 m, šedá</t>
  </si>
  <si>
    <t>Vodoměr bytový TV DN 15x80 mm, Qn 2,5</t>
  </si>
  <si>
    <t>Press G oblouk 90° 18, s SC, měď</t>
  </si>
  <si>
    <t>Press G přechodka 18x3/4" vnější závit, s SC, červený bronz</t>
  </si>
  <si>
    <t>Press G oblouk 90° 22, s SC, měď</t>
  </si>
  <si>
    <t>Press G T kus 22x18x22, s SC, měď</t>
  </si>
  <si>
    <t>Press G redukce 22x18, s SC, měď</t>
  </si>
  <si>
    <t>Press G přechodka 22x1" vnější závit, s SC, červený bronz</t>
  </si>
  <si>
    <t>Press G oblouk 90° 28, s SC, měď</t>
  </si>
  <si>
    <t>Press G T kus 28x22x28, s SC, měď</t>
  </si>
  <si>
    <t>Press G víčko uzavírací 28, s SC, měď</t>
  </si>
  <si>
    <t>Press G přechodka 28x5/4" vnější závit, s SC, červený bronz</t>
  </si>
  <si>
    <t>Kohout kulový 3/4" plyn, plnoprůtokový, nikl, páčka, PN42, T185°C</t>
  </si>
  <si>
    <t>Protipožární plynová armatura závitová - 3/4"Fx3/4"M</t>
  </si>
  <si>
    <t>Trubka DN20 G3/4" plyn nerezová zvlněná, potah, 5m</t>
  </si>
  <si>
    <t>Matice 3/4", plyn</t>
  </si>
  <si>
    <t>Vsuvka mosaz s dosedací plochou 3/4"x3/4"</t>
  </si>
  <si>
    <t>Kohout kulový 1" plyn, plnoprůtokový, nikl, páčka, PN35, T185°C</t>
  </si>
  <si>
    <t>Kohout kulový 5/4" plyn, plnoprůtokový, páčka, nikl, PN35, T185°C</t>
  </si>
  <si>
    <t>Plynový kondenzační kotel (3,4-37kW), ekologická třída NOx 6, vícefázový ventilátor, elektricky modulovaný SGV plynový ventil, modulované oběhové čerpadlo s vysokou účinností, řídící jednotka s autodiagnostikou</t>
  </si>
  <si>
    <t>Nádoba expanzní 80l, max.tlak 6bar, topení, bílá</t>
  </si>
  <si>
    <t>Nádoba expanzní s vakem 80/10/Rp5/4</t>
  </si>
  <si>
    <t>Potrubí ocel.vni/vně pozink., lisovaný spoj, D 18x1,2 mm</t>
  </si>
  <si>
    <t>Potrubí ocel.vni/vně pozink., lisovaný spoj, D 22x1,5 mm</t>
  </si>
  <si>
    <t>Potrubí ocel.vni/vně pozink., lisovaný spoj, D 28x1,5 mm</t>
  </si>
  <si>
    <t>Potrubí ocel.vni/vně pozink., lisovaný spoj, D 35x1,5 mm</t>
  </si>
  <si>
    <t>Potrubí ocel.vni/vně pozink., lisovaný spoj, D 42x1,5 mm</t>
  </si>
  <si>
    <t>Trojcestný směšovací ventil G 5/4"; Kvs16</t>
  </si>
  <si>
    <t>Servopohon 6Nm; 120s</t>
  </si>
  <si>
    <t>Měřič tepla 0,6 m3/h s montážní sadou</t>
  </si>
  <si>
    <t>Lapač střešních splavenin PP D 110 mm, kolmý odtok</t>
  </si>
  <si>
    <t>Impregnace řeziv.tlakovakuová</t>
  </si>
  <si>
    <t>Žaluziová klapka pr.125mm</t>
  </si>
  <si>
    <t>LED Stropní svítidlo 1xLED/12W/230V</t>
  </si>
  <si>
    <t>A6</t>
  </si>
  <si>
    <t>BD Sokolovská 1385-1386, Sokolov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</si>
</sst>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Kč&quot;;[Red]\-#,##0\ &quot;Kč&quot;"/>
    <numFmt numFmtId="164" formatCode="0.0"/>
    <numFmt numFmtId="165" formatCode="#,##0\ &quot;Kč&quot;"/>
    <numFmt numFmtId="166" formatCode="0.00_ ;[Red]\-0.00\ "/>
    <numFmt numFmtId="167" formatCode="#,##0.00\ &quot;Kč&quot;"/>
  </numFmts>
  <fonts count="46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20"/>
      <color rgb="FFFF0000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sz val="7.5"/>
      <name val="Arial CE"/>
      <family val="2"/>
    </font>
    <font>
      <i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8"/>
      <color theme="0"/>
      <name val="Arial CE"/>
      <family val="2"/>
    </font>
    <font>
      <b/>
      <sz val="8"/>
      <name val="Arial CE"/>
      <family val="2"/>
    </font>
    <font>
      <sz val="8"/>
      <color rgb="FFFF0000"/>
      <name val="Arial CE"/>
      <family val="2"/>
    </font>
    <font>
      <sz val="10"/>
      <color rgb="FFFF0000"/>
      <name val="Arial CE"/>
      <family val="2"/>
    </font>
    <font>
      <sz val="9"/>
      <color rgb="FFFF0000"/>
      <name val="Arial CE"/>
      <family val="2"/>
    </font>
    <font>
      <sz val="10"/>
      <color rgb="FF0070C0"/>
      <name val="Arial CE"/>
      <family val="2"/>
    </font>
    <font>
      <sz val="8"/>
      <color rgb="FF0070C0"/>
      <name val="Arial CE"/>
      <family val="2"/>
    </font>
    <font>
      <sz val="7"/>
      <name val="Arial CE"/>
      <family val="2"/>
    </font>
    <font>
      <b/>
      <sz val="10"/>
      <color rgb="FF0070C0"/>
      <name val="Arial CE"/>
      <family val="2"/>
    </font>
    <font>
      <b/>
      <i/>
      <sz val="10"/>
      <color rgb="FF0070C0"/>
      <name val="Arial CE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AF4D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/>
      <right/>
      <top style="medium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double"/>
      <top style="double"/>
      <bottom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/>
      <right style="double"/>
      <top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0" borderId="1" applyNumberFormat="0" applyFill="0" applyAlignment="0" applyProtection="0"/>
    <xf numFmtId="0" fontId="6" fillId="11" borderId="0" applyNumberFormat="0" applyBorder="0" applyAlignment="0" applyProtection="0"/>
    <xf numFmtId="0" fontId="7" fillId="12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4" borderId="6" applyNumberFormat="0" applyFont="0" applyAlignment="0" applyProtection="0"/>
    <xf numFmtId="0" fontId="13" fillId="0" borderId="7" applyNumberFormat="0" applyFill="0" applyAlignment="0" applyProtection="0"/>
    <xf numFmtId="0" fontId="14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8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71">
    <xf numFmtId="0" fontId="0" fillId="0" borderId="0" xfId="0"/>
    <xf numFmtId="0" fontId="1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49" fontId="20" fillId="18" borderId="14" xfId="0" applyNumberFormat="1" applyFont="1" applyFill="1" applyBorder="1"/>
    <xf numFmtId="49" fontId="0" fillId="18" borderId="15" xfId="0" applyNumberFormat="1" applyFill="1" applyBorder="1"/>
    <xf numFmtId="0" fontId="21" fillId="18" borderId="0" xfId="0" applyFont="1" applyFill="1" applyBorder="1"/>
    <xf numFmtId="0" fontId="0" fillId="18" borderId="0" xfId="0" applyFill="1" applyBorder="1"/>
    <xf numFmtId="0" fontId="0" fillId="0" borderId="0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0" xfId="0" applyNumberFormat="1" applyBorder="1"/>
    <xf numFmtId="0" fontId="0" fillId="0" borderId="19" xfId="0" applyNumberFormat="1" applyBorder="1"/>
    <xf numFmtId="0" fontId="0" fillId="0" borderId="21" xfId="0" applyNumberFormat="1" applyBorder="1"/>
    <xf numFmtId="0" fontId="0" fillId="0" borderId="0" xfId="0" applyNumberFormat="1"/>
    <xf numFmtId="3" fontId="0" fillId="0" borderId="21" xfId="0" applyNumberForma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14" xfId="0" applyBorder="1"/>
    <xf numFmtId="0" fontId="0" fillId="0" borderId="26" xfId="0" applyBorder="1"/>
    <xf numFmtId="3" fontId="0" fillId="0" borderId="0" xfId="0" applyNumberFormat="1"/>
    <xf numFmtId="0" fontId="0" fillId="0" borderId="27" xfId="0" applyBorder="1" applyAlignment="1">
      <alignment horizontal="centerContinuous"/>
    </xf>
    <xf numFmtId="0" fontId="0" fillId="0" borderId="0" xfId="0" applyAlignment="1">
      <alignment vertical="justify"/>
    </xf>
    <xf numFmtId="0" fontId="0" fillId="18" borderId="16" xfId="0" applyFill="1" applyBorder="1"/>
    <xf numFmtId="0" fontId="0" fillId="18" borderId="28" xfId="0" applyFill="1" applyBorder="1"/>
    <xf numFmtId="0" fontId="0" fillId="18" borderId="29" xfId="0" applyFill="1" applyBorder="1"/>
    <xf numFmtId="3" fontId="0" fillId="0" borderId="16" xfId="0" applyNumberFormat="1" applyBorder="1"/>
    <xf numFmtId="3" fontId="0" fillId="0" borderId="0" xfId="0" applyNumberFormat="1" applyBorder="1"/>
    <xf numFmtId="0" fontId="19" fillId="0" borderId="30" xfId="0" applyFont="1" applyBorder="1" applyAlignment="1">
      <alignment horizontal="centerContinuous" vertical="center"/>
    </xf>
    <xf numFmtId="0" fontId="23" fillId="0" borderId="31" xfId="0" applyFont="1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2" fillId="0" borderId="33" xfId="0" applyFont="1" applyBorder="1" applyAlignment="1">
      <alignment horizontal="centerContinuous"/>
    </xf>
    <xf numFmtId="0" fontId="0" fillId="0" borderId="34" xfId="0" applyBorder="1"/>
    <xf numFmtId="0" fontId="0" fillId="0" borderId="35" xfId="0" applyBorder="1"/>
    <xf numFmtId="3" fontId="0" fillId="0" borderId="35" xfId="0" applyNumberFormat="1" applyBorder="1"/>
    <xf numFmtId="3" fontId="0" fillId="0" borderId="36" xfId="0" applyNumberFormat="1" applyBorder="1"/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27" xfId="0" applyBorder="1" applyAlignment="1">
      <alignment vertical="top"/>
    </xf>
    <xf numFmtId="0" fontId="0" fillId="0" borderId="37" xfId="0" applyBorder="1" applyAlignment="1">
      <alignment vertical="top"/>
    </xf>
    <xf numFmtId="0" fontId="25" fillId="0" borderId="0" xfId="0" applyFont="1"/>
    <xf numFmtId="49" fontId="0" fillId="18" borderId="28" xfId="0" applyNumberFormat="1" applyFill="1" applyBorder="1" applyAlignment="1">
      <alignment horizontal="left"/>
    </xf>
    <xf numFmtId="4" fontId="0" fillId="0" borderId="0" xfId="0" applyNumberFormat="1"/>
    <xf numFmtId="0" fontId="22" fillId="0" borderId="28" xfId="0" applyFont="1" applyBorder="1" applyAlignment="1">
      <alignment horizontal="left"/>
    </xf>
    <xf numFmtId="0" fontId="21" fillId="0" borderId="39" xfId="61" applyFont="1" applyBorder="1">
      <alignment/>
      <protection/>
    </xf>
    <xf numFmtId="0" fontId="0" fillId="0" borderId="39" xfId="61" applyBorder="1">
      <alignment/>
      <protection/>
    </xf>
    <xf numFmtId="0" fontId="0" fillId="0" borderId="39" xfId="61" applyBorder="1" applyAlignment="1">
      <alignment horizontal="right"/>
      <protection/>
    </xf>
    <xf numFmtId="0" fontId="0" fillId="0" borderId="39" xfId="61" applyFont="1" applyBorder="1">
      <alignment/>
      <protection/>
    </xf>
    <xf numFmtId="0" fontId="0" fillId="0" borderId="39" xfId="0" applyNumberFormat="1" applyBorder="1" applyAlignment="1">
      <alignment horizontal="left"/>
    </xf>
    <xf numFmtId="0" fontId="21" fillId="0" borderId="40" xfId="61" applyFont="1" applyBorder="1">
      <alignment/>
      <protection/>
    </xf>
    <xf numFmtId="0" fontId="0" fillId="0" borderId="40" xfId="61" applyBorder="1">
      <alignment/>
      <protection/>
    </xf>
    <xf numFmtId="0" fontId="0" fillId="0" borderId="40" xfId="61" applyBorder="1" applyAlignment="1">
      <alignment horizontal="right"/>
      <protection/>
    </xf>
    <xf numFmtId="49" fontId="19" fillId="0" borderId="0" xfId="0" applyNumberFormat="1" applyFont="1" applyAlignment="1">
      <alignment horizontal="centerContinuous"/>
    </xf>
    <xf numFmtId="0" fontId="19" fillId="0" borderId="0" xfId="0" applyFont="1" applyBorder="1" applyAlignment="1">
      <alignment horizontal="centerContinuous"/>
    </xf>
    <xf numFmtId="49" fontId="2" fillId="0" borderId="37" xfId="0" applyNumberFormat="1" applyFont="1" applyFill="1" applyBorder="1"/>
    <xf numFmtId="0" fontId="2" fillId="0" borderId="27" xfId="0" applyFont="1" applyFill="1" applyBorder="1"/>
    <xf numFmtId="0" fontId="2" fillId="0" borderId="33" xfId="0" applyFont="1" applyFill="1" applyBorder="1"/>
    <xf numFmtId="0" fontId="2" fillId="0" borderId="41" xfId="0" applyFont="1" applyFill="1" applyBorder="1"/>
    <xf numFmtId="0" fontId="2" fillId="0" borderId="38" xfId="0" applyFont="1" applyFill="1" applyBorder="1"/>
    <xf numFmtId="0" fontId="2" fillId="0" borderId="42" xfId="0" applyFont="1" applyFill="1" applyBorder="1"/>
    <xf numFmtId="49" fontId="26" fillId="0" borderId="14" xfId="0" applyNumberFormat="1" applyFont="1" applyFill="1" applyBorder="1"/>
    <xf numFmtId="0" fontId="26" fillId="0" borderId="0" xfId="0" applyFont="1" applyFill="1" applyBorder="1"/>
    <xf numFmtId="0" fontId="0" fillId="0" borderId="0" xfId="0" applyFill="1" applyBorder="1"/>
    <xf numFmtId="3" fontId="0" fillId="0" borderId="16" xfId="0" applyNumberFormat="1" applyFont="1" applyFill="1" applyBorder="1"/>
    <xf numFmtId="3" fontId="0" fillId="0" borderId="15" xfId="0" applyNumberFormat="1" applyFont="1" applyFill="1" applyBorder="1"/>
    <xf numFmtId="3" fontId="0" fillId="0" borderId="43" xfId="0" applyNumberFormat="1" applyFont="1" applyFill="1" applyBorder="1"/>
    <xf numFmtId="3" fontId="0" fillId="0" borderId="44" xfId="0" applyNumberFormat="1" applyFont="1" applyFill="1" applyBorder="1"/>
    <xf numFmtId="0" fontId="2" fillId="0" borderId="37" xfId="0" applyFont="1" applyFill="1" applyBorder="1"/>
    <xf numFmtId="3" fontId="2" fillId="0" borderId="33" xfId="0" applyNumberFormat="1" applyFont="1" applyFill="1" applyBorder="1"/>
    <xf numFmtId="3" fontId="2" fillId="0" borderId="41" xfId="0" applyNumberFormat="1" applyFont="1" applyFill="1" applyBorder="1"/>
    <xf numFmtId="3" fontId="2" fillId="0" borderId="38" xfId="0" applyNumberFormat="1" applyFont="1" applyFill="1" applyBorder="1"/>
    <xf numFmtId="3" fontId="2" fillId="0" borderId="42" xfId="0" applyNumberFormat="1" applyFont="1" applyFill="1" applyBorder="1"/>
    <xf numFmtId="0" fontId="2" fillId="0" borderId="0" xfId="0" applyFont="1"/>
    <xf numFmtId="0" fontId="19" fillId="0" borderId="0" xfId="0" applyFont="1" applyFill="1" applyAlignment="1">
      <alignment horizontal="centerContinuous"/>
    </xf>
    <xf numFmtId="3" fontId="19" fillId="0" borderId="0" xfId="0" applyNumberFormat="1" applyFont="1" applyFill="1" applyAlignment="1">
      <alignment horizontal="centerContinuous"/>
    </xf>
    <xf numFmtId="0" fontId="0" fillId="0" borderId="0" xfId="0" applyFill="1"/>
    <xf numFmtId="0" fontId="2" fillId="0" borderId="45" xfId="0" applyFont="1" applyFill="1" applyBorder="1"/>
    <xf numFmtId="0" fontId="2" fillId="0" borderId="46" xfId="0" applyFont="1" applyFill="1" applyBorder="1"/>
    <xf numFmtId="0" fontId="0" fillId="0" borderId="47" xfId="0" applyFill="1" applyBorder="1"/>
    <xf numFmtId="0" fontId="2" fillId="0" borderId="48" xfId="0" applyFont="1" applyFill="1" applyBorder="1" applyAlignment="1">
      <alignment horizontal="right"/>
    </xf>
    <xf numFmtId="0" fontId="2" fillId="0" borderId="46" xfId="0" applyFont="1" applyFill="1" applyBorder="1" applyAlignment="1">
      <alignment horizontal="right"/>
    </xf>
    <xf numFmtId="0" fontId="2" fillId="0" borderId="49" xfId="0" applyFont="1" applyFill="1" applyBorder="1" applyAlignment="1">
      <alignment horizontal="center"/>
    </xf>
    <xf numFmtId="4" fontId="22" fillId="0" borderId="46" xfId="0" applyNumberFormat="1" applyFont="1" applyFill="1" applyBorder="1" applyAlignment="1">
      <alignment horizontal="right"/>
    </xf>
    <xf numFmtId="4" fontId="22" fillId="0" borderId="47" xfId="0" applyNumberFormat="1" applyFont="1" applyFill="1" applyBorder="1" applyAlignment="1">
      <alignment horizontal="right"/>
    </xf>
    <xf numFmtId="0" fontId="0" fillId="0" borderId="50" xfId="0" applyFont="1" applyFill="1" applyBorder="1"/>
    <xf numFmtId="0" fontId="0" fillId="0" borderId="28" xfId="0" applyFont="1" applyFill="1" applyBorder="1"/>
    <xf numFmtId="0" fontId="0" fillId="0" borderId="29" xfId="0" applyFont="1" applyFill="1" applyBorder="1"/>
    <xf numFmtId="3" fontId="0" fillId="0" borderId="51" xfId="0" applyNumberFormat="1" applyFont="1" applyFill="1" applyBorder="1" applyAlignment="1">
      <alignment horizontal="right"/>
    </xf>
    <xf numFmtId="3" fontId="0" fillId="0" borderId="52" xfId="0" applyNumberFormat="1" applyFont="1" applyFill="1" applyBorder="1" applyAlignment="1">
      <alignment horizontal="right"/>
    </xf>
    <xf numFmtId="4" fontId="0" fillId="0" borderId="28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0" fontId="0" fillId="0" borderId="53" xfId="0" applyFill="1" applyBorder="1"/>
    <xf numFmtId="0" fontId="2" fillId="0" borderId="54" xfId="0" applyFont="1" applyFill="1" applyBorder="1"/>
    <xf numFmtId="0" fontId="0" fillId="0" borderId="54" xfId="0" applyFill="1" applyBorder="1"/>
    <xf numFmtId="4" fontId="0" fillId="0" borderId="55" xfId="0" applyNumberFormat="1" applyFill="1" applyBorder="1"/>
    <xf numFmtId="4" fontId="0" fillId="0" borderId="53" xfId="0" applyNumberFormat="1" applyFill="1" applyBorder="1"/>
    <xf numFmtId="4" fontId="0" fillId="0" borderId="54" xfId="0" applyNumberFormat="1" applyFill="1" applyBorder="1"/>
    <xf numFmtId="3" fontId="26" fillId="0" borderId="0" xfId="0" applyNumberFormat="1" applyFont="1"/>
    <xf numFmtId="4" fontId="26" fillId="0" borderId="0" xfId="0" applyNumberFormat="1" applyFont="1"/>
    <xf numFmtId="0" fontId="0" fillId="0" borderId="0" xfId="61">
      <alignment/>
      <protection/>
    </xf>
    <xf numFmtId="0" fontId="0" fillId="0" borderId="0" xfId="61" applyFill="1">
      <alignment/>
      <protection/>
    </xf>
    <xf numFmtId="0" fontId="28" fillId="0" borderId="0" xfId="61" applyFont="1" applyFill="1" applyAlignment="1">
      <alignment horizontal="centerContinuous"/>
      <protection/>
    </xf>
    <xf numFmtId="0" fontId="29" fillId="0" borderId="0" xfId="61" applyFont="1" applyFill="1" applyAlignment="1">
      <alignment horizontal="centerContinuous"/>
      <protection/>
    </xf>
    <xf numFmtId="0" fontId="29" fillId="0" borderId="0" xfId="61" applyFont="1" applyFill="1" applyAlignment="1">
      <alignment horizontal="right"/>
      <protection/>
    </xf>
    <xf numFmtId="0" fontId="21" fillId="0" borderId="39" xfId="61" applyFont="1" applyFill="1" applyBorder="1">
      <alignment/>
      <protection/>
    </xf>
    <xf numFmtId="0" fontId="0" fillId="0" borderId="39" xfId="61" applyFill="1" applyBorder="1">
      <alignment/>
      <protection/>
    </xf>
    <xf numFmtId="0" fontId="26" fillId="0" borderId="39" xfId="61" applyFont="1" applyFill="1" applyBorder="1" applyAlignment="1">
      <alignment horizontal="right"/>
      <protection/>
    </xf>
    <xf numFmtId="0" fontId="0" fillId="0" borderId="39" xfId="61" applyFill="1" applyBorder="1" applyAlignment="1">
      <alignment horizontal="left"/>
      <protection/>
    </xf>
    <xf numFmtId="0" fontId="21" fillId="0" borderId="40" xfId="61" applyFont="1" applyFill="1" applyBorder="1">
      <alignment/>
      <protection/>
    </xf>
    <xf numFmtId="0" fontId="0" fillId="0" borderId="40" xfId="61" applyFill="1" applyBorder="1">
      <alignment/>
      <protection/>
    </xf>
    <xf numFmtId="0" fontId="26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0" fillId="0" borderId="0" xfId="61" applyFill="1" applyAlignment="1">
      <alignment horizontal="right"/>
      <protection/>
    </xf>
    <xf numFmtId="0" fontId="0" fillId="0" borderId="0" xfId="61" applyFill="1" applyAlignment="1">
      <alignment/>
      <protection/>
    </xf>
    <xf numFmtId="49" fontId="22" fillId="0" borderId="56" xfId="61" applyNumberFormat="1" applyFont="1" applyFill="1" applyBorder="1">
      <alignment/>
      <protection/>
    </xf>
    <xf numFmtId="0" fontId="22" fillId="0" borderId="57" xfId="61" applyFont="1" applyFill="1" applyBorder="1" applyAlignment="1">
      <alignment horizontal="center"/>
      <protection/>
    </xf>
    <xf numFmtId="0" fontId="22" fillId="0" borderId="57" xfId="61" applyNumberFormat="1" applyFont="1" applyFill="1" applyBorder="1" applyAlignment="1">
      <alignment horizontal="center"/>
      <protection/>
    </xf>
    <xf numFmtId="0" fontId="22" fillId="0" borderId="56" xfId="61" applyFont="1" applyFill="1" applyBorder="1" applyAlignment="1">
      <alignment horizontal="center"/>
      <protection/>
    </xf>
    <xf numFmtId="0" fontId="2" fillId="0" borderId="43" xfId="61" applyFont="1" applyFill="1" applyBorder="1" applyAlignment="1">
      <alignment horizontal="center"/>
      <protection/>
    </xf>
    <xf numFmtId="49" fontId="2" fillId="0" borderId="43" xfId="61" applyNumberFormat="1" applyFont="1" applyFill="1" applyBorder="1" applyAlignment="1">
      <alignment horizontal="left"/>
      <protection/>
    </xf>
    <xf numFmtId="0" fontId="2" fillId="0" borderId="43" xfId="61" applyFont="1" applyFill="1" applyBorder="1">
      <alignment/>
      <protection/>
    </xf>
    <xf numFmtId="0" fontId="0" fillId="0" borderId="43" xfId="61" applyFill="1" applyBorder="1" applyAlignment="1">
      <alignment horizontal="center"/>
      <protection/>
    </xf>
    <xf numFmtId="0" fontId="0" fillId="0" borderId="43" xfId="61" applyNumberFormat="1" applyFill="1" applyBorder="1" applyAlignment="1">
      <alignment horizontal="right"/>
      <protection/>
    </xf>
    <xf numFmtId="0" fontId="0" fillId="0" borderId="43" xfId="61" applyNumberFormat="1" applyFill="1" applyBorder="1">
      <alignment/>
      <protection/>
    </xf>
    <xf numFmtId="0" fontId="0" fillId="0" borderId="43" xfId="61" applyFont="1" applyFill="1" applyBorder="1" applyAlignment="1">
      <alignment horizontal="center"/>
      <protection/>
    </xf>
    <xf numFmtId="49" fontId="24" fillId="0" borderId="43" xfId="61" applyNumberFormat="1" applyFont="1" applyFill="1" applyBorder="1" applyAlignment="1">
      <alignment horizontal="left"/>
      <protection/>
    </xf>
    <xf numFmtId="0" fontId="24" fillId="0" borderId="43" xfId="61" applyFont="1" applyFill="1" applyBorder="1" applyAlignment="1">
      <alignment wrapText="1"/>
      <protection/>
    </xf>
    <xf numFmtId="49" fontId="24" fillId="0" borderId="43" xfId="61" applyNumberFormat="1" applyFont="1" applyFill="1" applyBorder="1" applyAlignment="1">
      <alignment horizontal="center" shrinkToFit="1"/>
      <protection/>
    </xf>
    <xf numFmtId="4" fontId="24" fillId="0" borderId="43" xfId="61" applyNumberFormat="1" applyFont="1" applyFill="1" applyBorder="1" applyAlignment="1">
      <alignment horizontal="right"/>
      <protection/>
    </xf>
    <xf numFmtId="4" fontId="24" fillId="0" borderId="43" xfId="61" applyNumberFormat="1" applyFont="1" applyFill="1" applyBorder="1">
      <alignment/>
      <protection/>
    </xf>
    <xf numFmtId="0" fontId="0" fillId="0" borderId="58" xfId="61" applyFill="1" applyBorder="1" applyAlignment="1">
      <alignment horizontal="center"/>
      <protection/>
    </xf>
    <xf numFmtId="49" fontId="21" fillId="0" borderId="58" xfId="61" applyNumberFormat="1" applyFont="1" applyFill="1" applyBorder="1" applyAlignment="1">
      <alignment horizontal="left"/>
      <protection/>
    </xf>
    <xf numFmtId="0" fontId="21" fillId="0" borderId="58" xfId="61" applyFont="1" applyFill="1" applyBorder="1">
      <alignment/>
      <protection/>
    </xf>
    <xf numFmtId="4" fontId="0" fillId="0" borderId="58" xfId="61" applyNumberFormat="1" applyFill="1" applyBorder="1" applyAlignment="1">
      <alignment horizontal="right"/>
      <protection/>
    </xf>
    <xf numFmtId="4" fontId="2" fillId="0" borderId="58" xfId="61" applyNumberFormat="1" applyFont="1" applyFill="1" applyBorder="1">
      <alignment/>
      <protection/>
    </xf>
    <xf numFmtId="3" fontId="0" fillId="0" borderId="0" xfId="61" applyNumberFormat="1">
      <alignment/>
      <protection/>
    </xf>
    <xf numFmtId="0" fontId="0" fillId="0" borderId="0" xfId="61" applyBorder="1">
      <alignment/>
      <protection/>
    </xf>
    <xf numFmtId="0" fontId="0" fillId="0" borderId="0" xfId="61" applyAlignment="1">
      <alignment horizontal="right"/>
      <protection/>
    </xf>
    <xf numFmtId="0" fontId="31" fillId="0" borderId="0" xfId="61" applyFont="1" applyBorder="1">
      <alignment/>
      <protection/>
    </xf>
    <xf numFmtId="3" fontId="31" fillId="0" borderId="0" xfId="61" applyNumberFormat="1" applyFont="1" applyBorder="1" applyAlignment="1">
      <alignment horizontal="right"/>
      <protection/>
    </xf>
    <xf numFmtId="4" fontId="31" fillId="0" borderId="0" xfId="61" applyNumberFormat="1" applyFont="1" applyBorder="1">
      <alignment/>
      <protection/>
    </xf>
    <xf numFmtId="0" fontId="0" fillId="0" borderId="0" xfId="61" applyBorder="1" applyAlignment="1">
      <alignment horizontal="right"/>
      <protection/>
    </xf>
    <xf numFmtId="0" fontId="0" fillId="0" borderId="40" xfId="61" applyFont="1" applyBorder="1" applyAlignment="1">
      <alignment/>
      <protection/>
    </xf>
    <xf numFmtId="0" fontId="0" fillId="0" borderId="40" xfId="61" applyFill="1" applyBorder="1" applyAlignment="1">
      <alignment shrinkToFit="1"/>
      <protection/>
    </xf>
    <xf numFmtId="0" fontId="2" fillId="0" borderId="0" xfId="0" applyFont="1" applyFill="1" applyBorder="1"/>
    <xf numFmtId="4" fontId="0" fillId="0" borderId="0" xfId="0" applyNumberFormat="1" applyFill="1" applyBorder="1"/>
    <xf numFmtId="3" fontId="2" fillId="0" borderId="0" xfId="0" applyNumberFormat="1" applyFont="1" applyFill="1" applyBorder="1" applyAlignment="1">
      <alignment horizontal="right"/>
    </xf>
    <xf numFmtId="4" fontId="23" fillId="0" borderId="0" xfId="0" applyNumberFormat="1" applyFont="1" applyFill="1" applyBorder="1" applyAlignment="1">
      <alignment horizontal="right"/>
    </xf>
    <xf numFmtId="4" fontId="23" fillId="0" borderId="0" xfId="0" applyNumberFormat="1" applyFont="1" applyFill="1" applyBorder="1" applyAlignment="1">
      <alignment horizontal="left"/>
    </xf>
    <xf numFmtId="4" fontId="23" fillId="0" borderId="0" xfId="0" applyNumberFormat="1" applyFont="1" applyFill="1" applyBorder="1"/>
    <xf numFmtId="0" fontId="32" fillId="0" borderId="28" xfId="0" applyFont="1" applyBorder="1" applyAlignment="1">
      <alignment horizontal="left" vertical="top"/>
    </xf>
    <xf numFmtId="4" fontId="0" fillId="0" borderId="0" xfId="61" applyNumberFormat="1">
      <alignment/>
      <protection/>
    </xf>
    <xf numFmtId="4" fontId="24" fillId="0" borderId="0" xfId="0" applyNumberFormat="1" applyFont="1"/>
    <xf numFmtId="0" fontId="33" fillId="0" borderId="59" xfId="0" applyNumberFormat="1" applyFont="1" applyBorder="1" applyAlignment="1">
      <alignment horizontal="right"/>
    </xf>
    <xf numFmtId="0" fontId="33" fillId="0" borderId="59" xfId="61" applyFont="1" applyFill="1" applyBorder="1" applyAlignment="1">
      <alignment horizontal="right"/>
      <protection/>
    </xf>
    <xf numFmtId="0" fontId="0" fillId="0" borderId="0" xfId="0" applyAlignment="1">
      <alignment horizontal="right"/>
    </xf>
    <xf numFmtId="0" fontId="0" fillId="0" borderId="43" xfId="61" applyNumberFormat="1" applyFont="1" applyFill="1" applyBorder="1" applyAlignment="1">
      <alignment horizontal="right"/>
      <protection/>
    </xf>
    <xf numFmtId="0" fontId="0" fillId="0" borderId="43" xfId="61" applyNumberFormat="1" applyFont="1" applyFill="1" applyBorder="1">
      <alignment/>
      <protection/>
    </xf>
    <xf numFmtId="49" fontId="24" fillId="0" borderId="43" xfId="61" applyNumberFormat="1" applyFont="1" applyFill="1" applyBorder="1" applyAlignment="1">
      <alignment horizontal="center" shrinkToFit="1"/>
      <protection/>
    </xf>
    <xf numFmtId="4" fontId="24" fillId="0" borderId="43" xfId="61" applyNumberFormat="1" applyFont="1" applyFill="1" applyBorder="1" applyAlignment="1">
      <alignment horizontal="right"/>
      <protection/>
    </xf>
    <xf numFmtId="4" fontId="24" fillId="0" borderId="43" xfId="61" applyNumberFormat="1" applyFont="1" applyFill="1" applyBorder="1">
      <alignment/>
      <protection/>
    </xf>
    <xf numFmtId="0" fontId="0" fillId="0" borderId="58" xfId="61" applyFont="1" applyFill="1" applyBorder="1" applyAlignment="1">
      <alignment horizontal="center"/>
      <protection/>
    </xf>
    <xf numFmtId="4" fontId="0" fillId="0" borderId="58" xfId="61" applyNumberFormat="1" applyFont="1" applyFill="1" applyBorder="1" applyAlignment="1">
      <alignment horizontal="right"/>
      <protection/>
    </xf>
    <xf numFmtId="0" fontId="0" fillId="0" borderId="0" xfId="61" applyFont="1">
      <alignment/>
      <protection/>
    </xf>
    <xf numFmtId="0" fontId="0" fillId="0" borderId="0" xfId="61" applyFont="1" applyBorder="1">
      <alignment/>
      <protection/>
    </xf>
    <xf numFmtId="4" fontId="36" fillId="0" borderId="0" xfId="0" applyNumberFormat="1" applyFont="1"/>
    <xf numFmtId="0" fontId="0" fillId="0" borderId="0" xfId="61" applyFill="1" applyBorder="1">
      <alignment/>
      <protection/>
    </xf>
    <xf numFmtId="0" fontId="30" fillId="0" borderId="0" xfId="61" applyFont="1" applyFill="1" applyAlignment="1">
      <alignment/>
      <protection/>
    </xf>
    <xf numFmtId="0" fontId="30" fillId="0" borderId="0" xfId="61" applyFont="1" applyFill="1" applyBorder="1" applyAlignment="1">
      <alignment/>
      <protection/>
    </xf>
    <xf numFmtId="4" fontId="36" fillId="0" borderId="0" xfId="0" applyNumberFormat="1" applyFont="1" applyFill="1"/>
    <xf numFmtId="0" fontId="2" fillId="0" borderId="27" xfId="0" applyFont="1" applyBorder="1" applyAlignment="1">
      <alignment horizontal="left"/>
    </xf>
    <xf numFmtId="0" fontId="2" fillId="0" borderId="60" xfId="0" applyFont="1" applyBorder="1" applyAlignment="1">
      <alignment horizontal="left"/>
    </xf>
    <xf numFmtId="0" fontId="0" fillId="0" borderId="51" xfId="0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5" fillId="0" borderId="27" xfId="0" applyFont="1" applyBorder="1"/>
    <xf numFmtId="3" fontId="35" fillId="0" borderId="27" xfId="0" applyNumberFormat="1" applyFont="1" applyBorder="1"/>
    <xf numFmtId="0" fontId="21" fillId="0" borderId="48" xfId="0" applyFont="1" applyBorder="1" applyAlignment="1">
      <alignment horizontal="center" vertical="center"/>
    </xf>
    <xf numFmtId="0" fontId="34" fillId="0" borderId="27" xfId="0" applyFont="1" applyBorder="1"/>
    <xf numFmtId="0" fontId="34" fillId="0" borderId="37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3" xfId="0" applyBorder="1"/>
    <xf numFmtId="0" fontId="0" fillId="0" borderId="54" xfId="0" applyBorder="1"/>
    <xf numFmtId="3" fontId="0" fillId="0" borderId="54" xfId="0" applyNumberFormat="1" applyBorder="1"/>
    <xf numFmtId="0" fontId="0" fillId="0" borderId="54" xfId="0" applyFont="1" applyBorder="1"/>
    <xf numFmtId="0" fontId="0" fillId="0" borderId="53" xfId="0" applyBorder="1" applyAlignment="1">
      <alignment horizontal="center" vertical="center"/>
    </xf>
    <xf numFmtId="49" fontId="0" fillId="0" borderId="54" xfId="0" applyNumberFormat="1" applyBorder="1" applyAlignment="1">
      <alignment horizontal="left" vertical="center" wrapText="1"/>
    </xf>
    <xf numFmtId="0" fontId="24" fillId="0" borderId="43" xfId="61" applyFont="1" applyFill="1" applyBorder="1" applyAlignment="1">
      <alignment wrapText="1"/>
      <protection/>
    </xf>
    <xf numFmtId="0" fontId="0" fillId="0" borderId="62" xfId="0" applyBorder="1" applyAlignment="1">
      <alignment horizontal="center" vertical="center"/>
    </xf>
    <xf numFmtId="0" fontId="2" fillId="0" borderId="43" xfId="61" applyFont="1" applyFill="1" applyBorder="1" applyAlignment="1">
      <alignment wrapText="1"/>
      <protection/>
    </xf>
    <xf numFmtId="0" fontId="37" fillId="0" borderId="14" xfId="0" applyFont="1" applyBorder="1"/>
    <xf numFmtId="0" fontId="0" fillId="19" borderId="43" xfId="61" applyNumberFormat="1" applyFont="1" applyFill="1" applyBorder="1" applyAlignment="1">
      <alignment horizontal="right"/>
      <protection/>
    </xf>
    <xf numFmtId="4" fontId="24" fillId="19" borderId="43" xfId="61" applyNumberFormat="1" applyFont="1" applyFill="1" applyBorder="1" applyAlignment="1">
      <alignment horizontal="right"/>
      <protection/>
    </xf>
    <xf numFmtId="4" fontId="0" fillId="19" borderId="58" xfId="61" applyNumberFormat="1" applyFont="1" applyFill="1" applyBorder="1" applyAlignment="1">
      <alignment horizontal="right"/>
      <protection/>
    </xf>
    <xf numFmtId="4" fontId="24" fillId="19" borderId="43" xfId="61" applyNumberFormat="1" applyFont="1" applyFill="1" applyBorder="1" applyAlignment="1">
      <alignment horizontal="right"/>
      <protection/>
    </xf>
    <xf numFmtId="4" fontId="0" fillId="19" borderId="58" xfId="61" applyNumberFormat="1" applyFill="1" applyBorder="1" applyAlignment="1">
      <alignment horizontal="right"/>
      <protection/>
    </xf>
    <xf numFmtId="0" fontId="0" fillId="19" borderId="43" xfId="61" applyNumberFormat="1" applyFill="1" applyBorder="1" applyAlignment="1">
      <alignment horizontal="right"/>
      <protection/>
    </xf>
    <xf numFmtId="164" fontId="0" fillId="19" borderId="56" xfId="0" applyNumberFormat="1" applyFont="1" applyFill="1" applyBorder="1" applyAlignment="1">
      <alignment horizontal="right"/>
    </xf>
    <xf numFmtId="0" fontId="30" fillId="0" borderId="63" xfId="61" applyFont="1" applyBorder="1" applyAlignment="1">
      <alignment horizontal="right"/>
      <protection/>
    </xf>
    <xf numFmtId="0" fontId="38" fillId="0" borderId="0" xfId="61" applyFont="1" applyAlignment="1">
      <alignment wrapText="1"/>
      <protection/>
    </xf>
    <xf numFmtId="0" fontId="38" fillId="0" borderId="0" xfId="61" applyFont="1" applyFill="1" applyBorder="1" applyAlignment="1">
      <alignment vertical="center" textRotation="90" wrapText="1"/>
      <protection/>
    </xf>
    <xf numFmtId="0" fontId="38" fillId="0" borderId="0" xfId="61" applyFont="1">
      <alignment/>
      <protection/>
    </xf>
    <xf numFmtId="0" fontId="38" fillId="0" borderId="0" xfId="61" applyFont="1" applyFill="1" applyBorder="1" applyAlignment="1">
      <alignment vertical="center" textRotation="90"/>
      <protection/>
    </xf>
    <xf numFmtId="0" fontId="39" fillId="0" borderId="0" xfId="61" applyFont="1">
      <alignment/>
      <protection/>
    </xf>
    <xf numFmtId="0" fontId="24" fillId="0" borderId="0" xfId="61" applyFont="1">
      <alignment/>
      <protection/>
    </xf>
    <xf numFmtId="0" fontId="24" fillId="0" borderId="15" xfId="61" applyFont="1" applyBorder="1" applyAlignment="1">
      <alignment vertical="center" textRotation="90"/>
      <protection/>
    </xf>
    <xf numFmtId="0" fontId="41" fillId="0" borderId="0" xfId="61" applyFont="1">
      <alignment/>
      <protection/>
    </xf>
    <xf numFmtId="0" fontId="41" fillId="0" borderId="0" xfId="61" applyFont="1" applyBorder="1">
      <alignment/>
      <protection/>
    </xf>
    <xf numFmtId="0" fontId="24" fillId="0" borderId="0" xfId="61" applyFont="1" applyAlignment="1">
      <alignment horizontal="center"/>
      <protection/>
    </xf>
    <xf numFmtId="0" fontId="24" fillId="0" borderId="0" xfId="61" applyNumberFormat="1" applyFont="1" applyAlignment="1">
      <alignment horizontal="center"/>
      <protection/>
    </xf>
    <xf numFmtId="4" fontId="24" fillId="0" borderId="0" xfId="61" applyNumberFormat="1" applyFont="1" applyAlignment="1">
      <alignment horizontal="center"/>
      <protection/>
    </xf>
    <xf numFmtId="0" fontId="42" fillId="0" borderId="0" xfId="61" applyFont="1" applyAlignment="1">
      <alignment horizontal="center"/>
      <protection/>
    </xf>
    <xf numFmtId="166" fontId="0" fillId="0" borderId="0" xfId="61" applyNumberFormat="1" applyFont="1">
      <alignment/>
      <protection/>
    </xf>
    <xf numFmtId="166" fontId="24" fillId="0" borderId="0" xfId="61" applyNumberFormat="1" applyFont="1" applyAlignment="1">
      <alignment/>
      <protection/>
    </xf>
    <xf numFmtId="166" fontId="24" fillId="0" borderId="0" xfId="61" applyNumberFormat="1" applyFont="1" applyAlignment="1">
      <alignment horizontal="center"/>
      <protection/>
    </xf>
    <xf numFmtId="166" fontId="42" fillId="0" borderId="0" xfId="61" applyNumberFormat="1" applyFont="1" applyAlignment="1">
      <alignment horizontal="center"/>
      <protection/>
    </xf>
    <xf numFmtId="166" fontId="37" fillId="0" borderId="0" xfId="61" applyNumberFormat="1" applyFont="1" applyAlignment="1">
      <alignment horizontal="center"/>
      <protection/>
    </xf>
    <xf numFmtId="4" fontId="24" fillId="0" borderId="26" xfId="61" applyNumberFormat="1" applyFont="1" applyFill="1" applyBorder="1" applyAlignment="1">
      <alignment horizontal="center"/>
      <protection/>
    </xf>
    <xf numFmtId="6" fontId="0" fillId="0" borderId="0" xfId="0" applyNumberFormat="1" applyBorder="1" applyAlignment="1">
      <alignment horizontal="center"/>
    </xf>
    <xf numFmtId="14" fontId="43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0" fontId="0" fillId="0" borderId="0" xfId="62" applyNumberFormat="1" applyFont="1" applyAlignment="1">
      <alignment horizontal="center"/>
    </xf>
    <xf numFmtId="0" fontId="0" fillId="0" borderId="0" xfId="0" applyFont="1" applyFill="1" applyBorder="1"/>
    <xf numFmtId="49" fontId="26" fillId="0" borderId="14" xfId="0" applyNumberFormat="1" applyFont="1" applyFill="1" applyBorder="1"/>
    <xf numFmtId="0" fontId="26" fillId="0" borderId="0" xfId="0" applyFont="1" applyFill="1" applyBorder="1"/>
    <xf numFmtId="3" fontId="0" fillId="0" borderId="16" xfId="0" applyNumberFormat="1" applyFont="1" applyFill="1" applyBorder="1"/>
    <xf numFmtId="3" fontId="0" fillId="0" borderId="15" xfId="0" applyNumberFormat="1" applyFont="1" applyFill="1" applyBorder="1"/>
    <xf numFmtId="3" fontId="0" fillId="0" borderId="43" xfId="0" applyNumberFormat="1" applyFont="1" applyFill="1" applyBorder="1"/>
    <xf numFmtId="3" fontId="0" fillId="0" borderId="44" xfId="0" applyNumberFormat="1" applyFont="1" applyFill="1" applyBorder="1"/>
    <xf numFmtId="0" fontId="0" fillId="0" borderId="0" xfId="61">
      <alignment/>
      <protection/>
    </xf>
    <xf numFmtId="0" fontId="2" fillId="0" borderId="43" xfId="61" applyFont="1" applyFill="1" applyBorder="1" applyAlignment="1">
      <alignment horizontal="center"/>
      <protection/>
    </xf>
    <xf numFmtId="49" fontId="2" fillId="0" borderId="43" xfId="61" applyNumberFormat="1" applyFont="1" applyFill="1" applyBorder="1" applyAlignment="1">
      <alignment horizontal="left"/>
      <protection/>
    </xf>
    <xf numFmtId="0" fontId="2" fillId="0" borderId="43" xfId="61" applyFont="1" applyFill="1" applyBorder="1">
      <alignment/>
      <protection/>
    </xf>
    <xf numFmtId="0" fontId="0" fillId="0" borderId="43" xfId="61" applyFont="1" applyFill="1" applyBorder="1" applyAlignment="1">
      <alignment horizontal="center"/>
      <protection/>
    </xf>
    <xf numFmtId="49" fontId="24" fillId="0" borderId="43" xfId="61" applyNumberFormat="1" applyFont="1" applyFill="1" applyBorder="1" applyAlignment="1">
      <alignment horizontal="left"/>
      <protection/>
    </xf>
    <xf numFmtId="0" fontId="24" fillId="0" borderId="43" xfId="61" applyFont="1" applyFill="1" applyBorder="1" applyAlignment="1">
      <alignment wrapText="1"/>
      <protection/>
    </xf>
    <xf numFmtId="49" fontId="24" fillId="0" borderId="43" xfId="61" applyNumberFormat="1" applyFont="1" applyFill="1" applyBorder="1" applyAlignment="1">
      <alignment horizontal="center" shrinkToFit="1"/>
      <protection/>
    </xf>
    <xf numFmtId="49" fontId="21" fillId="0" borderId="58" xfId="61" applyNumberFormat="1" applyFont="1" applyFill="1" applyBorder="1" applyAlignment="1">
      <alignment horizontal="left"/>
      <protection/>
    </xf>
    <xf numFmtId="0" fontId="21" fillId="0" borderId="58" xfId="61" applyFont="1" applyFill="1" applyBorder="1">
      <alignment/>
      <protection/>
    </xf>
    <xf numFmtId="4" fontId="2" fillId="0" borderId="58" xfId="61" applyNumberFormat="1" applyFont="1" applyFill="1" applyBorder="1">
      <alignment/>
      <protection/>
    </xf>
    <xf numFmtId="0" fontId="24" fillId="0" borderId="43" xfId="0" applyFont="1" applyFill="1" applyBorder="1" applyAlignment="1">
      <alignment wrapText="1"/>
    </xf>
    <xf numFmtId="0" fontId="0" fillId="0" borderId="43" xfId="61" applyNumberFormat="1" applyFont="1" applyFill="1" applyBorder="1" applyAlignment="1">
      <alignment horizontal="right"/>
      <protection/>
    </xf>
    <xf numFmtId="0" fontId="0" fillId="0" borderId="43" xfId="61" applyNumberFormat="1" applyFont="1" applyFill="1" applyBorder="1">
      <alignment/>
      <protection/>
    </xf>
    <xf numFmtId="49" fontId="24" fillId="0" borderId="43" xfId="61" applyNumberFormat="1" applyFont="1" applyFill="1" applyBorder="1" applyAlignment="1">
      <alignment horizontal="center" shrinkToFit="1"/>
      <protection/>
    </xf>
    <xf numFmtId="4" fontId="24" fillId="0" borderId="43" xfId="61" applyNumberFormat="1" applyFont="1" applyFill="1" applyBorder="1" applyAlignment="1">
      <alignment horizontal="right"/>
      <protection/>
    </xf>
    <xf numFmtId="4" fontId="24" fillId="0" borderId="43" xfId="61" applyNumberFormat="1" applyFont="1" applyFill="1" applyBorder="1">
      <alignment/>
      <protection/>
    </xf>
    <xf numFmtId="0" fontId="0" fillId="0" borderId="58" xfId="61" applyFont="1" applyFill="1" applyBorder="1" applyAlignment="1">
      <alignment horizontal="center"/>
      <protection/>
    </xf>
    <xf numFmtId="4" fontId="0" fillId="0" borderId="58" xfId="61" applyNumberFormat="1" applyFont="1" applyFill="1" applyBorder="1" applyAlignment="1">
      <alignment horizontal="right"/>
      <protection/>
    </xf>
    <xf numFmtId="0" fontId="0" fillId="0" borderId="0" xfId="61" applyFont="1">
      <alignment/>
      <protection/>
    </xf>
    <xf numFmtId="0" fontId="0" fillId="19" borderId="43" xfId="61" applyNumberFormat="1" applyFont="1" applyFill="1" applyBorder="1" applyAlignment="1">
      <alignment horizontal="right"/>
      <protection/>
    </xf>
    <xf numFmtId="4" fontId="24" fillId="19" borderId="43" xfId="61" applyNumberFormat="1" applyFont="1" applyFill="1" applyBorder="1" applyAlignment="1">
      <alignment horizontal="right"/>
      <protection/>
    </xf>
    <xf numFmtId="4" fontId="0" fillId="19" borderId="58" xfId="61" applyNumberFormat="1" applyFont="1" applyFill="1" applyBorder="1" applyAlignment="1">
      <alignment horizontal="right"/>
      <protection/>
    </xf>
    <xf numFmtId="4" fontId="24" fillId="19" borderId="43" xfId="61" applyNumberFormat="1" applyFont="1" applyFill="1" applyBorder="1" applyAlignment="1">
      <alignment horizontal="right"/>
      <protection/>
    </xf>
    <xf numFmtId="49" fontId="0" fillId="0" borderId="23" xfId="0" applyNumberFormat="1" applyBorder="1" applyAlignment="1">
      <alignment horizontal="left" vertical="center" wrapText="1"/>
    </xf>
    <xf numFmtId="0" fontId="43" fillId="0" borderId="0" xfId="0" applyFont="1" applyFill="1"/>
    <xf numFmtId="167" fontId="21" fillId="0" borderId="48" xfId="0" applyNumberFormat="1" applyFont="1" applyBorder="1" applyAlignment="1">
      <alignment horizontal="center" vertical="center"/>
    </xf>
    <xf numFmtId="167" fontId="21" fillId="0" borderId="64" xfId="0" applyNumberFormat="1" applyFont="1" applyBorder="1" applyAlignment="1">
      <alignment horizontal="right" vertical="center"/>
    </xf>
    <xf numFmtId="167" fontId="21" fillId="0" borderId="65" xfId="0" applyNumberFormat="1" applyFont="1" applyBorder="1" applyAlignment="1">
      <alignment horizontal="right" vertical="center"/>
    </xf>
    <xf numFmtId="167" fontId="33" fillId="0" borderId="51" xfId="0" applyNumberFormat="1" applyFont="1" applyBorder="1" applyAlignment="1">
      <alignment horizontal="center" vertical="center"/>
    </xf>
    <xf numFmtId="167" fontId="33" fillId="0" borderId="58" xfId="0" applyNumberFormat="1" applyFont="1" applyBorder="1" applyAlignment="1">
      <alignment horizontal="right" vertical="center"/>
    </xf>
    <xf numFmtId="167" fontId="33" fillId="0" borderId="66" xfId="0" applyNumberFormat="1" applyFont="1" applyBorder="1" applyAlignment="1">
      <alignment horizontal="right" vertical="center"/>
    </xf>
    <xf numFmtId="167" fontId="0" fillId="0" borderId="51" xfId="0" applyNumberFormat="1" applyBorder="1" applyAlignment="1">
      <alignment horizontal="center" vertical="center"/>
    </xf>
    <xf numFmtId="167" fontId="0" fillId="0" borderId="58" xfId="0" applyNumberFormat="1" applyBorder="1" applyAlignment="1">
      <alignment horizontal="right" vertical="center"/>
    </xf>
    <xf numFmtId="167" fontId="0" fillId="0" borderId="66" xfId="0" applyNumberFormat="1" applyBorder="1" applyAlignment="1">
      <alignment horizontal="right" vertical="center"/>
    </xf>
    <xf numFmtId="167" fontId="0" fillId="0" borderId="23" xfId="0" applyNumberFormat="1" applyBorder="1" applyAlignment="1">
      <alignment horizontal="center" vertical="center"/>
    </xf>
    <xf numFmtId="167" fontId="0" fillId="0" borderId="23" xfId="0" applyNumberFormat="1" applyBorder="1" applyAlignment="1">
      <alignment horizontal="right" vertical="center"/>
    </xf>
    <xf numFmtId="167" fontId="0" fillId="0" borderId="25" xfId="0" applyNumberFormat="1" applyBorder="1" applyAlignment="1">
      <alignment horizontal="right" vertical="center"/>
    </xf>
    <xf numFmtId="167" fontId="0" fillId="0" borderId="51" xfId="0" applyNumberFormat="1" applyFill="1" applyBorder="1" applyAlignment="1">
      <alignment horizontal="center" vertical="center"/>
    </xf>
    <xf numFmtId="167" fontId="0" fillId="19" borderId="51" xfId="0" applyNumberFormat="1" applyFill="1" applyBorder="1" applyAlignment="1">
      <alignment horizontal="center" vertical="center"/>
    </xf>
    <xf numFmtId="167" fontId="0" fillId="0" borderId="61" xfId="0" applyNumberFormat="1" applyFill="1" applyBorder="1" applyAlignment="1">
      <alignment horizontal="center" vertical="center"/>
    </xf>
    <xf numFmtId="167" fontId="0" fillId="0" borderId="43" xfId="0" applyNumberFormat="1" applyBorder="1" applyAlignment="1">
      <alignment horizontal="right" vertical="center"/>
    </xf>
    <xf numFmtId="167" fontId="0" fillId="0" borderId="44" xfId="0" applyNumberFormat="1" applyBorder="1" applyAlignment="1">
      <alignment horizontal="right" vertical="center"/>
    </xf>
    <xf numFmtId="167" fontId="0" fillId="0" borderId="54" xfId="0" applyNumberFormat="1" applyBorder="1" applyAlignment="1">
      <alignment horizontal="center" vertical="center"/>
    </xf>
    <xf numFmtId="167" fontId="0" fillId="0" borderId="54" xfId="0" applyNumberFormat="1" applyBorder="1" applyAlignment="1">
      <alignment horizontal="right" vertical="center"/>
    </xf>
    <xf numFmtId="167" fontId="0" fillId="0" borderId="55" xfId="0" applyNumberFormat="1" applyBorder="1" applyAlignment="1">
      <alignment horizontal="right" vertical="center"/>
    </xf>
    <xf numFmtId="167" fontId="0" fillId="0" borderId="62" xfId="0" applyNumberFormat="1" applyBorder="1" applyAlignment="1">
      <alignment horizontal="center" vertical="center"/>
    </xf>
    <xf numFmtId="167" fontId="0" fillId="0" borderId="56" xfId="0" applyNumberFormat="1" applyBorder="1" applyAlignment="1">
      <alignment horizontal="right" vertical="center"/>
    </xf>
    <xf numFmtId="167" fontId="0" fillId="0" borderId="67" xfId="0" applyNumberFormat="1" applyBorder="1" applyAlignment="1">
      <alignment horizontal="right" vertical="center"/>
    </xf>
    <xf numFmtId="167" fontId="0" fillId="0" borderId="61" xfId="0" applyNumberFormat="1" applyBorder="1" applyAlignment="1">
      <alignment horizontal="center" vertical="center"/>
    </xf>
    <xf numFmtId="167" fontId="0" fillId="0" borderId="54" xfId="0" applyNumberFormat="1" applyBorder="1"/>
    <xf numFmtId="167" fontId="0" fillId="0" borderId="54" xfId="0" applyNumberFormat="1" applyBorder="1" applyAlignment="1">
      <alignment horizontal="right"/>
    </xf>
    <xf numFmtId="167" fontId="0" fillId="0" borderId="55" xfId="0" applyNumberFormat="1" applyBorder="1" applyAlignment="1">
      <alignment horizontal="right"/>
    </xf>
    <xf numFmtId="167" fontId="34" fillId="0" borderId="60" xfId="0" applyNumberFormat="1" applyFont="1" applyBorder="1" applyAlignment="1">
      <alignment horizontal="center"/>
    </xf>
    <xf numFmtId="167" fontId="34" fillId="0" borderId="38" xfId="0" applyNumberFormat="1" applyFont="1" applyBorder="1" applyAlignment="1">
      <alignment horizontal="right"/>
    </xf>
    <xf numFmtId="167" fontId="34" fillId="0" borderId="42" xfId="0" applyNumberFormat="1" applyFont="1" applyBorder="1" applyAlignment="1">
      <alignment horizontal="right"/>
    </xf>
    <xf numFmtId="4" fontId="42" fillId="0" borderId="43" xfId="61" applyNumberFormat="1" applyFont="1" applyFill="1" applyBorder="1" applyAlignment="1">
      <alignment horizontal="right"/>
      <protection/>
    </xf>
    <xf numFmtId="4" fontId="42" fillId="0" borderId="43" xfId="61" applyNumberFormat="1" applyFont="1" applyFill="1" applyBorder="1">
      <alignment/>
      <protection/>
    </xf>
    <xf numFmtId="0" fontId="41" fillId="0" borderId="43" xfId="61" applyFont="1" applyFill="1" applyBorder="1" applyAlignment="1">
      <alignment horizontal="center"/>
      <protection/>
    </xf>
    <xf numFmtId="49" fontId="42" fillId="0" borderId="43" xfId="61" applyNumberFormat="1" applyFont="1" applyFill="1" applyBorder="1" applyAlignment="1">
      <alignment horizontal="left"/>
      <protection/>
    </xf>
    <xf numFmtId="0" fontId="42" fillId="0" borderId="43" xfId="61" applyFont="1" applyFill="1" applyBorder="1" applyAlignment="1">
      <alignment wrapText="1"/>
      <protection/>
    </xf>
    <xf numFmtId="49" fontId="42" fillId="0" borderId="43" xfId="61" applyNumberFormat="1" applyFont="1" applyFill="1" applyBorder="1" applyAlignment="1">
      <alignment horizontal="center" shrinkToFit="1"/>
      <protection/>
    </xf>
    <xf numFmtId="4" fontId="42" fillId="19" borderId="43" xfId="61" applyNumberFormat="1" applyFont="1" applyFill="1" applyBorder="1" applyAlignment="1">
      <alignment horizontal="right"/>
      <protection/>
    </xf>
    <xf numFmtId="4" fontId="44" fillId="0" borderId="58" xfId="61" applyNumberFormat="1" applyFont="1" applyFill="1" applyBorder="1">
      <alignment/>
      <protection/>
    </xf>
    <xf numFmtId="4" fontId="41" fillId="19" borderId="58" xfId="61" applyNumberFormat="1" applyFont="1" applyFill="1" applyBorder="1" applyAlignment="1">
      <alignment horizontal="right"/>
      <protection/>
    </xf>
    <xf numFmtId="4" fontId="42" fillId="19" borderId="58" xfId="61" applyNumberFormat="1" applyFont="1" applyFill="1" applyBorder="1" applyAlignment="1">
      <alignment horizontal="right"/>
      <protection/>
    </xf>
    <xf numFmtId="0" fontId="44" fillId="0" borderId="43" xfId="61" applyFont="1" applyFill="1" applyBorder="1" applyAlignment="1">
      <alignment horizontal="center"/>
      <protection/>
    </xf>
    <xf numFmtId="49" fontId="44" fillId="0" borderId="43" xfId="61" applyNumberFormat="1" applyFont="1" applyFill="1" applyBorder="1" applyAlignment="1">
      <alignment horizontal="left"/>
      <protection/>
    </xf>
    <xf numFmtId="0" fontId="44" fillId="0" borderId="43" xfId="61" applyFont="1" applyFill="1" applyBorder="1">
      <alignment/>
      <protection/>
    </xf>
    <xf numFmtId="0" fontId="41" fillId="0" borderId="43" xfId="61" applyNumberFormat="1" applyFont="1" applyFill="1" applyBorder="1" applyAlignment="1">
      <alignment horizontal="right"/>
      <protection/>
    </xf>
    <xf numFmtId="0" fontId="41" fillId="19" borderId="43" xfId="61" applyNumberFormat="1" applyFont="1" applyFill="1" applyBorder="1" applyAlignment="1">
      <alignment horizontal="right"/>
      <protection/>
    </xf>
    <xf numFmtId="0" fontId="41" fillId="0" borderId="43" xfId="61" applyNumberFormat="1" applyFont="1" applyFill="1" applyBorder="1">
      <alignment/>
      <protection/>
    </xf>
    <xf numFmtId="0" fontId="41" fillId="0" borderId="58" xfId="61" applyFont="1" applyFill="1" applyBorder="1" applyAlignment="1">
      <alignment horizontal="center"/>
      <protection/>
    </xf>
    <xf numFmtId="49" fontId="45" fillId="0" borderId="58" xfId="61" applyNumberFormat="1" applyFont="1" applyFill="1" applyBorder="1" applyAlignment="1">
      <alignment horizontal="left"/>
      <protection/>
    </xf>
    <xf numFmtId="0" fontId="45" fillId="0" borderId="58" xfId="61" applyFont="1" applyFill="1" applyBorder="1">
      <alignment/>
      <protection/>
    </xf>
    <xf numFmtId="4" fontId="41" fillId="0" borderId="58" xfId="61" applyNumberFormat="1" applyFont="1" applyFill="1" applyBorder="1" applyAlignment="1">
      <alignment horizontal="right"/>
      <protection/>
    </xf>
    <xf numFmtId="4" fontId="42" fillId="0" borderId="43" xfId="61" applyNumberFormat="1" applyFont="1" applyFill="1" applyBorder="1" applyAlignment="1">
      <alignment horizontal="right"/>
      <protection/>
    </xf>
    <xf numFmtId="4" fontId="42" fillId="0" borderId="43" xfId="61" applyNumberFormat="1" applyFont="1" applyFill="1" applyBorder="1">
      <alignment/>
      <protection/>
    </xf>
    <xf numFmtId="4" fontId="44" fillId="0" borderId="58" xfId="61" applyNumberFormat="1" applyFont="1" applyFill="1" applyBorder="1">
      <alignment/>
      <protection/>
    </xf>
    <xf numFmtId="0" fontId="42" fillId="0" borderId="43" xfId="0" applyFont="1" applyFill="1" applyBorder="1" applyAlignment="1">
      <alignment wrapText="1"/>
    </xf>
    <xf numFmtId="49" fontId="0" fillId="0" borderId="28" xfId="0" applyNumberFormat="1" applyBorder="1" applyAlignment="1">
      <alignment horizontal="left" vertical="center" wrapText="1"/>
    </xf>
    <xf numFmtId="49" fontId="0" fillId="0" borderId="29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40" fillId="20" borderId="0" xfId="0" applyFont="1" applyFill="1" applyAlignment="1" quotePrefix="1">
      <alignment horizontal="left"/>
    </xf>
    <xf numFmtId="0" fontId="40" fillId="20" borderId="0" xfId="0" applyFont="1" applyFill="1" applyAlignment="1">
      <alignment horizontal="left"/>
    </xf>
    <xf numFmtId="0" fontId="2" fillId="19" borderId="68" xfId="0" applyFont="1" applyFill="1" applyBorder="1" applyAlignment="1">
      <alignment horizontal="left"/>
    </xf>
    <xf numFmtId="0" fontId="2" fillId="19" borderId="28" xfId="0" applyFont="1" applyFill="1" applyBorder="1" applyAlignment="1">
      <alignment horizontal="left"/>
    </xf>
    <xf numFmtId="0" fontId="2" fillId="19" borderId="29" xfId="0" applyFont="1" applyFill="1" applyBorder="1" applyAlignment="1">
      <alignment horizontal="left"/>
    </xf>
    <xf numFmtId="49" fontId="21" fillId="0" borderId="46" xfId="0" applyNumberFormat="1" applyFont="1" applyBorder="1" applyAlignment="1">
      <alignment horizontal="left" vertical="center" wrapText="1"/>
    </xf>
    <xf numFmtId="49" fontId="21" fillId="0" borderId="47" xfId="0" applyNumberFormat="1" applyFont="1" applyBorder="1" applyAlignment="1">
      <alignment horizontal="left" vertical="center" wrapText="1"/>
    </xf>
    <xf numFmtId="49" fontId="33" fillId="0" borderId="28" xfId="0" applyNumberFormat="1" applyFont="1" applyBorder="1" applyAlignment="1">
      <alignment horizontal="left" vertical="center" wrapText="1"/>
    </xf>
    <xf numFmtId="49" fontId="33" fillId="0" borderId="29" xfId="0" applyNumberFormat="1" applyFont="1" applyBorder="1" applyAlignment="1">
      <alignment horizontal="left" vertical="center" wrapText="1"/>
    </xf>
    <xf numFmtId="14" fontId="0" fillId="19" borderId="27" xfId="0" applyNumberFormat="1" applyFill="1" applyBorder="1" applyAlignment="1" quotePrefix="1">
      <alignment horizontal="center" vertical="top"/>
    </xf>
    <xf numFmtId="14" fontId="0" fillId="19" borderId="33" xfId="0" applyNumberFormat="1" applyFill="1" applyBorder="1" applyAlignment="1" quotePrefix="1">
      <alignment horizontal="center" vertical="top"/>
    </xf>
    <xf numFmtId="0" fontId="0" fillId="19" borderId="27" xfId="0" applyFill="1" applyBorder="1" applyAlignment="1">
      <alignment horizontal="center" vertical="top"/>
    </xf>
    <xf numFmtId="0" fontId="0" fillId="19" borderId="33" xfId="0" applyFill="1" applyBorder="1" applyAlignment="1">
      <alignment horizontal="center" vertical="top"/>
    </xf>
    <xf numFmtId="49" fontId="0" fillId="0" borderId="24" xfId="0" applyNumberFormat="1" applyBorder="1" applyAlignment="1">
      <alignment horizontal="left" vertical="center" wrapText="1"/>
    </xf>
    <xf numFmtId="49" fontId="0" fillId="0" borderId="23" xfId="0" applyNumberFormat="1" applyBorder="1" applyAlignment="1">
      <alignment horizontal="left" vertical="center" wrapText="1"/>
    </xf>
    <xf numFmtId="49" fontId="0" fillId="0" borderId="25" xfId="0" applyNumberFormat="1" applyBorder="1" applyAlignment="1">
      <alignment horizontal="left" vertical="center" wrapText="1"/>
    </xf>
    <xf numFmtId="0" fontId="40" fillId="20" borderId="0" xfId="0" applyFont="1" applyFill="1" applyAlignment="1">
      <alignment horizontal="left" vertical="top"/>
    </xf>
    <xf numFmtId="0" fontId="22" fillId="0" borderId="23" xfId="0" applyFont="1" applyBorder="1" applyAlignment="1">
      <alignment horizontal="left"/>
    </xf>
    <xf numFmtId="0" fontId="22" fillId="0" borderId="57" xfId="0" applyFont="1" applyBorder="1" applyAlignment="1">
      <alignment horizontal="left"/>
    </xf>
    <xf numFmtId="0" fontId="32" fillId="0" borderId="19" xfId="0" applyFont="1" applyBorder="1" applyAlignment="1">
      <alignment horizontal="left"/>
    </xf>
    <xf numFmtId="0" fontId="32" fillId="0" borderId="18" xfId="0" applyFont="1" applyBorder="1" applyAlignment="1">
      <alignment horizontal="left"/>
    </xf>
    <xf numFmtId="0" fontId="0" fillId="0" borderId="69" xfId="61" applyFont="1" applyBorder="1" applyAlignment="1">
      <alignment horizontal="center"/>
      <protection/>
    </xf>
    <xf numFmtId="0" fontId="0" fillId="0" borderId="70" xfId="61" applyFont="1" applyBorder="1" applyAlignment="1">
      <alignment horizontal="center"/>
      <protection/>
    </xf>
    <xf numFmtId="0" fontId="0" fillId="0" borderId="71" xfId="61" applyFont="1" applyBorder="1" applyAlignment="1">
      <alignment horizontal="center"/>
      <protection/>
    </xf>
    <xf numFmtId="0" fontId="0" fillId="0" borderId="72" xfId="61" applyFont="1" applyBorder="1" applyAlignment="1">
      <alignment horizontal="center"/>
      <protection/>
    </xf>
    <xf numFmtId="3" fontId="2" fillId="0" borderId="54" xfId="0" applyNumberFormat="1" applyFont="1" applyFill="1" applyBorder="1" applyAlignment="1">
      <alignment horizontal="right"/>
    </xf>
    <xf numFmtId="3" fontId="2" fillId="0" borderId="55" xfId="0" applyNumberFormat="1" applyFont="1" applyFill="1" applyBorder="1" applyAlignment="1">
      <alignment horizontal="right"/>
    </xf>
    <xf numFmtId="165" fontId="23" fillId="0" borderId="0" xfId="0" applyNumberFormat="1" applyFont="1" applyFill="1" applyBorder="1" applyAlignment="1">
      <alignment horizontal="center"/>
    </xf>
    <xf numFmtId="0" fontId="27" fillId="0" borderId="0" xfId="61" applyFont="1" applyAlignment="1">
      <alignment horizontal="center"/>
      <protection/>
    </xf>
    <xf numFmtId="0" fontId="0" fillId="0" borderId="69" xfId="61" applyFont="1" applyFill="1" applyBorder="1" applyAlignment="1">
      <alignment horizontal="center"/>
      <protection/>
    </xf>
    <xf numFmtId="0" fontId="0" fillId="0" borderId="70" xfId="61" applyFont="1" applyFill="1" applyBorder="1" applyAlignment="1">
      <alignment horizontal="center"/>
      <protection/>
    </xf>
    <xf numFmtId="49" fontId="0" fillId="0" borderId="71" xfId="61" applyNumberFormat="1" applyFont="1" applyFill="1" applyBorder="1" applyAlignment="1">
      <alignment horizontal="center"/>
      <protection/>
    </xf>
    <xf numFmtId="0" fontId="0" fillId="0" borderId="72" xfId="61" applyFont="1" applyFill="1" applyBorder="1" applyAlignment="1">
      <alignment horizontal="center"/>
      <protection/>
    </xf>
    <xf numFmtId="0" fontId="38" fillId="20" borderId="15" xfId="61" applyFont="1" applyFill="1" applyBorder="1" applyAlignment="1">
      <alignment horizontal="center" vertical="center" textRotation="90" wrapText="1"/>
      <protection/>
    </xf>
    <xf numFmtId="0" fontId="38" fillId="21" borderId="15" xfId="61" applyFont="1" applyFill="1" applyBorder="1" applyAlignment="1">
      <alignment horizontal="center" vertical="center" textRotation="90" wrapText="1"/>
      <protection/>
    </xf>
    <xf numFmtId="0" fontId="38" fillId="21" borderId="15" xfId="61" applyFont="1" applyFill="1" applyBorder="1" applyAlignment="1">
      <alignment horizontal="center" vertical="center" textRotation="90"/>
      <protection/>
    </xf>
    <xf numFmtId="0" fontId="38" fillId="20" borderId="15" xfId="61" applyFont="1" applyFill="1" applyBorder="1" applyAlignment="1">
      <alignment horizontal="center" vertical="center" textRotation="90"/>
      <protection/>
    </xf>
    <xf numFmtId="0" fontId="24" fillId="0" borderId="43" xfId="61" applyFont="1" applyFill="1" applyBorder="1" applyAlignment="1">
      <alignment wrapText="1"/>
      <protection/>
    </xf>
    <xf numFmtId="0" fontId="24" fillId="0" borderId="43" xfId="61" applyFont="1" applyFill="1" applyBorder="1" applyAlignment="1">
      <alignment wrapText="1"/>
      <protection/>
    </xf>
    <xf numFmtId="0" fontId="42" fillId="0" borderId="43" xfId="61" applyFont="1" applyFill="1" applyBorder="1" applyAlignment="1">
      <alignment wrapText="1"/>
      <protection/>
    </xf>
    <xf numFmtId="0" fontId="24" fillId="0" borderId="43" xfId="61" applyFont="1" applyFill="1" applyBorder="1" applyAlignment="1">
      <alignment wrapText="1"/>
      <protection/>
    </xf>
    <xf numFmtId="0" fontId="24" fillId="0" borderId="43" xfId="61" applyFont="1" applyFill="1" applyBorder="1" applyAlignment="1">
      <alignment wrapText="1"/>
      <protection/>
    </xf>
    <xf numFmtId="0" fontId="24" fillId="0" borderId="43" xfId="61" applyFont="1" applyFill="1" applyBorder="1" applyAlignment="1">
      <alignment wrapText="1"/>
      <protection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  <cellStyle name="normální_POL.XLS" xfId="61"/>
    <cellStyle name="Procen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7"/>
  <sheetViews>
    <sheetView tabSelected="1" workbookViewId="0" topLeftCell="A1"/>
  </sheetViews>
  <sheetFormatPr defaultColWidth="9.00390625" defaultRowHeight="12.75"/>
  <cols>
    <col min="1" max="1" width="4.25390625" style="0" customWidth="1"/>
    <col min="2" max="4" width="13.625" style="0" customWidth="1"/>
    <col min="5" max="7" width="16.625" style="0" customWidth="1"/>
    <col min="9" max="10" width="14.25390625" style="0" customWidth="1"/>
    <col min="11" max="12" width="9.125" style="0" customWidth="1"/>
    <col min="14" max="14" width="9.125" style="0" customWidth="1"/>
  </cols>
  <sheetData>
    <row r="1" spans="1:7" ht="21.75" customHeight="1">
      <c r="A1" s="1" t="s">
        <v>399</v>
      </c>
      <c r="B1" s="2"/>
      <c r="C1" s="2"/>
      <c r="D1" s="2"/>
      <c r="E1" s="2"/>
      <c r="F1" s="2"/>
      <c r="G1" s="2"/>
    </row>
    <row r="2" spans="1:7" ht="15" customHeight="1" thickBot="1">
      <c r="A2" s="268" t="s">
        <v>634</v>
      </c>
      <c r="B2" s="86"/>
      <c r="C2" s="86"/>
      <c r="G2" s="166" t="s">
        <v>686</v>
      </c>
    </row>
    <row r="3" spans="1:7" ht="12.95" customHeight="1">
      <c r="A3" s="3" t="s">
        <v>0</v>
      </c>
      <c r="B3" s="4"/>
      <c r="C3" s="5" t="s">
        <v>1</v>
      </c>
      <c r="D3" s="5"/>
      <c r="E3" s="5"/>
      <c r="F3" s="5"/>
      <c r="G3" s="6"/>
    </row>
    <row r="4" spans="1:7" ht="12.95" customHeight="1">
      <c r="A4" s="7"/>
      <c r="B4" s="8"/>
      <c r="C4" s="9" t="s">
        <v>687</v>
      </c>
      <c r="D4" s="10"/>
      <c r="E4" s="10"/>
      <c r="F4" s="10"/>
      <c r="G4" s="32"/>
    </row>
    <row r="5" spans="1:7" ht="12.95" customHeight="1">
      <c r="A5" s="13" t="s">
        <v>3</v>
      </c>
      <c r="B5" s="14"/>
      <c r="C5" s="16" t="s">
        <v>4</v>
      </c>
      <c r="D5" s="15"/>
      <c r="E5" s="15"/>
      <c r="F5" s="15"/>
      <c r="G5" s="17"/>
    </row>
    <row r="6" spans="1:7" ht="12.95" customHeight="1">
      <c r="A6" s="7"/>
      <c r="B6" s="8"/>
      <c r="C6" s="9" t="s">
        <v>511</v>
      </c>
      <c r="D6" s="33"/>
      <c r="E6" s="33"/>
      <c r="F6" s="52"/>
      <c r="G6" s="34"/>
    </row>
    <row r="7" spans="1:9" ht="12.75">
      <c r="A7" s="13" t="s">
        <v>5</v>
      </c>
      <c r="B7" s="15"/>
      <c r="C7" s="345"/>
      <c r="D7" s="346"/>
      <c r="E7" s="18" t="s">
        <v>6</v>
      </c>
      <c r="F7" s="19"/>
      <c r="G7" s="20"/>
      <c r="H7" s="21"/>
      <c r="I7" s="21"/>
    </row>
    <row r="8" spans="1:7" ht="12.75">
      <c r="A8" s="13" t="s">
        <v>7</v>
      </c>
      <c r="B8" s="15"/>
      <c r="C8" s="347" t="s">
        <v>414</v>
      </c>
      <c r="D8" s="348"/>
      <c r="E8" s="16" t="s">
        <v>8</v>
      </c>
      <c r="F8" s="15"/>
      <c r="G8" s="22"/>
    </row>
    <row r="9" spans="1:7" ht="12.75">
      <c r="A9" s="27"/>
      <c r="B9" s="11"/>
      <c r="C9" s="161" t="s">
        <v>415</v>
      </c>
      <c r="D9" s="54"/>
      <c r="E9" s="28"/>
      <c r="F9" s="11"/>
      <c r="G9" s="35"/>
    </row>
    <row r="10" spans="1:7" ht="12.75">
      <c r="A10" s="23" t="s">
        <v>9</v>
      </c>
      <c r="B10" s="24"/>
      <c r="C10" s="24"/>
      <c r="D10" s="24"/>
      <c r="E10" s="25" t="s">
        <v>10</v>
      </c>
      <c r="F10" s="24"/>
      <c r="G10" s="26"/>
    </row>
    <row r="11" spans="1:57" ht="12.75">
      <c r="A11" s="27" t="s">
        <v>11</v>
      </c>
      <c r="B11" s="11"/>
      <c r="C11" s="11"/>
      <c r="D11" s="11"/>
      <c r="E11" s="28" t="s">
        <v>12</v>
      </c>
      <c r="F11" s="11"/>
      <c r="G11" s="12"/>
      <c r="BA11" s="29"/>
      <c r="BB11" s="29"/>
      <c r="BC11" s="29"/>
      <c r="BD11" s="29"/>
      <c r="BE11" s="29"/>
    </row>
    <row r="12" spans="1:7" ht="12.75">
      <c r="A12" s="201" t="s">
        <v>71</v>
      </c>
      <c r="B12" s="11"/>
      <c r="C12" s="11"/>
      <c r="D12" s="11"/>
      <c r="E12" s="330"/>
      <c r="F12" s="331"/>
      <c r="G12" s="332"/>
    </row>
    <row r="13" spans="1:7" ht="28.5" customHeight="1" thickBot="1">
      <c r="A13" s="37" t="s">
        <v>15</v>
      </c>
      <c r="B13" s="38"/>
      <c r="C13" s="38"/>
      <c r="D13" s="38"/>
      <c r="E13" s="39"/>
      <c r="F13" s="39"/>
      <c r="G13" s="40"/>
    </row>
    <row r="14" spans="1:7" ht="17.25" customHeight="1" thickBot="1">
      <c r="A14" s="182" t="s">
        <v>30</v>
      </c>
      <c r="B14" s="181" t="s">
        <v>394</v>
      </c>
      <c r="C14" s="30"/>
      <c r="D14" s="41"/>
      <c r="E14" s="46" t="s">
        <v>396</v>
      </c>
      <c r="F14" s="47" t="s">
        <v>395</v>
      </c>
      <c r="G14" s="48" t="s">
        <v>397</v>
      </c>
    </row>
    <row r="15" spans="1:7" ht="18.75" customHeight="1">
      <c r="A15" s="187">
        <v>1</v>
      </c>
      <c r="B15" s="333" t="s">
        <v>416</v>
      </c>
      <c r="C15" s="333"/>
      <c r="D15" s="334"/>
      <c r="E15" s="269">
        <f>E16+E22</f>
        <v>0</v>
      </c>
      <c r="F15" s="270">
        <f>F16+F22</f>
        <v>0</v>
      </c>
      <c r="G15" s="271">
        <f>G16+G22</f>
        <v>0</v>
      </c>
    </row>
    <row r="16" spans="1:7" ht="18.75" customHeight="1">
      <c r="A16" s="184" t="s">
        <v>393</v>
      </c>
      <c r="B16" s="335" t="s">
        <v>417</v>
      </c>
      <c r="C16" s="335"/>
      <c r="D16" s="336"/>
      <c r="E16" s="272">
        <f>SUM(E17:E20)</f>
        <v>0</v>
      </c>
      <c r="F16" s="273">
        <f>SUM(F17:F20)</f>
        <v>0</v>
      </c>
      <c r="G16" s="274">
        <f>SUM(G17:G20)</f>
        <v>0</v>
      </c>
    </row>
    <row r="17" spans="1:7" ht="18.75" customHeight="1">
      <c r="A17" s="183"/>
      <c r="B17" s="323" t="s">
        <v>636</v>
      </c>
      <c r="C17" s="323"/>
      <c r="D17" s="324"/>
      <c r="E17" s="275">
        <f>'SO 01 Rekapitulace'!G25</f>
        <v>0</v>
      </c>
      <c r="F17" s="276">
        <f>E17*0.15</f>
        <v>0</v>
      </c>
      <c r="G17" s="277">
        <f>E17+F17</f>
        <v>0</v>
      </c>
    </row>
    <row r="18" spans="1:7" ht="18.75" customHeight="1">
      <c r="A18" s="183"/>
      <c r="B18" s="323" t="s">
        <v>637</v>
      </c>
      <c r="C18" s="323"/>
      <c r="D18" s="324"/>
      <c r="E18" s="275">
        <f>'SO 02 Rekapitulace'!G16</f>
        <v>0</v>
      </c>
      <c r="F18" s="276">
        <f>E18*0.15</f>
        <v>0</v>
      </c>
      <c r="G18" s="277">
        <f>E18+F18</f>
        <v>0</v>
      </c>
    </row>
    <row r="19" spans="1:7" ht="18.75" customHeight="1">
      <c r="A19" s="183"/>
      <c r="B19" s="323" t="s">
        <v>638</v>
      </c>
      <c r="C19" s="323"/>
      <c r="D19" s="324"/>
      <c r="E19" s="275">
        <f>'SO 03 Rekapitulace'!G20</f>
        <v>0</v>
      </c>
      <c r="F19" s="276">
        <f>E19*0.15</f>
        <v>0</v>
      </c>
      <c r="G19" s="277">
        <f>E19+F19</f>
        <v>0</v>
      </c>
    </row>
    <row r="20" spans="1:7" ht="18.75" customHeight="1">
      <c r="A20" s="183"/>
      <c r="B20" s="323" t="s">
        <v>639</v>
      </c>
      <c r="C20" s="323"/>
      <c r="D20" s="324"/>
      <c r="E20" s="275">
        <f>'SO 04 Rekapitulace'!G17</f>
        <v>0</v>
      </c>
      <c r="F20" s="276">
        <f>E20*0.15</f>
        <v>0</v>
      </c>
      <c r="G20" s="277">
        <f>E20+F20</f>
        <v>0</v>
      </c>
    </row>
    <row r="21" spans="1:7" ht="7.5" customHeight="1">
      <c r="A21" s="190"/>
      <c r="B21" s="267"/>
      <c r="C21" s="267"/>
      <c r="D21" s="267"/>
      <c r="E21" s="278"/>
      <c r="F21" s="279"/>
      <c r="G21" s="280"/>
    </row>
    <row r="22" spans="1:7" ht="18.75" customHeight="1">
      <c r="A22" s="184" t="s">
        <v>398</v>
      </c>
      <c r="B22" s="335" t="s">
        <v>418</v>
      </c>
      <c r="C22" s="335"/>
      <c r="D22" s="336"/>
      <c r="E22" s="272">
        <f>SUM(E23:E27)</f>
        <v>0</v>
      </c>
      <c r="F22" s="273">
        <f>SUM(F23:F27)</f>
        <v>0</v>
      </c>
      <c r="G22" s="274">
        <f>SUM(G23:G27)</f>
        <v>0</v>
      </c>
    </row>
    <row r="23" spans="1:7" ht="18.75" customHeight="1">
      <c r="A23" s="183"/>
      <c r="B23" s="323" t="s">
        <v>640</v>
      </c>
      <c r="C23" s="323"/>
      <c r="D23" s="324"/>
      <c r="E23" s="281"/>
      <c r="F23" s="276">
        <f>E23*0.21</f>
        <v>0</v>
      </c>
      <c r="G23" s="277">
        <f>E23+F23</f>
        <v>0</v>
      </c>
    </row>
    <row r="24" spans="1:7" ht="18.75" customHeight="1">
      <c r="A24" s="183"/>
      <c r="B24" s="323" t="s">
        <v>641</v>
      </c>
      <c r="C24" s="323"/>
      <c r="D24" s="324"/>
      <c r="E24" s="281"/>
      <c r="F24" s="276">
        <f>E24*0.21</f>
        <v>0</v>
      </c>
      <c r="G24" s="277">
        <f>E24+F24</f>
        <v>0</v>
      </c>
    </row>
    <row r="25" spans="1:7" ht="18.75" customHeight="1">
      <c r="A25" s="183"/>
      <c r="B25" s="323" t="s">
        <v>642</v>
      </c>
      <c r="C25" s="323"/>
      <c r="D25" s="324"/>
      <c r="E25" s="281"/>
      <c r="F25" s="276">
        <f>E25*0.21</f>
        <v>0</v>
      </c>
      <c r="G25" s="277">
        <f>E25+F25</f>
        <v>0</v>
      </c>
    </row>
    <row r="26" spans="1:7" ht="18.75" customHeight="1">
      <c r="A26" s="183"/>
      <c r="B26" s="323" t="s">
        <v>643</v>
      </c>
      <c r="C26" s="323"/>
      <c r="D26" s="324"/>
      <c r="E26" s="282"/>
      <c r="F26" s="276">
        <f>E26*0.21</f>
        <v>0</v>
      </c>
      <c r="G26" s="277">
        <f>E26+F26</f>
        <v>0</v>
      </c>
    </row>
    <row r="27" spans="1:7" ht="18.75" customHeight="1">
      <c r="A27" s="191"/>
      <c r="B27" s="325" t="s">
        <v>644</v>
      </c>
      <c r="C27" s="325"/>
      <c r="D27" s="326"/>
      <c r="E27" s="283"/>
      <c r="F27" s="284">
        <f>E27*0.21</f>
        <v>0</v>
      </c>
      <c r="G27" s="285">
        <f>E27+F27</f>
        <v>0</v>
      </c>
    </row>
    <row r="28" spans="1:7" ht="7.5" customHeight="1" thickBot="1">
      <c r="A28" s="196"/>
      <c r="B28" s="197"/>
      <c r="C28" s="197"/>
      <c r="D28" s="197"/>
      <c r="E28" s="286"/>
      <c r="F28" s="287"/>
      <c r="G28" s="288"/>
    </row>
    <row r="29" spans="1:7" ht="18.75" customHeight="1">
      <c r="A29" s="187">
        <v>2</v>
      </c>
      <c r="B29" s="333" t="s">
        <v>412</v>
      </c>
      <c r="C29" s="333"/>
      <c r="D29" s="334"/>
      <c r="E29" s="269">
        <f>SUM(E30:E31)</f>
        <v>0</v>
      </c>
      <c r="F29" s="270">
        <f>SUM(F30:F31)</f>
        <v>0</v>
      </c>
      <c r="G29" s="271">
        <f>SUM(G30:G31)</f>
        <v>0</v>
      </c>
    </row>
    <row r="30" spans="1:7" ht="18.75" customHeight="1">
      <c r="A30" s="199"/>
      <c r="B30" s="341" t="s">
        <v>645</v>
      </c>
      <c r="C30" s="342"/>
      <c r="D30" s="343"/>
      <c r="E30" s="289">
        <f>'SO 05 Rekapitulace'!G23</f>
        <v>0</v>
      </c>
      <c r="F30" s="290">
        <f>E30*0.15</f>
        <v>0</v>
      </c>
      <c r="G30" s="291">
        <f>E30+F30</f>
        <v>0</v>
      </c>
    </row>
    <row r="31" spans="1:9" ht="18.75" customHeight="1">
      <c r="A31" s="191"/>
      <c r="B31" s="325" t="s">
        <v>646</v>
      </c>
      <c r="C31" s="325"/>
      <c r="D31" s="326"/>
      <c r="E31" s="292">
        <f>'SO 01 Rekapitulace'!I25+'SO 02 Rekapitulace'!I16+'SO 03 Rekapitulace'!I20+'SO 04 Rekapitulace'!I17+'SO 05 Rekapitulace'!I23</f>
        <v>0</v>
      </c>
      <c r="F31" s="284">
        <f>E31*0.15</f>
        <v>0</v>
      </c>
      <c r="G31" s="285">
        <f>E31+F31</f>
        <v>0</v>
      </c>
      <c r="I31" s="29"/>
    </row>
    <row r="32" spans="1:10" ht="10.5" customHeight="1" thickBot="1">
      <c r="A32" s="192"/>
      <c r="B32" s="193"/>
      <c r="C32" s="194"/>
      <c r="D32" s="195"/>
      <c r="E32" s="293"/>
      <c r="F32" s="294"/>
      <c r="G32" s="295"/>
      <c r="I32" s="230"/>
      <c r="J32" s="230"/>
    </row>
    <row r="33" spans="1:12" ht="22.5" customHeight="1" thickBot="1">
      <c r="A33" s="189">
        <v>3</v>
      </c>
      <c r="B33" s="188" t="s">
        <v>419</v>
      </c>
      <c r="C33" s="186"/>
      <c r="D33" s="185"/>
      <c r="E33" s="296">
        <f>E15+E29</f>
        <v>0</v>
      </c>
      <c r="F33" s="297">
        <f>F15+F29</f>
        <v>0</v>
      </c>
      <c r="G33" s="298">
        <f>G15+G29</f>
        <v>0</v>
      </c>
      <c r="I33" s="231"/>
      <c r="J33" s="232"/>
      <c r="L33" s="53"/>
    </row>
    <row r="34" spans="1:10" ht="15.95" customHeight="1">
      <c r="A34" s="27"/>
      <c r="B34" s="11"/>
      <c r="C34" s="36"/>
      <c r="D34" s="11"/>
      <c r="E34" s="229"/>
      <c r="F34" s="11"/>
      <c r="G34" s="35"/>
      <c r="I34" s="233"/>
      <c r="J34" s="234"/>
    </row>
    <row r="35" spans="1:10" ht="15.95" customHeight="1" thickBot="1">
      <c r="A35" s="42"/>
      <c r="B35" s="43"/>
      <c r="C35" s="44"/>
      <c r="D35" s="43"/>
      <c r="E35" s="44"/>
      <c r="F35" s="43"/>
      <c r="G35" s="45"/>
      <c r="I35" s="235"/>
      <c r="J35" s="235"/>
    </row>
    <row r="36" spans="1:7" ht="30" customHeight="1" thickBot="1">
      <c r="A36" s="50" t="s">
        <v>14</v>
      </c>
      <c r="B36" s="49"/>
      <c r="C36" s="339"/>
      <c r="D36" s="340"/>
      <c r="E36" s="50" t="s">
        <v>13</v>
      </c>
      <c r="F36" s="337"/>
      <c r="G36" s="338"/>
    </row>
    <row r="37" spans="1:8" ht="3" customHeight="1">
      <c r="A37" s="31"/>
      <c r="B37" s="327"/>
      <c r="C37" s="327"/>
      <c r="D37" s="327"/>
      <c r="E37" s="327"/>
      <c r="F37" s="327"/>
      <c r="G37" s="327"/>
      <c r="H37" t="s">
        <v>2</v>
      </c>
    </row>
    <row r="38" spans="1:7" ht="18.75" customHeight="1">
      <c r="A38" s="344" t="s">
        <v>530</v>
      </c>
      <c r="B38" s="344"/>
      <c r="C38" s="344"/>
      <c r="D38" s="344"/>
      <c r="E38" s="344"/>
      <c r="F38" s="344"/>
      <c r="G38" s="344"/>
    </row>
    <row r="39" spans="1:7" ht="12.75">
      <c r="A39" s="329" t="s">
        <v>531</v>
      </c>
      <c r="B39" s="329"/>
      <c r="C39" s="329"/>
      <c r="D39" s="329"/>
      <c r="E39" s="329"/>
      <c r="F39" s="329"/>
      <c r="G39" s="329"/>
    </row>
    <row r="40" spans="1:7" ht="12.75">
      <c r="A40" s="328" t="s">
        <v>532</v>
      </c>
      <c r="B40" s="329"/>
      <c r="C40" s="329"/>
      <c r="D40" s="329"/>
      <c r="E40" s="329"/>
      <c r="F40" s="329"/>
      <c r="G40" s="329"/>
    </row>
    <row r="41" spans="1:7" ht="12.75">
      <c r="A41" s="328" t="s">
        <v>533</v>
      </c>
      <c r="B41" s="329"/>
      <c r="C41" s="329"/>
      <c r="D41" s="329"/>
      <c r="E41" s="329"/>
      <c r="F41" s="329"/>
      <c r="G41" s="329"/>
    </row>
    <row r="42" spans="1:7" ht="12.75">
      <c r="A42" s="328" t="s">
        <v>534</v>
      </c>
      <c r="B42" s="329"/>
      <c r="C42" s="329"/>
      <c r="D42" s="329"/>
      <c r="E42" s="329"/>
      <c r="F42" s="329"/>
      <c r="G42" s="329"/>
    </row>
    <row r="43" spans="1:7" ht="12.75">
      <c r="A43" s="328" t="s">
        <v>535</v>
      </c>
      <c r="B43" s="329"/>
      <c r="C43" s="329"/>
      <c r="D43" s="329"/>
      <c r="E43" s="329"/>
      <c r="F43" s="329"/>
      <c r="G43" s="329"/>
    </row>
    <row r="44" spans="1:7" ht="12.75">
      <c r="A44" s="328" t="s">
        <v>536</v>
      </c>
      <c r="B44" s="329"/>
      <c r="C44" s="329"/>
      <c r="D44" s="329"/>
      <c r="E44" s="329"/>
      <c r="F44" s="329"/>
      <c r="G44" s="329"/>
    </row>
    <row r="45" spans="1:7" ht="12.75">
      <c r="A45" s="328" t="s">
        <v>537</v>
      </c>
      <c r="B45" s="329"/>
      <c r="C45" s="329"/>
      <c r="D45" s="329"/>
      <c r="E45" s="329"/>
      <c r="F45" s="329"/>
      <c r="G45" s="329"/>
    </row>
    <row r="46" spans="2:7" ht="12.75">
      <c r="B46" s="327"/>
      <c r="C46" s="327"/>
      <c r="D46" s="327"/>
      <c r="E46" s="327"/>
      <c r="F46" s="327"/>
      <c r="G46" s="327"/>
    </row>
    <row r="47" spans="2:7" ht="12.75">
      <c r="B47" s="327"/>
      <c r="C47" s="327"/>
      <c r="D47" s="327"/>
      <c r="E47" s="327"/>
      <c r="F47" s="327"/>
      <c r="G47" s="327"/>
    </row>
    <row r="48" spans="2:7" ht="12.75">
      <c r="B48" s="327"/>
      <c r="C48" s="327"/>
      <c r="D48" s="327"/>
      <c r="E48" s="327"/>
      <c r="F48" s="327"/>
      <c r="G48" s="327"/>
    </row>
    <row r="49" spans="2:7" ht="12.75">
      <c r="B49" s="327"/>
      <c r="C49" s="327"/>
      <c r="D49" s="327"/>
      <c r="E49" s="327"/>
      <c r="F49" s="327"/>
      <c r="G49" s="327"/>
    </row>
    <row r="50" spans="2:7" ht="12.75">
      <c r="B50" s="327"/>
      <c r="C50" s="327"/>
      <c r="D50" s="327"/>
      <c r="E50" s="327"/>
      <c r="F50" s="327"/>
      <c r="G50" s="327"/>
    </row>
    <row r="51" spans="2:7" ht="12.75">
      <c r="B51" s="327"/>
      <c r="C51" s="327"/>
      <c r="D51" s="327"/>
      <c r="E51" s="327"/>
      <c r="F51" s="327"/>
      <c r="G51" s="327"/>
    </row>
    <row r="52" spans="2:7" ht="12.75">
      <c r="B52" s="327"/>
      <c r="C52" s="327"/>
      <c r="D52" s="327"/>
      <c r="E52" s="327"/>
      <c r="F52" s="327"/>
      <c r="G52" s="327"/>
    </row>
    <row r="53" spans="2:7" ht="12.75">
      <c r="B53" s="327"/>
      <c r="C53" s="327"/>
      <c r="D53" s="327"/>
      <c r="E53" s="327"/>
      <c r="F53" s="327"/>
      <c r="G53" s="327"/>
    </row>
    <row r="54" spans="2:7" ht="12.75">
      <c r="B54" s="327"/>
      <c r="C54" s="327"/>
      <c r="D54" s="327"/>
      <c r="E54" s="327"/>
      <c r="F54" s="327"/>
      <c r="G54" s="327"/>
    </row>
    <row r="55" spans="2:7" ht="12.75">
      <c r="B55" s="327"/>
      <c r="C55" s="327"/>
      <c r="D55" s="327"/>
      <c r="E55" s="327"/>
      <c r="F55" s="327"/>
      <c r="G55" s="327"/>
    </row>
    <row r="57" ht="26.25">
      <c r="G57" s="51"/>
    </row>
  </sheetData>
  <sheetProtection password="CC59" sheet="1" objects="1" scenarios="1"/>
  <protectedRanges>
    <protectedRange sqref="E26" name="Oblast4"/>
    <protectedRange sqref="F36:G36" name="Oblast3"/>
    <protectedRange sqref="E12:G12" name="Oblast1"/>
    <protectedRange sqref="C36:D36" name="Oblast2"/>
  </protectedRanges>
  <mergeCells count="39">
    <mergeCell ref="C7:D7"/>
    <mergeCell ref="C8:D8"/>
    <mergeCell ref="B18:D18"/>
    <mergeCell ref="B19:D19"/>
    <mergeCell ref="B22:D22"/>
    <mergeCell ref="B47:G47"/>
    <mergeCell ref="B20:D20"/>
    <mergeCell ref="E12:G12"/>
    <mergeCell ref="B37:G37"/>
    <mergeCell ref="B15:D15"/>
    <mergeCell ref="B17:D17"/>
    <mergeCell ref="B16:D16"/>
    <mergeCell ref="B31:D31"/>
    <mergeCell ref="F36:G36"/>
    <mergeCell ref="C36:D36"/>
    <mergeCell ref="B29:D29"/>
    <mergeCell ref="B30:D30"/>
    <mergeCell ref="B23:D23"/>
    <mergeCell ref="A38:G38"/>
    <mergeCell ref="A39:G39"/>
    <mergeCell ref="A40:G40"/>
    <mergeCell ref="B55:G55"/>
    <mergeCell ref="B48:G48"/>
    <mergeCell ref="B49:G49"/>
    <mergeCell ref="B50:G50"/>
    <mergeCell ref="B51:G51"/>
    <mergeCell ref="B52:G52"/>
    <mergeCell ref="B53:G53"/>
    <mergeCell ref="B54:G54"/>
    <mergeCell ref="B24:D24"/>
    <mergeCell ref="B25:D25"/>
    <mergeCell ref="B26:D26"/>
    <mergeCell ref="B27:D27"/>
    <mergeCell ref="B46:G46"/>
    <mergeCell ref="A41:G41"/>
    <mergeCell ref="A42:G42"/>
    <mergeCell ref="A43:G43"/>
    <mergeCell ref="A44:G44"/>
    <mergeCell ref="A45:G4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 CE,Tučné"&amp;8&amp;K01+042RTS Stavitel+&amp;R&amp;"Arial CE,Kurzíva"&amp;8&amp;K01+043Cenová úroveň CÚ2020/I
Cenová soustava RTS DATA</oddHeader>
    <oddFooter>&amp;CStrana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00102615356"/>
  </sheetPr>
  <dimension ref="A1:BE79"/>
  <sheetViews>
    <sheetView workbookViewId="0" topLeftCell="A1">
      <selection activeCell="F23" sqref="F23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349" t="s">
        <v>3</v>
      </c>
      <c r="B1" s="350"/>
      <c r="C1" s="55" t="str">
        <f>'Krycí list'!nazevstavby</f>
        <v>Rekonstrukce bytových domů v ulicích Heyrovského a Sokolovská</v>
      </c>
      <c r="D1" s="56"/>
      <c r="E1" s="57"/>
      <c r="F1" s="56"/>
      <c r="G1" s="58"/>
      <c r="H1" s="59"/>
      <c r="I1" s="164"/>
    </row>
    <row r="2" spans="1:9" ht="13.5" thickBot="1">
      <c r="A2" s="351" t="s">
        <v>0</v>
      </c>
      <c r="B2" s="352"/>
      <c r="C2" s="60" t="str">
        <f>'Krycí list'!nazevobjektu</f>
        <v>BD Sokolovská 1385-1386, Sokolov</v>
      </c>
      <c r="D2" s="61"/>
      <c r="E2" s="62"/>
      <c r="F2" s="61"/>
      <c r="G2" s="153"/>
      <c r="H2" s="153"/>
      <c r="I2" s="209" t="s">
        <v>420</v>
      </c>
    </row>
    <row r="3" ht="13.5" thickTop="1">
      <c r="F3" s="11"/>
    </row>
    <row r="4" spans="1:9" ht="19.5" customHeight="1">
      <c r="A4" s="63" t="s">
        <v>428</v>
      </c>
      <c r="B4" s="1"/>
      <c r="C4" s="1"/>
      <c r="D4" s="1"/>
      <c r="E4" s="64"/>
      <c r="F4" s="1"/>
      <c r="G4" s="1"/>
      <c r="H4" s="1"/>
      <c r="I4" s="1"/>
    </row>
    <row r="5" ht="13.5" thickBot="1"/>
    <row r="6" spans="1:9" s="11" customFormat="1" ht="13.5" thickBot="1">
      <c r="A6" s="65"/>
      <c r="B6" s="66" t="s">
        <v>16</v>
      </c>
      <c r="C6" s="66"/>
      <c r="D6" s="67"/>
      <c r="E6" s="68" t="s">
        <v>17</v>
      </c>
      <c r="F6" s="69" t="s">
        <v>18</v>
      </c>
      <c r="G6" s="69" t="s">
        <v>19</v>
      </c>
      <c r="H6" s="69" t="s">
        <v>20</v>
      </c>
      <c r="I6" s="70" t="s">
        <v>21</v>
      </c>
    </row>
    <row r="7" spans="1:9" s="11" customFormat="1" ht="12.75">
      <c r="A7" s="237" t="s">
        <v>479</v>
      </c>
      <c r="B7" s="238" t="str">
        <f>'SO 05 Položky'!D7</f>
        <v>Podlahy a podlahové konstrukce</v>
      </c>
      <c r="C7" s="236"/>
      <c r="D7" s="239"/>
      <c r="E7" s="240">
        <f>'SO 05 Položky'!H11</f>
        <v>0</v>
      </c>
      <c r="F7" s="241">
        <v>0</v>
      </c>
      <c r="G7" s="241">
        <v>0</v>
      </c>
      <c r="H7" s="241">
        <v>0</v>
      </c>
      <c r="I7" s="242">
        <v>0</v>
      </c>
    </row>
    <row r="8" spans="1:9" s="11" customFormat="1" ht="12.75">
      <c r="A8" s="237" t="s">
        <v>245</v>
      </c>
      <c r="B8" s="238" t="str">
        <f>'SO 05 Položky'!D12</f>
        <v>Přípočty</v>
      </c>
      <c r="C8" s="236"/>
      <c r="D8" s="239"/>
      <c r="E8" s="240">
        <f>'SO 05 Položky'!H14</f>
        <v>0</v>
      </c>
      <c r="F8" s="241">
        <v>0</v>
      </c>
      <c r="G8" s="241">
        <v>0</v>
      </c>
      <c r="H8" s="241">
        <v>0</v>
      </c>
      <c r="I8" s="242">
        <v>0</v>
      </c>
    </row>
    <row r="9" spans="1:9" s="11" customFormat="1" ht="12.75">
      <c r="A9" s="237" t="s">
        <v>213</v>
      </c>
      <c r="B9" s="238" t="str">
        <f>'SO 05 Položky'!D15</f>
        <v>Dokončovací kce na pozem.stav.</v>
      </c>
      <c r="C9" s="236"/>
      <c r="D9" s="239"/>
      <c r="E9" s="240">
        <f>'SO 05 Položky'!H17</f>
        <v>0</v>
      </c>
      <c r="F9" s="241">
        <v>0</v>
      </c>
      <c r="G9" s="241">
        <v>0</v>
      </c>
      <c r="H9" s="241">
        <v>0</v>
      </c>
      <c r="I9" s="242">
        <v>0</v>
      </c>
    </row>
    <row r="10" spans="1:9" s="11" customFormat="1" ht="12.75">
      <c r="A10" s="237" t="s">
        <v>217</v>
      </c>
      <c r="B10" s="238" t="str">
        <f>'SO 05 Položky'!D18</f>
        <v>Bourání konstrukcí</v>
      </c>
      <c r="C10" s="236"/>
      <c r="D10" s="239"/>
      <c r="E10" s="240">
        <f>'SO 05 Položky'!H20</f>
        <v>0</v>
      </c>
      <c r="F10" s="241">
        <v>0</v>
      </c>
      <c r="G10" s="241">
        <v>0</v>
      </c>
      <c r="H10" s="241">
        <v>0</v>
      </c>
      <c r="I10" s="242">
        <v>0</v>
      </c>
    </row>
    <row r="11" spans="1:9" s="11" customFormat="1" ht="12.75">
      <c r="A11" s="237" t="s">
        <v>205</v>
      </c>
      <c r="B11" s="238" t="str">
        <f>'SO 05 Položky'!D21</f>
        <v>Prorážení otvorů</v>
      </c>
      <c r="C11" s="236"/>
      <c r="D11" s="239"/>
      <c r="E11" s="240">
        <f>'SO 05 Položky'!H25</f>
        <v>0</v>
      </c>
      <c r="F11" s="241">
        <v>0</v>
      </c>
      <c r="G11" s="241">
        <v>0</v>
      </c>
      <c r="H11" s="241">
        <v>0</v>
      </c>
      <c r="I11" s="242">
        <v>0</v>
      </c>
    </row>
    <row r="12" spans="1:9" s="11" customFormat="1" ht="12.75">
      <c r="A12" s="237" t="s">
        <v>42</v>
      </c>
      <c r="B12" s="238" t="str">
        <f>'SO 05 Položky'!D26</f>
        <v>Vnitřní kanalizace</v>
      </c>
      <c r="C12" s="236"/>
      <c r="D12" s="239"/>
      <c r="E12" s="240">
        <v>0</v>
      </c>
      <c r="F12" s="240">
        <f>'SO 05 Položky'!H29</f>
        <v>0</v>
      </c>
      <c r="G12" s="241">
        <v>0</v>
      </c>
      <c r="H12" s="241">
        <v>0</v>
      </c>
      <c r="I12" s="242">
        <v>0</v>
      </c>
    </row>
    <row r="13" spans="1:9" s="11" customFormat="1" ht="12.75">
      <c r="A13" s="237" t="s">
        <v>340</v>
      </c>
      <c r="B13" s="238" t="str">
        <f>'SO 05 Položky'!D30</f>
        <v>Konstrukce tesařské</v>
      </c>
      <c r="C13" s="236"/>
      <c r="D13" s="239"/>
      <c r="E13" s="240">
        <v>0</v>
      </c>
      <c r="F13" s="240">
        <f>'SO 05 Položky'!H39</f>
        <v>0</v>
      </c>
      <c r="G13" s="241">
        <v>0</v>
      </c>
      <c r="H13" s="241">
        <v>0</v>
      </c>
      <c r="I13" s="242">
        <v>0</v>
      </c>
    </row>
    <row r="14" spans="1:9" s="11" customFormat="1" ht="12.75">
      <c r="A14" s="237" t="s">
        <v>472</v>
      </c>
      <c r="B14" s="238" t="str">
        <f>'SO 05 Položky'!D40</f>
        <v>Dřevostavby</v>
      </c>
      <c r="C14" s="236"/>
      <c r="D14" s="239"/>
      <c r="E14" s="240">
        <v>0</v>
      </c>
      <c r="F14" s="240">
        <f>'SO 05 Položky'!H43</f>
        <v>0</v>
      </c>
      <c r="G14" s="241">
        <v>0</v>
      </c>
      <c r="H14" s="241">
        <v>0</v>
      </c>
      <c r="I14" s="242">
        <v>0</v>
      </c>
    </row>
    <row r="15" spans="1:9" s="11" customFormat="1" ht="12.75">
      <c r="A15" s="237" t="s">
        <v>236</v>
      </c>
      <c r="B15" s="238" t="str">
        <f>'SO 05 Položky'!D44</f>
        <v>Konstrukce truhlářské</v>
      </c>
      <c r="C15" s="236"/>
      <c r="D15" s="239"/>
      <c r="E15" s="240">
        <v>0</v>
      </c>
      <c r="F15" s="240">
        <f>'SO 05 Položky'!H49</f>
        <v>0</v>
      </c>
      <c r="G15" s="241">
        <v>0</v>
      </c>
      <c r="H15" s="241">
        <v>0</v>
      </c>
      <c r="I15" s="242">
        <v>0</v>
      </c>
    </row>
    <row r="16" spans="1:9" s="11" customFormat="1" ht="12.75">
      <c r="A16" s="237" t="s">
        <v>607</v>
      </c>
      <c r="B16" s="238" t="str">
        <f>'SO 05 Položky'!D50</f>
        <v>Doplňkové konstrukce</v>
      </c>
      <c r="C16" s="236"/>
      <c r="D16" s="239"/>
      <c r="E16" s="240">
        <v>0</v>
      </c>
      <c r="F16" s="240">
        <f>'SO 05 Položky'!H55</f>
        <v>0</v>
      </c>
      <c r="G16" s="241">
        <v>0</v>
      </c>
      <c r="H16" s="241">
        <v>0</v>
      </c>
      <c r="I16" s="242">
        <v>0</v>
      </c>
    </row>
    <row r="17" spans="1:9" s="11" customFormat="1" ht="13.5" thickBot="1">
      <c r="A17" s="237" t="s">
        <v>68</v>
      </c>
      <c r="B17" s="238" t="str">
        <f>'SO 05 Položky'!D56</f>
        <v>Elektromontáže</v>
      </c>
      <c r="C17" s="236"/>
      <c r="D17" s="239"/>
      <c r="E17" s="240">
        <v>0</v>
      </c>
      <c r="F17" s="240">
        <v>0</v>
      </c>
      <c r="G17" s="241">
        <v>0</v>
      </c>
      <c r="H17" s="241">
        <f>'SO 05 Položky'!H74</f>
        <v>0</v>
      </c>
      <c r="I17" s="242">
        <v>0</v>
      </c>
    </row>
    <row r="18" spans="1:9" s="83" customFormat="1" ht="13.5" thickBot="1">
      <c r="A18" s="78"/>
      <c r="B18" s="66" t="s">
        <v>22</v>
      </c>
      <c r="C18" s="66"/>
      <c r="D18" s="79"/>
      <c r="E18" s="80">
        <f>SUM(E7:E17)</f>
        <v>0</v>
      </c>
      <c r="F18" s="81">
        <f>SUM(F7:F17)</f>
        <v>0</v>
      </c>
      <c r="G18" s="81">
        <f>SUM(G7:G17)</f>
        <v>0</v>
      </c>
      <c r="H18" s="81">
        <f>SUM(H7:H17)</f>
        <v>0</v>
      </c>
      <c r="I18" s="82">
        <f>SUM(I7:I17)</f>
        <v>0</v>
      </c>
    </row>
    <row r="19" spans="1:9" ht="12.75">
      <c r="A19" s="73"/>
      <c r="B19" s="73"/>
      <c r="C19" s="73"/>
      <c r="D19" s="73"/>
      <c r="E19" s="73"/>
      <c r="F19" s="73"/>
      <c r="G19" s="73"/>
      <c r="H19" s="73"/>
      <c r="I19" s="73"/>
    </row>
    <row r="20" spans="1:57" ht="19.5" customHeight="1">
      <c r="A20" s="84" t="s">
        <v>23</v>
      </c>
      <c r="B20" s="84"/>
      <c r="C20" s="84"/>
      <c r="D20" s="84"/>
      <c r="E20" s="84"/>
      <c r="F20" s="84"/>
      <c r="G20" s="85"/>
      <c r="H20" s="84"/>
      <c r="I20" s="84"/>
      <c r="BA20" s="29"/>
      <c r="BB20" s="29"/>
      <c r="BC20" s="29"/>
      <c r="BD20" s="29"/>
      <c r="BE20" s="29"/>
    </row>
    <row r="21" spans="1:9" ht="13.5" thickBot="1">
      <c r="A21" s="86"/>
      <c r="B21" s="86"/>
      <c r="C21" s="86"/>
      <c r="D21" s="86"/>
      <c r="E21" s="86"/>
      <c r="F21" s="86"/>
      <c r="G21" s="86"/>
      <c r="H21" s="86"/>
      <c r="I21" s="86"/>
    </row>
    <row r="22" spans="1:9" ht="12.75">
      <c r="A22" s="87" t="s">
        <v>24</v>
      </c>
      <c r="B22" s="88"/>
      <c r="C22" s="88"/>
      <c r="D22" s="89"/>
      <c r="E22" s="90"/>
      <c r="F22" s="91" t="s">
        <v>25</v>
      </c>
      <c r="G22" s="92" t="s">
        <v>26</v>
      </c>
      <c r="H22" s="93"/>
      <c r="I22" s="94" t="s">
        <v>27</v>
      </c>
    </row>
    <row r="23" spans="1:53" ht="12.75">
      <c r="A23" s="95" t="s">
        <v>28</v>
      </c>
      <c r="B23" s="96"/>
      <c r="C23" s="96"/>
      <c r="D23" s="97"/>
      <c r="E23" s="98"/>
      <c r="F23" s="208"/>
      <c r="G23" s="99">
        <f>SUM(E18:I18)</f>
        <v>0</v>
      </c>
      <c r="H23" s="100"/>
      <c r="I23" s="101">
        <f>E23+F23*G23/100</f>
        <v>0</v>
      </c>
      <c r="BA23">
        <v>0</v>
      </c>
    </row>
    <row r="24" spans="1:9" ht="13.5" thickBot="1">
      <c r="A24" s="102"/>
      <c r="B24" s="103" t="s">
        <v>29</v>
      </c>
      <c r="C24" s="104"/>
      <c r="D24" s="105"/>
      <c r="E24" s="106"/>
      <c r="F24" s="107"/>
      <c r="G24" s="107"/>
      <c r="H24" s="353">
        <f>SUM(I23:I23)</f>
        <v>0</v>
      </c>
      <c r="I24" s="354"/>
    </row>
    <row r="25" spans="1:9" ht="12.75">
      <c r="A25" s="73"/>
      <c r="B25" s="155"/>
      <c r="C25" s="73"/>
      <c r="D25" s="156"/>
      <c r="E25" s="156"/>
      <c r="F25" s="156"/>
      <c r="G25" s="156"/>
      <c r="H25" s="157"/>
      <c r="I25" s="157"/>
    </row>
    <row r="26" spans="1:9" ht="12.75">
      <c r="A26" s="73"/>
      <c r="B26" s="155"/>
      <c r="C26" s="73"/>
      <c r="D26" s="156"/>
      <c r="E26" s="156"/>
      <c r="F26" s="156"/>
      <c r="G26" s="156"/>
      <c r="H26" s="157"/>
      <c r="I26" s="157"/>
    </row>
    <row r="27" spans="1:9" ht="15.75">
      <c r="A27" s="73"/>
      <c r="B27" s="155"/>
      <c r="E27" s="158" t="s">
        <v>40</v>
      </c>
      <c r="F27" s="159" t="s">
        <v>429</v>
      </c>
      <c r="G27" s="160"/>
      <c r="H27" s="355">
        <f>(SUM(E18:I18))+I23</f>
        <v>0</v>
      </c>
      <c r="I27" s="355"/>
    </row>
    <row r="28" spans="2:9" ht="12.75">
      <c r="B28" s="83"/>
      <c r="F28" s="108"/>
      <c r="G28" s="109"/>
      <c r="H28" s="109"/>
      <c r="I28" s="86" t="s">
        <v>70</v>
      </c>
    </row>
    <row r="29" spans="1:9" ht="12.75">
      <c r="A29" s="86"/>
      <c r="B29" s="86"/>
      <c r="C29" s="86"/>
      <c r="D29" s="86"/>
      <c r="E29" s="86"/>
      <c r="F29" s="86"/>
      <c r="G29" s="86"/>
      <c r="H29" s="86"/>
      <c r="I29" s="86"/>
    </row>
    <row r="30" spans="2:9" ht="12.75">
      <c r="B30" s="83"/>
      <c r="F30" s="108"/>
      <c r="G30" s="109"/>
      <c r="H30" s="109"/>
      <c r="I30" s="176">
        <f>H27</f>
        <v>0</v>
      </c>
    </row>
    <row r="31" spans="6:9" ht="12.75">
      <c r="F31" s="108"/>
      <c r="G31" s="109"/>
      <c r="H31" s="109"/>
      <c r="I31" s="53"/>
    </row>
    <row r="32" spans="6:9" ht="12.75">
      <c r="F32" s="108"/>
      <c r="G32" s="109"/>
      <c r="H32" s="109"/>
      <c r="I32" s="53"/>
    </row>
    <row r="33" spans="6:9" ht="12.75">
      <c r="F33" s="108"/>
      <c r="G33" s="109"/>
      <c r="H33" s="109"/>
      <c r="I33" s="53"/>
    </row>
    <row r="34" spans="6:9" ht="12.75">
      <c r="F34" s="108"/>
      <c r="G34" s="109"/>
      <c r="H34" s="109"/>
      <c r="I34" s="53"/>
    </row>
    <row r="35" spans="6:9" ht="12.75">
      <c r="F35" s="108"/>
      <c r="G35" s="109"/>
      <c r="H35" s="109"/>
      <c r="I35" s="53"/>
    </row>
    <row r="36" spans="6:9" ht="12.75">
      <c r="F36" s="108"/>
      <c r="G36" s="109"/>
      <c r="H36" s="109"/>
      <c r="I36" s="53"/>
    </row>
    <row r="37" spans="6:9" ht="12.75">
      <c r="F37" s="108"/>
      <c r="G37" s="109"/>
      <c r="H37" s="109"/>
      <c r="I37" s="53"/>
    </row>
    <row r="38" spans="6:9" ht="12.75">
      <c r="F38" s="108"/>
      <c r="G38" s="109"/>
      <c r="H38" s="109"/>
      <c r="I38" s="53"/>
    </row>
    <row r="39" spans="6:9" ht="12.75">
      <c r="F39" s="108"/>
      <c r="G39" s="109"/>
      <c r="H39" s="109"/>
      <c r="I39" s="53"/>
    </row>
    <row r="40" spans="6:9" ht="12.75">
      <c r="F40" s="108"/>
      <c r="G40" s="109"/>
      <c r="H40" s="109"/>
      <c r="I40" s="53"/>
    </row>
    <row r="41" spans="6:9" ht="12.75">
      <c r="F41" s="108"/>
      <c r="G41" s="109"/>
      <c r="H41" s="109"/>
      <c r="I41" s="53"/>
    </row>
    <row r="42" spans="6:9" ht="12.75">
      <c r="F42" s="108"/>
      <c r="G42" s="109"/>
      <c r="H42" s="109"/>
      <c r="I42" s="53"/>
    </row>
    <row r="43" spans="6:9" ht="12.75">
      <c r="F43" s="108"/>
      <c r="G43" s="109"/>
      <c r="H43" s="109"/>
      <c r="I43" s="53"/>
    </row>
    <row r="44" spans="6:9" ht="12.75">
      <c r="F44" s="108"/>
      <c r="G44" s="109"/>
      <c r="H44" s="109"/>
      <c r="I44" s="53"/>
    </row>
    <row r="45" spans="6:9" ht="12.75">
      <c r="F45" s="108"/>
      <c r="G45" s="109"/>
      <c r="H45" s="109"/>
      <c r="I45" s="53"/>
    </row>
    <row r="46" spans="6:9" ht="12.75">
      <c r="F46" s="108"/>
      <c r="G46" s="109"/>
      <c r="H46" s="109"/>
      <c r="I46" s="53"/>
    </row>
    <row r="47" spans="6:9" ht="12.75">
      <c r="F47" s="108"/>
      <c r="G47" s="109"/>
      <c r="H47" s="109"/>
      <c r="I47" s="53"/>
    </row>
    <row r="48" spans="6:9" ht="12.75">
      <c r="F48" s="108"/>
      <c r="G48" s="109"/>
      <c r="H48" s="109"/>
      <c r="I48" s="53"/>
    </row>
    <row r="49" spans="6:9" ht="12.75">
      <c r="F49" s="108"/>
      <c r="G49" s="109"/>
      <c r="H49" s="109"/>
      <c r="I49" s="53"/>
    </row>
    <row r="50" spans="6:9" ht="12.75">
      <c r="F50" s="108"/>
      <c r="G50" s="109"/>
      <c r="H50" s="109"/>
      <c r="I50" s="53"/>
    </row>
    <row r="51" spans="6:9" ht="12.75">
      <c r="F51" s="108"/>
      <c r="G51" s="109"/>
      <c r="H51" s="109"/>
      <c r="I51" s="53"/>
    </row>
    <row r="52" spans="6:9" ht="12.75">
      <c r="F52" s="108"/>
      <c r="G52" s="109"/>
      <c r="H52" s="109"/>
      <c r="I52" s="53"/>
    </row>
    <row r="53" spans="6:9" ht="12.75">
      <c r="F53" s="108"/>
      <c r="G53" s="109"/>
      <c r="H53" s="109"/>
      <c r="I53" s="53"/>
    </row>
    <row r="54" spans="6:9" ht="12.75">
      <c r="F54" s="108"/>
      <c r="G54" s="109"/>
      <c r="H54" s="109"/>
      <c r="I54" s="53"/>
    </row>
    <row r="55" spans="6:9" ht="12.75">
      <c r="F55" s="108"/>
      <c r="G55" s="109"/>
      <c r="H55" s="109"/>
      <c r="I55" s="53"/>
    </row>
    <row r="56" spans="6:9" ht="12.75">
      <c r="F56" s="108"/>
      <c r="G56" s="109"/>
      <c r="H56" s="109"/>
      <c r="I56" s="53"/>
    </row>
    <row r="57" spans="6:9" ht="12.75">
      <c r="F57" s="108"/>
      <c r="G57" s="109"/>
      <c r="H57" s="109"/>
      <c r="I57" s="53"/>
    </row>
    <row r="58" spans="6:9" ht="12.75">
      <c r="F58" s="108"/>
      <c r="G58" s="109"/>
      <c r="H58" s="109"/>
      <c r="I58" s="53"/>
    </row>
    <row r="59" spans="6:9" ht="12.75">
      <c r="F59" s="108"/>
      <c r="G59" s="109"/>
      <c r="H59" s="109"/>
      <c r="I59" s="53"/>
    </row>
    <row r="60" spans="6:9" ht="12.75">
      <c r="F60" s="108"/>
      <c r="G60" s="109"/>
      <c r="H60" s="109"/>
      <c r="I60" s="53"/>
    </row>
    <row r="61" spans="6:9" ht="12.75">
      <c r="F61" s="108"/>
      <c r="G61" s="109"/>
      <c r="H61" s="109"/>
      <c r="I61" s="53"/>
    </row>
    <row r="62" spans="6:9" ht="12.75">
      <c r="F62" s="108"/>
      <c r="G62" s="109"/>
      <c r="H62" s="109"/>
      <c r="I62" s="53"/>
    </row>
    <row r="63" spans="6:9" ht="12.75">
      <c r="F63" s="108"/>
      <c r="G63" s="109"/>
      <c r="H63" s="109"/>
      <c r="I63" s="53"/>
    </row>
    <row r="64" spans="6:9" ht="12.75">
      <c r="F64" s="108"/>
      <c r="G64" s="109"/>
      <c r="H64" s="109"/>
      <c r="I64" s="53"/>
    </row>
    <row r="65" spans="6:9" ht="12.75">
      <c r="F65" s="108"/>
      <c r="G65" s="109"/>
      <c r="H65" s="109"/>
      <c r="I65" s="53"/>
    </row>
    <row r="66" spans="6:9" ht="12.75">
      <c r="F66" s="108"/>
      <c r="G66" s="109"/>
      <c r="H66" s="109"/>
      <c r="I66" s="53"/>
    </row>
    <row r="67" spans="6:9" ht="12.75">
      <c r="F67" s="108"/>
      <c r="G67" s="109"/>
      <c r="H67" s="109"/>
      <c r="I67" s="53"/>
    </row>
    <row r="68" spans="6:9" ht="12.75">
      <c r="F68" s="108"/>
      <c r="G68" s="109"/>
      <c r="H68" s="109"/>
      <c r="I68" s="53"/>
    </row>
    <row r="69" spans="6:9" ht="12.75">
      <c r="F69" s="108"/>
      <c r="G69" s="109"/>
      <c r="H69" s="109"/>
      <c r="I69" s="53"/>
    </row>
    <row r="70" spans="6:9" ht="12.75">
      <c r="F70" s="108"/>
      <c r="G70" s="109"/>
      <c r="H70" s="109"/>
      <c r="I70" s="53"/>
    </row>
    <row r="71" spans="6:9" ht="12.75">
      <c r="F71" s="108"/>
      <c r="G71" s="109"/>
      <c r="H71" s="109"/>
      <c r="I71" s="53"/>
    </row>
    <row r="72" spans="6:9" ht="12.75">
      <c r="F72" s="108"/>
      <c r="G72" s="109"/>
      <c r="H72" s="109"/>
      <c r="I72" s="53"/>
    </row>
    <row r="73" spans="6:9" ht="12.75">
      <c r="F73" s="108"/>
      <c r="G73" s="109"/>
      <c r="H73" s="109"/>
      <c r="I73" s="53"/>
    </row>
    <row r="74" spans="6:9" ht="12.75">
      <c r="F74" s="108"/>
      <c r="G74" s="109"/>
      <c r="H74" s="109"/>
      <c r="I74" s="53"/>
    </row>
    <row r="75" spans="6:9" ht="12.75">
      <c r="F75" s="108"/>
      <c r="G75" s="109"/>
      <c r="H75" s="109"/>
      <c r="I75" s="53"/>
    </row>
    <row r="76" spans="6:9" ht="12.75">
      <c r="F76" s="108"/>
      <c r="G76" s="109"/>
      <c r="H76" s="109"/>
      <c r="I76" s="53"/>
    </row>
    <row r="77" spans="6:9" ht="12.75">
      <c r="F77" s="108"/>
      <c r="G77" s="109"/>
      <c r="H77" s="109"/>
      <c r="I77" s="53"/>
    </row>
    <row r="78" spans="6:9" ht="12.75">
      <c r="F78" s="108"/>
      <c r="G78" s="109"/>
      <c r="H78" s="109"/>
      <c r="I78" s="53"/>
    </row>
    <row r="79" spans="6:9" ht="12.75">
      <c r="F79" s="108"/>
      <c r="G79" s="109"/>
      <c r="H79" s="109"/>
      <c r="I79" s="53"/>
    </row>
  </sheetData>
  <sheetProtection algorithmName="SHA-512" hashValue="35Nxaty0fwgRG0U+kAIygMCLLKtJoJdrYkrrlFAbWl8gqcqItVLlzP5nH6N2nPBkRDyu6zu99RF3A5Y37l/Jhg==" saltValue="mexygc7CmVcl27ANzlTEFA==" spinCount="100000" sheet="1" objects="1" scenarios="1"/>
  <protectedRanges>
    <protectedRange sqref="F23" name="Oblast1"/>
  </protectedRanges>
  <mergeCells count="4">
    <mergeCell ref="A1:B1"/>
    <mergeCell ref="A2:B2"/>
    <mergeCell ref="H24:I24"/>
    <mergeCell ref="H27:I27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 CE,Tučné"&amp;8&amp;K00-045RTS Stavitel+&amp;R&amp;"Arial CE,Kurzíva"&amp;8&amp;K00-046Cenová úroveň CÚ2020/I
Cenová soustava RTS DATA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00102615356"/>
  </sheetPr>
  <dimension ref="A1:AY102"/>
  <sheetViews>
    <sheetView showGridLines="0" showZeros="0" workbookViewId="0" topLeftCell="A1"/>
  </sheetViews>
  <sheetFormatPr defaultColWidth="9.00390625" defaultRowHeight="12.75"/>
  <cols>
    <col min="1" max="1" width="6.375" style="215" customWidth="1"/>
    <col min="2" max="2" width="3.875" style="110" customWidth="1"/>
    <col min="3" max="3" width="12.00390625" style="110" customWidth="1"/>
    <col min="4" max="4" width="40.375" style="110" customWidth="1"/>
    <col min="5" max="5" width="5.625" style="110" customWidth="1"/>
    <col min="6" max="6" width="8.625" style="148" customWidth="1"/>
    <col min="7" max="7" width="9.875" style="110" customWidth="1"/>
    <col min="8" max="8" width="13.875" style="110" customWidth="1"/>
    <col min="9" max="10" width="8.625" style="225" customWidth="1"/>
    <col min="11" max="11" width="9.25390625" style="225" bestFit="1" customWidth="1"/>
    <col min="12" max="51" width="9.125" style="174" customWidth="1"/>
    <col min="52" max="16384" width="9.125" style="110" customWidth="1"/>
  </cols>
  <sheetData>
    <row r="1" spans="2:8" ht="15.75">
      <c r="B1" s="356" t="s">
        <v>427</v>
      </c>
      <c r="C1" s="356"/>
      <c r="D1" s="356"/>
      <c r="E1" s="356"/>
      <c r="F1" s="356"/>
      <c r="G1" s="356"/>
      <c r="H1" s="356"/>
    </row>
    <row r="2" spans="2:8" ht="13.5" thickBot="1">
      <c r="B2" s="111"/>
      <c r="C2" s="112"/>
      <c r="D2" s="113"/>
      <c r="E2" s="113"/>
      <c r="F2" s="114"/>
      <c r="G2" s="113"/>
      <c r="H2" s="113"/>
    </row>
    <row r="3" spans="2:8" ht="13.5" thickTop="1">
      <c r="B3" s="357" t="s">
        <v>3</v>
      </c>
      <c r="C3" s="358"/>
      <c r="D3" s="115" t="str">
        <f>'Krycí list'!nazevstavby</f>
        <v>Rekonstrukce bytových domů v ulicích Heyrovského a Sokolovská</v>
      </c>
      <c r="E3" s="116"/>
      <c r="F3" s="117"/>
      <c r="G3" s="118"/>
      <c r="H3" s="165"/>
    </row>
    <row r="4" spans="2:8" ht="13.5" thickBot="1">
      <c r="B4" s="359" t="s">
        <v>0</v>
      </c>
      <c r="C4" s="360"/>
      <c r="D4" s="119" t="str">
        <f>'Krycí list'!nazevobjektu</f>
        <v>BD Sokolovská 1385-1386, Sokolov</v>
      </c>
      <c r="E4" s="120"/>
      <c r="F4" s="154"/>
      <c r="G4" s="154"/>
      <c r="H4" s="209" t="str">
        <f>'SO 05 Rekapitulace'!I2</f>
        <v>Ostatní stavební práce</v>
      </c>
    </row>
    <row r="5" spans="2:8" ht="13.5" thickTop="1">
      <c r="B5" s="121"/>
      <c r="C5" s="122"/>
      <c r="D5" s="122"/>
      <c r="E5" s="111"/>
      <c r="F5" s="123"/>
      <c r="G5" s="111"/>
      <c r="H5" s="124"/>
    </row>
    <row r="6" spans="2:8" ht="12.75">
      <c r="B6" s="125" t="s">
        <v>30</v>
      </c>
      <c r="C6" s="126" t="s">
        <v>31</v>
      </c>
      <c r="D6" s="126" t="s">
        <v>32</v>
      </c>
      <c r="E6" s="126" t="s">
        <v>33</v>
      </c>
      <c r="F6" s="127" t="s">
        <v>34</v>
      </c>
      <c r="G6" s="126" t="s">
        <v>35</v>
      </c>
      <c r="H6" s="128" t="s">
        <v>36</v>
      </c>
    </row>
    <row r="7" spans="1:51" ht="12.75">
      <c r="A7" s="364" t="s">
        <v>529</v>
      </c>
      <c r="B7" s="129" t="s">
        <v>37</v>
      </c>
      <c r="C7" s="130" t="s">
        <v>479</v>
      </c>
      <c r="D7" s="131" t="s">
        <v>481</v>
      </c>
      <c r="E7" s="135"/>
      <c r="F7" s="167"/>
      <c r="G7" s="202"/>
      <c r="H7" s="168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</row>
    <row r="8" spans="1:51" ht="45">
      <c r="A8" s="364"/>
      <c r="B8" s="135">
        <v>1</v>
      </c>
      <c r="C8" s="248" t="s">
        <v>480</v>
      </c>
      <c r="D8" s="303" t="s">
        <v>628</v>
      </c>
      <c r="E8" s="257" t="s">
        <v>39</v>
      </c>
      <c r="F8" s="299">
        <v>83.5</v>
      </c>
      <c r="G8" s="264"/>
      <c r="H8" s="300">
        <f>F8*G8</f>
        <v>0</v>
      </c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</row>
    <row r="9" spans="1:11" s="243" customFormat="1" ht="12.75">
      <c r="A9" s="364"/>
      <c r="B9" s="301">
        <v>2</v>
      </c>
      <c r="C9" s="302" t="s">
        <v>604</v>
      </c>
      <c r="D9" s="303" t="s">
        <v>605</v>
      </c>
      <c r="E9" s="304" t="s">
        <v>198</v>
      </c>
      <c r="F9" s="299">
        <v>51.84</v>
      </c>
      <c r="G9" s="305"/>
      <c r="H9" s="300">
        <f>F9*G9</f>
        <v>0</v>
      </c>
      <c r="I9" s="225"/>
      <c r="J9" s="225"/>
      <c r="K9" s="225"/>
    </row>
    <row r="10" spans="1:51" ht="22.5">
      <c r="A10" s="364"/>
      <c r="B10" s="135">
        <v>3</v>
      </c>
      <c r="C10" s="248" t="s">
        <v>482</v>
      </c>
      <c r="D10" s="249" t="s">
        <v>629</v>
      </c>
      <c r="E10" s="257" t="s">
        <v>198</v>
      </c>
      <c r="F10" s="299">
        <v>32.82</v>
      </c>
      <c r="G10" s="264"/>
      <c r="H10" s="300">
        <f>F10*G10</f>
        <v>0</v>
      </c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</row>
    <row r="11" spans="1:51" ht="12.75">
      <c r="A11" s="364"/>
      <c r="B11" s="172"/>
      <c r="C11" s="251" t="s">
        <v>40</v>
      </c>
      <c r="D11" s="252" t="str">
        <f>CONCATENATE(C7," ",D7)</f>
        <v>63 Podlahy a podlahové konstrukce</v>
      </c>
      <c r="E11" s="260"/>
      <c r="F11" s="261"/>
      <c r="G11" s="265"/>
      <c r="H11" s="306">
        <f>SUM(H7:H10)</f>
        <v>0</v>
      </c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</row>
    <row r="12" spans="1:51" ht="12.75">
      <c r="A12" s="364"/>
      <c r="B12" s="129" t="s">
        <v>37</v>
      </c>
      <c r="C12" s="245" t="s">
        <v>245</v>
      </c>
      <c r="D12" s="246" t="s">
        <v>246</v>
      </c>
      <c r="E12" s="247"/>
      <c r="F12" s="255"/>
      <c r="G12" s="263"/>
      <c r="H12" s="256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</row>
    <row r="13" spans="1:51" ht="22.5">
      <c r="A13" s="364"/>
      <c r="B13" s="135">
        <v>4</v>
      </c>
      <c r="C13" s="248" t="s">
        <v>247</v>
      </c>
      <c r="D13" s="249" t="s">
        <v>497</v>
      </c>
      <c r="E13" s="257" t="s">
        <v>248</v>
      </c>
      <c r="F13" s="258">
        <v>50</v>
      </c>
      <c r="G13" s="264"/>
      <c r="H13" s="259">
        <f>F13*G13</f>
        <v>0</v>
      </c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</row>
    <row r="14" spans="1:51" ht="12.75">
      <c r="A14" s="364"/>
      <c r="B14" s="141"/>
      <c r="C14" s="251" t="s">
        <v>40</v>
      </c>
      <c r="D14" s="252" t="str">
        <f>CONCATENATE(C12," ",D12)</f>
        <v>90 Přípočty</v>
      </c>
      <c r="E14" s="260"/>
      <c r="F14" s="261"/>
      <c r="G14" s="265"/>
      <c r="H14" s="253">
        <f>SUM(H12:H13)</f>
        <v>0</v>
      </c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</row>
    <row r="15" spans="1:51" ht="12.75">
      <c r="A15" s="364"/>
      <c r="B15" s="129" t="s">
        <v>37</v>
      </c>
      <c r="C15" s="245" t="s">
        <v>213</v>
      </c>
      <c r="D15" s="246" t="s">
        <v>214</v>
      </c>
      <c r="E15" s="247"/>
      <c r="F15" s="255"/>
      <c r="G15" s="263"/>
      <c r="H15" s="256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</row>
    <row r="16" spans="1:51" ht="12.75">
      <c r="A16" s="364"/>
      <c r="B16" s="135">
        <v>5</v>
      </c>
      <c r="C16" s="136" t="s">
        <v>216</v>
      </c>
      <c r="D16" s="303" t="s">
        <v>606</v>
      </c>
      <c r="E16" s="138" t="s">
        <v>198</v>
      </c>
      <c r="F16" s="299">
        <v>251.25</v>
      </c>
      <c r="G16" s="205"/>
      <c r="H16" s="300">
        <f>F16*G16</f>
        <v>0</v>
      </c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</row>
    <row r="17" spans="1:51" ht="12.75">
      <c r="A17" s="364"/>
      <c r="B17" s="141"/>
      <c r="C17" s="142" t="s">
        <v>40</v>
      </c>
      <c r="D17" s="143" t="str">
        <f>CONCATENATE(C15," ",D15)</f>
        <v>95 Dokončovací kce na pozem.stav.</v>
      </c>
      <c r="E17" s="141"/>
      <c r="F17" s="144"/>
      <c r="G17" s="206"/>
      <c r="H17" s="306">
        <f>SUM(H15:H16)</f>
        <v>0</v>
      </c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</row>
    <row r="18" spans="1:51" ht="12.75">
      <c r="A18" s="364"/>
      <c r="B18" s="129" t="s">
        <v>37</v>
      </c>
      <c r="C18" s="130" t="s">
        <v>217</v>
      </c>
      <c r="D18" s="200" t="s">
        <v>206</v>
      </c>
      <c r="E18" s="135"/>
      <c r="F18" s="167"/>
      <c r="G18" s="202"/>
      <c r="H18" s="168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</row>
    <row r="19" spans="1:51" ht="12.75">
      <c r="A19" s="364"/>
      <c r="B19" s="135">
        <v>6</v>
      </c>
      <c r="C19" s="136" t="s">
        <v>484</v>
      </c>
      <c r="D19" s="137" t="s">
        <v>483</v>
      </c>
      <c r="E19" s="169" t="s">
        <v>281</v>
      </c>
      <c r="F19" s="170">
        <v>7.1</v>
      </c>
      <c r="G19" s="203"/>
      <c r="H19" s="171">
        <f>F19*G19</f>
        <v>0</v>
      </c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</row>
    <row r="20" spans="1:51" ht="12.75">
      <c r="A20" s="364"/>
      <c r="B20" s="172"/>
      <c r="C20" s="142" t="s">
        <v>40</v>
      </c>
      <c r="D20" s="143" t="str">
        <f>CONCATENATE(C18," ",D18)</f>
        <v>96 Bourání konstrukcí</v>
      </c>
      <c r="E20" s="172"/>
      <c r="F20" s="173"/>
      <c r="G20" s="204"/>
      <c r="H20" s="145">
        <f>SUM(H18:H19)</f>
        <v>0</v>
      </c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</row>
    <row r="21" spans="1:8" ht="12.75">
      <c r="A21" s="364"/>
      <c r="B21" s="129" t="s">
        <v>37</v>
      </c>
      <c r="C21" s="130" t="s">
        <v>205</v>
      </c>
      <c r="D21" s="131" t="s">
        <v>218</v>
      </c>
      <c r="E21" s="132"/>
      <c r="F21" s="133"/>
      <c r="G21" s="207"/>
      <c r="H21" s="134"/>
    </row>
    <row r="22" spans="1:8" ht="12.75">
      <c r="A22" s="364"/>
      <c r="B22" s="247">
        <v>7</v>
      </c>
      <c r="C22" s="248" t="s">
        <v>220</v>
      </c>
      <c r="D22" s="249" t="s">
        <v>219</v>
      </c>
      <c r="E22" s="257" t="s">
        <v>204</v>
      </c>
      <c r="F22" s="299">
        <v>57</v>
      </c>
      <c r="G22" s="264"/>
      <c r="H22" s="300">
        <f aca="true" t="shared" si="0" ref="H22:H24">F22*G22</f>
        <v>0</v>
      </c>
    </row>
    <row r="23" spans="1:8" ht="12.75">
      <c r="A23" s="364"/>
      <c r="B23" s="247">
        <v>8</v>
      </c>
      <c r="C23" s="248" t="s">
        <v>388</v>
      </c>
      <c r="D23" s="303" t="s">
        <v>614</v>
      </c>
      <c r="E23" s="257" t="s">
        <v>204</v>
      </c>
      <c r="F23" s="258">
        <v>7</v>
      </c>
      <c r="G23" s="264"/>
      <c r="H23" s="259">
        <f aca="true" t="shared" si="1" ref="H23">F23*G23</f>
        <v>0</v>
      </c>
    </row>
    <row r="24" spans="1:8" ht="22.5">
      <c r="A24" s="364"/>
      <c r="B24" s="301">
        <v>9</v>
      </c>
      <c r="C24" s="302" t="s">
        <v>561</v>
      </c>
      <c r="D24" s="303" t="s">
        <v>560</v>
      </c>
      <c r="E24" s="304" t="s">
        <v>281</v>
      </c>
      <c r="F24" s="299">
        <v>67.39</v>
      </c>
      <c r="G24" s="305"/>
      <c r="H24" s="300">
        <f t="shared" si="0"/>
        <v>0</v>
      </c>
    </row>
    <row r="25" spans="1:8" ht="12.75">
      <c r="A25" s="364"/>
      <c r="B25" s="141"/>
      <c r="C25" s="142" t="s">
        <v>40</v>
      </c>
      <c r="D25" s="143" t="str">
        <f>CONCATENATE(C21," ",D21)</f>
        <v>97 Prorážení otvorů</v>
      </c>
      <c r="E25" s="141"/>
      <c r="F25" s="144"/>
      <c r="G25" s="206"/>
      <c r="H25" s="306">
        <f>SUM(H21:H24)</f>
        <v>0</v>
      </c>
    </row>
    <row r="26" spans="1:8" ht="12.75">
      <c r="A26" s="364"/>
      <c r="B26" s="129" t="s">
        <v>37</v>
      </c>
      <c r="C26" s="130" t="s">
        <v>42</v>
      </c>
      <c r="D26" s="131" t="s">
        <v>43</v>
      </c>
      <c r="E26" s="132"/>
      <c r="F26" s="133"/>
      <c r="G26" s="207"/>
      <c r="H26" s="134"/>
    </row>
    <row r="27" spans="1:8" ht="12.75">
      <c r="A27" s="364"/>
      <c r="B27" s="135">
        <v>10</v>
      </c>
      <c r="C27" s="136" t="s">
        <v>356</v>
      </c>
      <c r="D27" s="137" t="s">
        <v>682</v>
      </c>
      <c r="E27" s="138" t="s">
        <v>38</v>
      </c>
      <c r="F27" s="139">
        <v>6</v>
      </c>
      <c r="G27" s="205"/>
      <c r="H27" s="140">
        <f aca="true" t="shared" si="2" ref="H27:H28">F27*G27</f>
        <v>0</v>
      </c>
    </row>
    <row r="28" spans="1:8" ht="12.75">
      <c r="A28" s="364"/>
      <c r="B28" s="135">
        <v>11</v>
      </c>
      <c r="C28" s="136" t="s">
        <v>235</v>
      </c>
      <c r="D28" s="137" t="s">
        <v>234</v>
      </c>
      <c r="E28" s="138" t="s">
        <v>25</v>
      </c>
      <c r="F28" s="139">
        <v>1.85</v>
      </c>
      <c r="G28" s="305"/>
      <c r="H28" s="300">
        <f t="shared" si="2"/>
        <v>0</v>
      </c>
    </row>
    <row r="29" spans="1:8" ht="12.75">
      <c r="A29" s="364"/>
      <c r="B29" s="141"/>
      <c r="C29" s="142" t="s">
        <v>40</v>
      </c>
      <c r="D29" s="143" t="str">
        <f>CONCATENATE(C26," ",D26)</f>
        <v>721 Vnitřní kanalizace</v>
      </c>
      <c r="E29" s="141"/>
      <c r="F29" s="144"/>
      <c r="G29" s="307"/>
      <c r="H29" s="306">
        <f>SUM(H26:H28)</f>
        <v>0</v>
      </c>
    </row>
    <row r="30" spans="1:51" ht="12.75">
      <c r="A30" s="364"/>
      <c r="B30" s="129" t="s">
        <v>37</v>
      </c>
      <c r="C30" s="130" t="s">
        <v>340</v>
      </c>
      <c r="D30" s="131" t="s">
        <v>341</v>
      </c>
      <c r="E30" s="132"/>
      <c r="F30" s="133"/>
      <c r="G30" s="207"/>
      <c r="H30" s="134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</row>
    <row r="31" spans="1:51" ht="12.75">
      <c r="A31" s="364"/>
      <c r="B31" s="135">
        <v>12</v>
      </c>
      <c r="C31" s="136" t="s">
        <v>459</v>
      </c>
      <c r="D31" s="137" t="s">
        <v>460</v>
      </c>
      <c r="E31" s="138" t="s">
        <v>39</v>
      </c>
      <c r="F31" s="139">
        <v>1265</v>
      </c>
      <c r="G31" s="205"/>
      <c r="H31" s="140">
        <f aca="true" t="shared" si="3" ref="H31:H38">F31*G31</f>
        <v>0</v>
      </c>
      <c r="L31" s="147"/>
      <c r="M31" s="147"/>
      <c r="N31" s="147"/>
      <c r="O31" s="147"/>
      <c r="P31" s="147"/>
      <c r="Q31" s="147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</row>
    <row r="32" spans="1:51" ht="12.75">
      <c r="A32" s="364"/>
      <c r="B32" s="247">
        <v>13</v>
      </c>
      <c r="C32" s="136" t="s">
        <v>461</v>
      </c>
      <c r="D32" s="137" t="s">
        <v>462</v>
      </c>
      <c r="E32" s="138" t="s">
        <v>198</v>
      </c>
      <c r="F32" s="139">
        <v>441.06</v>
      </c>
      <c r="G32" s="205"/>
      <c r="H32" s="140">
        <f t="shared" si="3"/>
        <v>0</v>
      </c>
      <c r="L32" s="147"/>
      <c r="M32" s="147"/>
      <c r="N32" s="147"/>
      <c r="O32" s="147"/>
      <c r="P32" s="147"/>
      <c r="Q32" s="147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</row>
    <row r="33" spans="1:51" ht="22.5">
      <c r="A33" s="364"/>
      <c r="B33" s="247">
        <v>14</v>
      </c>
      <c r="C33" s="136" t="s">
        <v>463</v>
      </c>
      <c r="D33" s="198" t="s">
        <v>464</v>
      </c>
      <c r="E33" s="138" t="s">
        <v>39</v>
      </c>
      <c r="F33" s="299">
        <v>82.3</v>
      </c>
      <c r="G33" s="205"/>
      <c r="H33" s="300">
        <f t="shared" si="3"/>
        <v>0</v>
      </c>
      <c r="L33" s="147"/>
      <c r="M33" s="147"/>
      <c r="N33" s="147"/>
      <c r="O33" s="147"/>
      <c r="P33" s="147"/>
      <c r="Q33" s="147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</row>
    <row r="34" spans="1:51" ht="22.5">
      <c r="A34" s="364"/>
      <c r="B34" s="247">
        <v>15</v>
      </c>
      <c r="C34" s="136" t="s">
        <v>465</v>
      </c>
      <c r="D34" s="137" t="s">
        <v>466</v>
      </c>
      <c r="E34" s="138" t="s">
        <v>198</v>
      </c>
      <c r="F34" s="139">
        <v>434.48</v>
      </c>
      <c r="G34" s="205"/>
      <c r="H34" s="140">
        <f t="shared" si="3"/>
        <v>0</v>
      </c>
      <c r="L34" s="147"/>
      <c r="M34" s="147"/>
      <c r="N34" s="147"/>
      <c r="O34" s="147"/>
      <c r="P34" s="147"/>
      <c r="Q34" s="147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</row>
    <row r="35" spans="1:51" ht="22.5">
      <c r="A35" s="364"/>
      <c r="B35" s="247">
        <v>16</v>
      </c>
      <c r="C35" s="136" t="s">
        <v>467</v>
      </c>
      <c r="D35" s="137" t="s">
        <v>468</v>
      </c>
      <c r="E35" s="138" t="s">
        <v>198</v>
      </c>
      <c r="F35" s="139">
        <v>434.48</v>
      </c>
      <c r="G35" s="205"/>
      <c r="H35" s="140">
        <f t="shared" si="3"/>
        <v>0</v>
      </c>
      <c r="L35" s="147"/>
      <c r="M35" s="147"/>
      <c r="N35" s="147"/>
      <c r="O35" s="147"/>
      <c r="P35" s="147"/>
      <c r="Q35" s="147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</row>
    <row r="36" spans="1:51" ht="12.75">
      <c r="A36" s="364"/>
      <c r="B36" s="247">
        <v>17</v>
      </c>
      <c r="C36" s="136" t="s">
        <v>469</v>
      </c>
      <c r="D36" s="137" t="s">
        <v>470</v>
      </c>
      <c r="E36" s="138" t="s">
        <v>281</v>
      </c>
      <c r="F36" s="299">
        <f>F33*0.06*0.12</f>
        <v>0.59256</v>
      </c>
      <c r="G36" s="205"/>
      <c r="H36" s="300">
        <f t="shared" si="3"/>
        <v>0</v>
      </c>
      <c r="I36" s="228"/>
      <c r="L36" s="147"/>
      <c r="M36" s="147"/>
      <c r="N36" s="147"/>
      <c r="O36" s="147"/>
      <c r="P36" s="147"/>
      <c r="Q36" s="147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</row>
    <row r="37" spans="1:51" ht="12.75">
      <c r="A37" s="364"/>
      <c r="B37" s="247">
        <v>18</v>
      </c>
      <c r="C37" s="136" t="s">
        <v>471</v>
      </c>
      <c r="D37" s="137" t="s">
        <v>683</v>
      </c>
      <c r="E37" s="138" t="s">
        <v>281</v>
      </c>
      <c r="F37" s="299">
        <f>F36</f>
        <v>0.59256</v>
      </c>
      <c r="G37" s="205"/>
      <c r="H37" s="300">
        <f t="shared" si="3"/>
        <v>0</v>
      </c>
      <c r="I37" s="228"/>
      <c r="L37" s="147"/>
      <c r="M37" s="147"/>
      <c r="N37" s="147"/>
      <c r="O37" s="147"/>
      <c r="P37" s="147"/>
      <c r="Q37" s="147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</row>
    <row r="38" spans="1:51" ht="12.75">
      <c r="A38" s="364"/>
      <c r="B38" s="247">
        <v>19</v>
      </c>
      <c r="C38" s="136" t="s">
        <v>343</v>
      </c>
      <c r="D38" s="137" t="s">
        <v>342</v>
      </c>
      <c r="E38" s="138" t="s">
        <v>25</v>
      </c>
      <c r="F38" s="139">
        <v>6.7</v>
      </c>
      <c r="G38" s="305"/>
      <c r="H38" s="300">
        <f t="shared" si="3"/>
        <v>0</v>
      </c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</row>
    <row r="39" spans="1:51" ht="12.75">
      <c r="A39" s="364"/>
      <c r="B39" s="141"/>
      <c r="C39" s="142" t="s">
        <v>40</v>
      </c>
      <c r="D39" s="143" t="str">
        <f>CONCATENATE(C30," ",D30)</f>
        <v>762 Konstrukce tesařské</v>
      </c>
      <c r="E39" s="141"/>
      <c r="F39" s="144"/>
      <c r="G39" s="307"/>
      <c r="H39" s="306">
        <f>SUM(H30:H38)</f>
        <v>0</v>
      </c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</row>
    <row r="40" spans="1:51" ht="12.75">
      <c r="A40" s="364"/>
      <c r="B40" s="244" t="s">
        <v>37</v>
      </c>
      <c r="C40" s="245" t="s">
        <v>472</v>
      </c>
      <c r="D40" s="246" t="s">
        <v>473</v>
      </c>
      <c r="E40" s="247"/>
      <c r="F40" s="255"/>
      <c r="G40" s="263"/>
      <c r="H40" s="256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</row>
    <row r="41" spans="1:51" ht="33.75">
      <c r="A41" s="364"/>
      <c r="B41" s="247">
        <v>20</v>
      </c>
      <c r="C41" s="248" t="s">
        <v>474</v>
      </c>
      <c r="D41" s="303" t="s">
        <v>648</v>
      </c>
      <c r="E41" s="257" t="s">
        <v>39</v>
      </c>
      <c r="F41" s="299">
        <v>348.76</v>
      </c>
      <c r="G41" s="264"/>
      <c r="H41" s="300">
        <f aca="true" t="shared" si="4" ref="H41">F41*G41</f>
        <v>0</v>
      </c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</row>
    <row r="42" spans="1:51" ht="12.75">
      <c r="A42" s="364"/>
      <c r="B42" s="247">
        <v>21</v>
      </c>
      <c r="C42" s="248" t="s">
        <v>475</v>
      </c>
      <c r="D42" s="249" t="s">
        <v>476</v>
      </c>
      <c r="E42" s="257" t="s">
        <v>25</v>
      </c>
      <c r="F42" s="258">
        <v>9.1</v>
      </c>
      <c r="G42" s="305"/>
      <c r="H42" s="300">
        <f>F42*G42</f>
        <v>0</v>
      </c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</row>
    <row r="43" spans="1:51" ht="12.75">
      <c r="A43" s="364"/>
      <c r="B43" s="260"/>
      <c r="C43" s="251" t="s">
        <v>40</v>
      </c>
      <c r="D43" s="252" t="str">
        <f>CONCATENATE(C40," ",D40)</f>
        <v>763 Dřevostavby</v>
      </c>
      <c r="E43" s="260"/>
      <c r="F43" s="261"/>
      <c r="G43" s="307"/>
      <c r="H43" s="306">
        <f>SUM(H40:H42)</f>
        <v>0</v>
      </c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</row>
    <row r="44" spans="1:11" s="174" customFormat="1" ht="12.75">
      <c r="A44" s="364"/>
      <c r="B44" s="244" t="s">
        <v>37</v>
      </c>
      <c r="C44" s="245" t="s">
        <v>236</v>
      </c>
      <c r="D44" s="246" t="s">
        <v>237</v>
      </c>
      <c r="E44" s="247"/>
      <c r="F44" s="255"/>
      <c r="G44" s="263"/>
      <c r="H44" s="256"/>
      <c r="I44" s="225"/>
      <c r="J44" s="225"/>
      <c r="K44" s="225"/>
    </row>
    <row r="45" spans="1:51" ht="12.75">
      <c r="A45" s="364"/>
      <c r="B45" s="247">
        <v>22</v>
      </c>
      <c r="C45" s="248" t="s">
        <v>59</v>
      </c>
      <c r="D45" s="249" t="s">
        <v>508</v>
      </c>
      <c r="E45" s="257" t="s">
        <v>38</v>
      </c>
      <c r="F45" s="258">
        <v>2</v>
      </c>
      <c r="G45" s="264"/>
      <c r="H45" s="259">
        <f aca="true" t="shared" si="5" ref="H45:H47">F45*G45</f>
        <v>0</v>
      </c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</row>
    <row r="46" spans="1:51" ht="12.75">
      <c r="A46" s="364"/>
      <c r="B46" s="247">
        <v>23</v>
      </c>
      <c r="C46" s="248" t="s">
        <v>390</v>
      </c>
      <c r="D46" s="249" t="s">
        <v>389</v>
      </c>
      <c r="E46" s="257" t="s">
        <v>38</v>
      </c>
      <c r="F46" s="258">
        <v>2</v>
      </c>
      <c r="G46" s="264"/>
      <c r="H46" s="259">
        <f t="shared" si="5"/>
        <v>0</v>
      </c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</row>
    <row r="47" spans="1:51" ht="45">
      <c r="A47" s="364"/>
      <c r="B47" s="247">
        <v>24</v>
      </c>
      <c r="C47" s="248" t="s">
        <v>59</v>
      </c>
      <c r="D47" s="303" t="s">
        <v>626</v>
      </c>
      <c r="E47" s="257" t="s">
        <v>38</v>
      </c>
      <c r="F47" s="258">
        <v>2</v>
      </c>
      <c r="G47" s="305"/>
      <c r="H47" s="300">
        <f t="shared" si="5"/>
        <v>0</v>
      </c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</row>
    <row r="48" spans="1:51" ht="12.75">
      <c r="A48" s="364"/>
      <c r="B48" s="247">
        <v>25</v>
      </c>
      <c r="C48" s="248" t="s">
        <v>239</v>
      </c>
      <c r="D48" s="249" t="s">
        <v>238</v>
      </c>
      <c r="E48" s="257" t="s">
        <v>25</v>
      </c>
      <c r="F48" s="258">
        <v>1.5</v>
      </c>
      <c r="G48" s="305"/>
      <c r="H48" s="300">
        <f>F48*G48</f>
        <v>0</v>
      </c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</row>
    <row r="49" spans="1:11" s="174" customFormat="1" ht="12.75">
      <c r="A49" s="364"/>
      <c r="B49" s="260"/>
      <c r="C49" s="251" t="s">
        <v>40</v>
      </c>
      <c r="D49" s="252" t="str">
        <f>CONCATENATE(C44," ",D44)</f>
        <v>766 Konstrukce truhlářské</v>
      </c>
      <c r="E49" s="260"/>
      <c r="F49" s="261"/>
      <c r="G49" s="307"/>
      <c r="H49" s="306">
        <f>SUM(H44:H48)</f>
        <v>0</v>
      </c>
      <c r="I49" s="225"/>
      <c r="J49" s="225"/>
      <c r="K49" s="225"/>
    </row>
    <row r="50" spans="1:51" s="243" customFormat="1" ht="12.75">
      <c r="A50" s="364"/>
      <c r="B50" s="309" t="s">
        <v>37</v>
      </c>
      <c r="C50" s="310" t="s">
        <v>607</v>
      </c>
      <c r="D50" s="311" t="s">
        <v>608</v>
      </c>
      <c r="E50" s="301"/>
      <c r="F50" s="312"/>
      <c r="G50" s="313"/>
      <c r="H50" s="314"/>
      <c r="I50" s="225"/>
      <c r="J50" s="225"/>
      <c r="K50" s="225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262"/>
      <c r="Z50" s="262"/>
      <c r="AA50" s="262"/>
      <c r="AB50" s="262"/>
      <c r="AC50" s="262"/>
      <c r="AD50" s="262"/>
      <c r="AE50" s="262"/>
      <c r="AF50" s="262"/>
      <c r="AG50" s="262"/>
      <c r="AH50" s="262"/>
      <c r="AI50" s="262"/>
      <c r="AJ50" s="262"/>
      <c r="AK50" s="262"/>
      <c r="AL50" s="262"/>
      <c r="AM50" s="262"/>
      <c r="AN50" s="262"/>
      <c r="AO50" s="262"/>
      <c r="AP50" s="262"/>
      <c r="AQ50" s="262"/>
      <c r="AR50" s="262"/>
      <c r="AS50" s="262"/>
      <c r="AT50" s="262"/>
      <c r="AU50" s="262"/>
      <c r="AV50" s="262"/>
      <c r="AW50" s="262"/>
      <c r="AX50" s="262"/>
      <c r="AY50" s="262"/>
    </row>
    <row r="51" spans="1:51" s="243" customFormat="1" ht="12.75">
      <c r="A51" s="364"/>
      <c r="B51" s="301">
        <v>26</v>
      </c>
      <c r="C51" s="302" t="s">
        <v>610</v>
      </c>
      <c r="D51" s="303" t="s">
        <v>545</v>
      </c>
      <c r="E51" s="304" t="s">
        <v>38</v>
      </c>
      <c r="F51" s="299">
        <v>12</v>
      </c>
      <c r="G51" s="305"/>
      <c r="H51" s="300">
        <f aca="true" t="shared" si="6" ref="H51:H54">F51*G51</f>
        <v>0</v>
      </c>
      <c r="I51" s="225"/>
      <c r="J51" s="225"/>
      <c r="K51" s="225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262"/>
      <c r="Z51" s="262"/>
      <c r="AA51" s="262"/>
      <c r="AB51" s="262"/>
      <c r="AC51" s="262"/>
      <c r="AD51" s="262"/>
      <c r="AE51" s="262"/>
      <c r="AF51" s="262"/>
      <c r="AG51" s="262"/>
      <c r="AH51" s="262"/>
      <c r="AI51" s="262"/>
      <c r="AJ51" s="262"/>
      <c r="AK51" s="262"/>
      <c r="AL51" s="262"/>
      <c r="AM51" s="262"/>
      <c r="AN51" s="262"/>
      <c r="AO51" s="262"/>
      <c r="AP51" s="262"/>
      <c r="AQ51" s="262"/>
      <c r="AR51" s="262"/>
      <c r="AS51" s="262"/>
      <c r="AT51" s="262"/>
      <c r="AU51" s="262"/>
      <c r="AV51" s="262"/>
      <c r="AW51" s="262"/>
      <c r="AX51" s="262"/>
      <c r="AY51" s="262"/>
    </row>
    <row r="52" spans="1:51" s="243" customFormat="1" ht="12.75">
      <c r="A52" s="364"/>
      <c r="B52" s="301">
        <v>27</v>
      </c>
      <c r="C52" s="302" t="s">
        <v>59</v>
      </c>
      <c r="D52" s="303" t="s">
        <v>684</v>
      </c>
      <c r="E52" s="304" t="s">
        <v>38</v>
      </c>
      <c r="F52" s="299">
        <v>12</v>
      </c>
      <c r="G52" s="305"/>
      <c r="H52" s="300">
        <f t="shared" si="6"/>
        <v>0</v>
      </c>
      <c r="I52" s="225"/>
      <c r="J52" s="225"/>
      <c r="K52" s="225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262"/>
      <c r="Z52" s="262"/>
      <c r="AA52" s="262"/>
      <c r="AB52" s="262"/>
      <c r="AC52" s="262"/>
      <c r="AD52" s="262"/>
      <c r="AE52" s="262"/>
      <c r="AF52" s="262"/>
      <c r="AG52" s="262"/>
      <c r="AH52" s="262"/>
      <c r="AI52" s="262"/>
      <c r="AJ52" s="262"/>
      <c r="AK52" s="262"/>
      <c r="AL52" s="262"/>
      <c r="AM52" s="262"/>
      <c r="AN52" s="262"/>
      <c r="AO52" s="262"/>
      <c r="AP52" s="262"/>
      <c r="AQ52" s="262"/>
      <c r="AR52" s="262"/>
      <c r="AS52" s="262"/>
      <c r="AT52" s="262"/>
      <c r="AU52" s="262"/>
      <c r="AV52" s="262"/>
      <c r="AW52" s="262"/>
      <c r="AX52" s="262"/>
      <c r="AY52" s="262"/>
    </row>
    <row r="53" spans="1:51" s="243" customFormat="1" ht="33.75">
      <c r="A53" s="364"/>
      <c r="B53" s="301">
        <v>28</v>
      </c>
      <c r="C53" s="302" t="s">
        <v>611</v>
      </c>
      <c r="D53" s="303" t="s">
        <v>632</v>
      </c>
      <c r="E53" s="304" t="s">
        <v>38</v>
      </c>
      <c r="F53" s="299">
        <v>1</v>
      </c>
      <c r="G53" s="305"/>
      <c r="H53" s="300">
        <f t="shared" si="6"/>
        <v>0</v>
      </c>
      <c r="I53" s="225"/>
      <c r="J53" s="225"/>
      <c r="K53" s="225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2"/>
      <c r="AE53" s="262"/>
      <c r="AF53" s="262"/>
      <c r="AG53" s="262"/>
      <c r="AH53" s="262"/>
      <c r="AI53" s="262"/>
      <c r="AJ53" s="262"/>
      <c r="AK53" s="262"/>
      <c r="AL53" s="262"/>
      <c r="AM53" s="262"/>
      <c r="AN53" s="262"/>
      <c r="AO53" s="262"/>
      <c r="AP53" s="262"/>
      <c r="AQ53" s="262"/>
      <c r="AR53" s="262"/>
      <c r="AS53" s="262"/>
      <c r="AT53" s="262"/>
      <c r="AU53" s="262"/>
      <c r="AV53" s="262"/>
      <c r="AW53" s="262"/>
      <c r="AX53" s="262"/>
      <c r="AY53" s="262"/>
    </row>
    <row r="54" spans="1:51" s="243" customFormat="1" ht="12.75">
      <c r="A54" s="364"/>
      <c r="B54" s="301">
        <v>29</v>
      </c>
      <c r="C54" s="302" t="s">
        <v>546</v>
      </c>
      <c r="D54" s="303" t="s">
        <v>609</v>
      </c>
      <c r="E54" s="304" t="s">
        <v>25</v>
      </c>
      <c r="F54" s="299">
        <v>0.54</v>
      </c>
      <c r="G54" s="305"/>
      <c r="H54" s="300">
        <f t="shared" si="6"/>
        <v>0</v>
      </c>
      <c r="I54" s="225"/>
      <c r="J54" s="225"/>
      <c r="K54" s="225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62"/>
      <c r="X54" s="262"/>
      <c r="Y54" s="262"/>
      <c r="Z54" s="262"/>
      <c r="AA54" s="262"/>
      <c r="AB54" s="262"/>
      <c r="AC54" s="262"/>
      <c r="AD54" s="262"/>
      <c r="AE54" s="262"/>
      <c r="AF54" s="262"/>
      <c r="AG54" s="262"/>
      <c r="AH54" s="262"/>
      <c r="AI54" s="262"/>
      <c r="AJ54" s="262"/>
      <c r="AK54" s="262"/>
      <c r="AL54" s="262"/>
      <c r="AM54" s="262"/>
      <c r="AN54" s="262"/>
      <c r="AO54" s="262"/>
      <c r="AP54" s="262"/>
      <c r="AQ54" s="262"/>
      <c r="AR54" s="262"/>
      <c r="AS54" s="262"/>
      <c r="AT54" s="262"/>
      <c r="AU54" s="262"/>
      <c r="AV54" s="262"/>
      <c r="AW54" s="262"/>
      <c r="AX54" s="262"/>
      <c r="AY54" s="262"/>
    </row>
    <row r="55" spans="1:51" s="243" customFormat="1" ht="12.75">
      <c r="A55" s="364"/>
      <c r="B55" s="315"/>
      <c r="C55" s="316" t="s">
        <v>40</v>
      </c>
      <c r="D55" s="317" t="str">
        <f>CONCATENATE(C50," ",D50)</f>
        <v>767 Doplňkové konstrukce</v>
      </c>
      <c r="E55" s="315"/>
      <c r="F55" s="318"/>
      <c r="G55" s="307"/>
      <c r="H55" s="306">
        <f>SUM(H50:H54)</f>
        <v>0</v>
      </c>
      <c r="I55" s="225"/>
      <c r="J55" s="225"/>
      <c r="K55" s="225"/>
      <c r="L55" s="262"/>
      <c r="M55" s="262"/>
      <c r="N55" s="262"/>
      <c r="O55" s="262"/>
      <c r="P55" s="262"/>
      <c r="Q55" s="262"/>
      <c r="R55" s="262"/>
      <c r="S55" s="262"/>
      <c r="T55" s="262"/>
      <c r="U55" s="262"/>
      <c r="V55" s="262"/>
      <c r="W55" s="262"/>
      <c r="X55" s="262"/>
      <c r="Y55" s="262"/>
      <c r="Z55" s="262"/>
      <c r="AA55" s="262"/>
      <c r="AB55" s="262"/>
      <c r="AC55" s="262"/>
      <c r="AD55" s="262"/>
      <c r="AE55" s="262"/>
      <c r="AF55" s="262"/>
      <c r="AG55" s="262"/>
      <c r="AH55" s="262"/>
      <c r="AI55" s="262"/>
      <c r="AJ55" s="262"/>
      <c r="AK55" s="262"/>
      <c r="AL55" s="262"/>
      <c r="AM55" s="262"/>
      <c r="AN55" s="262"/>
      <c r="AO55" s="262"/>
      <c r="AP55" s="262"/>
      <c r="AQ55" s="262"/>
      <c r="AR55" s="262"/>
      <c r="AS55" s="262"/>
      <c r="AT55" s="262"/>
      <c r="AU55" s="262"/>
      <c r="AV55" s="262"/>
      <c r="AW55" s="262"/>
      <c r="AX55" s="262"/>
      <c r="AY55" s="262"/>
    </row>
    <row r="56" spans="1:51" ht="12.75">
      <c r="A56" s="364"/>
      <c r="B56" s="244" t="s">
        <v>37</v>
      </c>
      <c r="C56" s="245" t="s">
        <v>68</v>
      </c>
      <c r="D56" s="246" t="s">
        <v>69</v>
      </c>
      <c r="E56" s="247"/>
      <c r="F56" s="255"/>
      <c r="G56" s="263"/>
      <c r="H56" s="256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</row>
    <row r="57" spans="1:51" ht="22.5">
      <c r="A57" s="364" t="s">
        <v>529</v>
      </c>
      <c r="B57" s="247">
        <v>30</v>
      </c>
      <c r="C57" s="248" t="s">
        <v>251</v>
      </c>
      <c r="D57" s="249" t="s">
        <v>250</v>
      </c>
      <c r="E57" s="257" t="s">
        <v>38</v>
      </c>
      <c r="F57" s="258">
        <v>8</v>
      </c>
      <c r="G57" s="264"/>
      <c r="H57" s="259">
        <f aca="true" t="shared" si="7" ref="H57:H73">F57*G57</f>
        <v>0</v>
      </c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</row>
    <row r="58" spans="1:51" ht="12.75">
      <c r="A58" s="364"/>
      <c r="B58" s="247">
        <v>31</v>
      </c>
      <c r="C58" s="248" t="s">
        <v>253</v>
      </c>
      <c r="D58" s="249" t="s">
        <v>252</v>
      </c>
      <c r="E58" s="257" t="s">
        <v>38</v>
      </c>
      <c r="F58" s="258">
        <v>10</v>
      </c>
      <c r="G58" s="264"/>
      <c r="H58" s="259">
        <f t="shared" si="7"/>
        <v>0</v>
      </c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</row>
    <row r="59" spans="1:51" ht="12.75">
      <c r="A59" s="364"/>
      <c r="B59" s="247">
        <v>32</v>
      </c>
      <c r="C59" s="248" t="s">
        <v>254</v>
      </c>
      <c r="D59" s="249" t="s">
        <v>279</v>
      </c>
      <c r="E59" s="257" t="s">
        <v>38</v>
      </c>
      <c r="F59" s="258">
        <v>3</v>
      </c>
      <c r="G59" s="264"/>
      <c r="H59" s="259">
        <f t="shared" si="7"/>
        <v>0</v>
      </c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</row>
    <row r="60" spans="1:51" ht="12.75">
      <c r="A60" s="364"/>
      <c r="B60" s="247">
        <v>33</v>
      </c>
      <c r="C60" s="248" t="s">
        <v>256</v>
      </c>
      <c r="D60" s="249" t="s">
        <v>255</v>
      </c>
      <c r="E60" s="257" t="s">
        <v>38</v>
      </c>
      <c r="F60" s="258">
        <v>24</v>
      </c>
      <c r="G60" s="264"/>
      <c r="H60" s="259">
        <f t="shared" si="7"/>
        <v>0</v>
      </c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</row>
    <row r="61" spans="1:51" ht="22.5">
      <c r="A61" s="364"/>
      <c r="B61" s="247">
        <v>34</v>
      </c>
      <c r="C61" s="248" t="s">
        <v>258</v>
      </c>
      <c r="D61" s="249" t="s">
        <v>257</v>
      </c>
      <c r="E61" s="257" t="s">
        <v>38</v>
      </c>
      <c r="F61" s="258">
        <v>1</v>
      </c>
      <c r="G61" s="264"/>
      <c r="H61" s="259">
        <f t="shared" si="7"/>
        <v>0</v>
      </c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</row>
    <row r="62" spans="1:51" ht="22.5">
      <c r="A62" s="364"/>
      <c r="B62" s="247">
        <v>35</v>
      </c>
      <c r="C62" s="248" t="s">
        <v>260</v>
      </c>
      <c r="D62" s="249" t="s">
        <v>259</v>
      </c>
      <c r="E62" s="257" t="s">
        <v>38</v>
      </c>
      <c r="F62" s="258">
        <v>7</v>
      </c>
      <c r="G62" s="264"/>
      <c r="H62" s="259">
        <f t="shared" si="7"/>
        <v>0</v>
      </c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</row>
    <row r="63" spans="1:51" ht="22.5">
      <c r="A63" s="364"/>
      <c r="B63" s="247">
        <v>36</v>
      </c>
      <c r="C63" s="248" t="s">
        <v>262</v>
      </c>
      <c r="D63" s="249" t="s">
        <v>261</v>
      </c>
      <c r="E63" s="257" t="s">
        <v>38</v>
      </c>
      <c r="F63" s="258">
        <v>11</v>
      </c>
      <c r="G63" s="264"/>
      <c r="H63" s="259">
        <f t="shared" si="7"/>
        <v>0</v>
      </c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</row>
    <row r="64" spans="1:51" ht="22.5">
      <c r="A64" s="364"/>
      <c r="B64" s="247">
        <v>37</v>
      </c>
      <c r="C64" s="248" t="s">
        <v>264</v>
      </c>
      <c r="D64" s="249" t="s">
        <v>263</v>
      </c>
      <c r="E64" s="257" t="s">
        <v>38</v>
      </c>
      <c r="F64" s="258">
        <v>1</v>
      </c>
      <c r="G64" s="264"/>
      <c r="H64" s="259">
        <f t="shared" si="7"/>
        <v>0</v>
      </c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</row>
    <row r="65" spans="1:51" ht="45">
      <c r="A65" s="364"/>
      <c r="B65" s="247">
        <v>38</v>
      </c>
      <c r="C65" s="248" t="s">
        <v>59</v>
      </c>
      <c r="D65" s="249" t="s">
        <v>280</v>
      </c>
      <c r="E65" s="257" t="s">
        <v>56</v>
      </c>
      <c r="F65" s="258">
        <v>1</v>
      </c>
      <c r="G65" s="264"/>
      <c r="H65" s="259">
        <f t="shared" si="7"/>
        <v>0</v>
      </c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</row>
    <row r="66" spans="1:51" ht="12.75">
      <c r="A66" s="364"/>
      <c r="B66" s="247">
        <v>39</v>
      </c>
      <c r="C66" s="248" t="s">
        <v>266</v>
      </c>
      <c r="D66" s="249" t="s">
        <v>265</v>
      </c>
      <c r="E66" s="257" t="s">
        <v>38</v>
      </c>
      <c r="F66" s="258">
        <v>1</v>
      </c>
      <c r="G66" s="264"/>
      <c r="H66" s="259">
        <f t="shared" si="7"/>
        <v>0</v>
      </c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</row>
    <row r="67" spans="1:51" ht="12.75">
      <c r="A67" s="364"/>
      <c r="B67" s="247">
        <v>40</v>
      </c>
      <c r="C67" s="248" t="s">
        <v>59</v>
      </c>
      <c r="D67" s="249" t="s">
        <v>685</v>
      </c>
      <c r="E67" s="257" t="s">
        <v>38</v>
      </c>
      <c r="F67" s="258">
        <v>1</v>
      </c>
      <c r="G67" s="264"/>
      <c r="H67" s="259">
        <f t="shared" si="7"/>
        <v>0</v>
      </c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</row>
    <row r="68" spans="1:51" ht="22.5">
      <c r="A68" s="364"/>
      <c r="B68" s="247">
        <v>41</v>
      </c>
      <c r="C68" s="248" t="s">
        <v>268</v>
      </c>
      <c r="D68" s="249" t="s">
        <v>267</v>
      </c>
      <c r="E68" s="257" t="s">
        <v>39</v>
      </c>
      <c r="F68" s="258">
        <v>10</v>
      </c>
      <c r="G68" s="264"/>
      <c r="H68" s="259">
        <f t="shared" si="7"/>
        <v>0</v>
      </c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</row>
    <row r="69" spans="1:51" ht="22.5">
      <c r="A69" s="364"/>
      <c r="B69" s="247">
        <v>42</v>
      </c>
      <c r="C69" s="248" t="s">
        <v>269</v>
      </c>
      <c r="D69" s="249" t="s">
        <v>270</v>
      </c>
      <c r="E69" s="257" t="s">
        <v>39</v>
      </c>
      <c r="F69" s="258">
        <v>30</v>
      </c>
      <c r="G69" s="264"/>
      <c r="H69" s="259">
        <f t="shared" si="7"/>
        <v>0</v>
      </c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</row>
    <row r="70" spans="1:51" ht="56.25">
      <c r="A70" s="364"/>
      <c r="B70" s="247">
        <v>43</v>
      </c>
      <c r="C70" s="248" t="s">
        <v>477</v>
      </c>
      <c r="D70" s="249" t="s">
        <v>627</v>
      </c>
      <c r="E70" s="257" t="s">
        <v>478</v>
      </c>
      <c r="F70" s="258">
        <v>1</v>
      </c>
      <c r="G70" s="264"/>
      <c r="H70" s="259">
        <f t="shared" si="7"/>
        <v>0</v>
      </c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</row>
    <row r="71" spans="1:51" ht="12.75">
      <c r="A71" s="364"/>
      <c r="B71" s="247">
        <v>44</v>
      </c>
      <c r="C71" s="248" t="s">
        <v>272</v>
      </c>
      <c r="D71" s="254" t="s">
        <v>249</v>
      </c>
      <c r="E71" s="257" t="s">
        <v>56</v>
      </c>
      <c r="F71" s="258">
        <v>1</v>
      </c>
      <c r="G71" s="264"/>
      <c r="H71" s="259">
        <f t="shared" si="7"/>
        <v>0</v>
      </c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11" s="243" customFormat="1" ht="22.5">
      <c r="A72" s="364"/>
      <c r="B72" s="301">
        <v>45</v>
      </c>
      <c r="C72" s="302" t="s">
        <v>273</v>
      </c>
      <c r="D72" s="322" t="s">
        <v>631</v>
      </c>
      <c r="E72" s="304" t="s">
        <v>56</v>
      </c>
      <c r="F72" s="299">
        <v>1</v>
      </c>
      <c r="G72" s="305"/>
      <c r="H72" s="300">
        <f aca="true" t="shared" si="8" ref="H72">F72*G72</f>
        <v>0</v>
      </c>
      <c r="I72" s="225"/>
      <c r="J72" s="225"/>
      <c r="K72" s="225"/>
    </row>
    <row r="73" spans="1:51" ht="12.75">
      <c r="A73" s="364"/>
      <c r="B73" s="247">
        <v>46</v>
      </c>
      <c r="C73" s="248" t="s">
        <v>630</v>
      </c>
      <c r="D73" s="254" t="s">
        <v>271</v>
      </c>
      <c r="E73" s="257" t="s">
        <v>25</v>
      </c>
      <c r="F73" s="258">
        <v>4.5</v>
      </c>
      <c r="G73" s="305"/>
      <c r="H73" s="300">
        <f t="shared" si="7"/>
        <v>0</v>
      </c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</row>
    <row r="74" spans="1:51" ht="12.75">
      <c r="A74" s="364"/>
      <c r="B74" s="260"/>
      <c r="C74" s="251" t="s">
        <v>40</v>
      </c>
      <c r="D74" s="252" t="str">
        <f>CONCATENATE(C56," ",D56)</f>
        <v>M21 Elektromontáže</v>
      </c>
      <c r="E74" s="260"/>
      <c r="F74" s="261"/>
      <c r="G74" s="307"/>
      <c r="H74" s="306">
        <f>SUM(H56:H73)</f>
        <v>0</v>
      </c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46">
        <f>SUM(AT56:AT56)</f>
        <v>0</v>
      </c>
      <c r="AU74" s="146">
        <f>SUM(AU56:AU56)</f>
        <v>0</v>
      </c>
      <c r="AV74" s="146">
        <f>SUM(AV56:AV56)</f>
        <v>0</v>
      </c>
      <c r="AW74" s="146">
        <f>SUM(AW56:AW56)</f>
        <v>0</v>
      </c>
      <c r="AX74" s="146">
        <f>SUM(AX56:AX56)</f>
        <v>0</v>
      </c>
      <c r="AY74" s="110"/>
    </row>
    <row r="75" spans="1:11" ht="12.75">
      <c r="A75" s="216"/>
      <c r="H75" s="162"/>
      <c r="K75" s="227"/>
    </row>
    <row r="76" spans="1:8" ht="12.75">
      <c r="A76" s="216"/>
      <c r="H76" s="162"/>
    </row>
    <row r="77" ht="12.75">
      <c r="A77" s="216"/>
    </row>
    <row r="78" spans="1:8" ht="12.75">
      <c r="A78" s="216"/>
      <c r="H78" s="162"/>
    </row>
    <row r="79" spans="1:8" ht="12.75">
      <c r="A79" s="216"/>
      <c r="H79" s="162"/>
    </row>
    <row r="80" ht="12.75">
      <c r="A80" s="216"/>
    </row>
    <row r="81" ht="12.75">
      <c r="A81" s="216"/>
    </row>
    <row r="82" ht="12.75">
      <c r="A82" s="216"/>
    </row>
    <row r="83" ht="12.75">
      <c r="A83" s="216"/>
    </row>
    <row r="84" ht="12.75">
      <c r="A84" s="216"/>
    </row>
    <row r="85" ht="12.75">
      <c r="A85" s="216"/>
    </row>
    <row r="86" ht="12.75">
      <c r="A86" s="216"/>
    </row>
    <row r="87" ht="12.75">
      <c r="A87" s="216"/>
    </row>
    <row r="88" ht="12.75">
      <c r="A88" s="216"/>
    </row>
    <row r="89" ht="12.75">
      <c r="A89" s="216"/>
    </row>
    <row r="90" ht="12.75">
      <c r="A90" s="216"/>
    </row>
    <row r="91" ht="12.75">
      <c r="A91" s="216"/>
    </row>
    <row r="92" ht="12.75">
      <c r="A92" s="216"/>
    </row>
    <row r="93" ht="12.75">
      <c r="A93" s="216"/>
    </row>
    <row r="94" ht="12.75">
      <c r="A94" s="216"/>
    </row>
    <row r="95" ht="12.75">
      <c r="A95" s="216"/>
    </row>
    <row r="96" ht="12.75">
      <c r="A96" s="216"/>
    </row>
    <row r="97" ht="12.75">
      <c r="A97" s="216"/>
    </row>
    <row r="98" ht="12.75">
      <c r="A98" s="216"/>
    </row>
    <row r="99" ht="12.75">
      <c r="A99" s="216"/>
    </row>
    <row r="100" ht="12.75">
      <c r="A100" s="216"/>
    </row>
    <row r="101" ht="12.75">
      <c r="A101" s="216"/>
    </row>
    <row r="102" ht="12.75">
      <c r="A102" s="216"/>
    </row>
  </sheetData>
  <sheetProtection password="CC59" sheet="1" objects="1" scenarios="1"/>
  <protectedRanges>
    <protectedRange sqref="G7:G50 G55:G74" name="Oblast1"/>
    <protectedRange sqref="G51:G54" name="Oblast1_2"/>
  </protectedRanges>
  <mergeCells count="5">
    <mergeCell ref="B1:H1"/>
    <mergeCell ref="B3:C3"/>
    <mergeCell ref="B4:C4"/>
    <mergeCell ref="A7:A56"/>
    <mergeCell ref="A57:A7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8" r:id="rId1"/>
  <headerFooter alignWithMargins="0">
    <oddHeader>&amp;L&amp;"Arial CE,Tučné"&amp;8&amp;K00-046RTS Stavitel+&amp;R&amp;"Arial CE,Kurzíva"&amp;8&amp;K00-048Cenová úroveň CÚ2020/I
Cenová soustava RTS DATA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BE81"/>
  <sheetViews>
    <sheetView workbookViewId="0" topLeftCell="A1">
      <selection activeCell="F25" sqref="F25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349" t="s">
        <v>3</v>
      </c>
      <c r="B1" s="350"/>
      <c r="C1" s="55" t="str">
        <f>'Krycí list'!nazevstavby</f>
        <v>Rekonstrukce bytových domů v ulicích Heyrovského a Sokolovská</v>
      </c>
      <c r="D1" s="56"/>
      <c r="E1" s="57"/>
      <c r="F1" s="56"/>
      <c r="G1" s="58"/>
      <c r="H1" s="59"/>
      <c r="I1" s="164"/>
    </row>
    <row r="2" spans="1:9" ht="13.5" thickBot="1">
      <c r="A2" s="351" t="s">
        <v>0</v>
      </c>
      <c r="B2" s="352"/>
      <c r="C2" s="60" t="str">
        <f>'Krycí list'!nazevobjektu</f>
        <v>BD Sokolovská 1385-1386, Sokolov</v>
      </c>
      <c r="D2" s="61"/>
      <c r="E2" s="62"/>
      <c r="F2" s="61"/>
      <c r="G2" s="153"/>
      <c r="H2" s="153"/>
      <c r="I2" s="209" t="s">
        <v>402</v>
      </c>
    </row>
    <row r="3" ht="13.5" thickTop="1">
      <c r="F3" s="11"/>
    </row>
    <row r="4" spans="1:9" ht="19.5" customHeight="1">
      <c r="A4" s="63" t="s">
        <v>401</v>
      </c>
      <c r="B4" s="1"/>
      <c r="C4" s="1"/>
      <c r="D4" s="1"/>
      <c r="E4" s="64"/>
      <c r="F4" s="1"/>
      <c r="G4" s="1"/>
      <c r="H4" s="1"/>
      <c r="I4" s="1"/>
    </row>
    <row r="5" ht="13.5" thickBot="1"/>
    <row r="6" spans="1:9" s="11" customFormat="1" ht="13.5" thickBot="1">
      <c r="A6" s="65"/>
      <c r="B6" s="66" t="s">
        <v>16</v>
      </c>
      <c r="C6" s="66"/>
      <c r="D6" s="67"/>
      <c r="E6" s="68" t="s">
        <v>17</v>
      </c>
      <c r="F6" s="69" t="s">
        <v>18</v>
      </c>
      <c r="G6" s="69" t="s">
        <v>19</v>
      </c>
      <c r="H6" s="69" t="s">
        <v>20</v>
      </c>
      <c r="I6" s="70" t="s">
        <v>21</v>
      </c>
    </row>
    <row r="7" spans="1:9" s="11" customFormat="1" ht="12.75">
      <c r="A7" s="71" t="s">
        <v>284</v>
      </c>
      <c r="B7" s="72" t="str">
        <f>'SO 01 Položky'!D7</f>
        <v>Zemní práce</v>
      </c>
      <c r="C7" s="73"/>
      <c r="D7" s="74"/>
      <c r="E7" s="75">
        <f>'SO 01 Položky'!H15</f>
        <v>0</v>
      </c>
      <c r="F7" s="76">
        <v>0</v>
      </c>
      <c r="G7" s="76">
        <v>0</v>
      </c>
      <c r="H7" s="76">
        <v>0</v>
      </c>
      <c r="I7" s="77">
        <v>0</v>
      </c>
    </row>
    <row r="8" spans="1:9" s="11" customFormat="1" ht="12.75">
      <c r="A8" s="71" t="s">
        <v>286</v>
      </c>
      <c r="B8" s="72" t="str">
        <f>'SO 01 Položky'!D16</f>
        <v>Základy</v>
      </c>
      <c r="C8" s="73"/>
      <c r="D8" s="74"/>
      <c r="E8" s="75">
        <f>'SO 01 Položky'!H19</f>
        <v>0</v>
      </c>
      <c r="F8" s="76">
        <v>0</v>
      </c>
      <c r="G8" s="76">
        <v>0</v>
      </c>
      <c r="H8" s="76">
        <v>0</v>
      </c>
      <c r="I8" s="77">
        <v>0</v>
      </c>
    </row>
    <row r="9" spans="1:9" s="11" customFormat="1" ht="12.75">
      <c r="A9" s="71" t="s">
        <v>194</v>
      </c>
      <c r="B9" s="72" t="str">
        <f>'SO 01 Položky'!D20</f>
        <v>Svislé konstrukce</v>
      </c>
      <c r="C9" s="73"/>
      <c r="D9" s="74"/>
      <c r="E9" s="75">
        <f>'SO 01 Položky'!H22</f>
        <v>0</v>
      </c>
      <c r="F9" s="76">
        <v>0</v>
      </c>
      <c r="G9" s="76">
        <v>0</v>
      </c>
      <c r="H9" s="76">
        <v>0</v>
      </c>
      <c r="I9" s="77">
        <v>0</v>
      </c>
    </row>
    <row r="10" spans="1:9" s="11" customFormat="1" ht="12.75">
      <c r="A10" s="71" t="s">
        <v>207</v>
      </c>
      <c r="B10" s="72" t="str">
        <f>'SO 01 Položky'!D23</f>
        <v>Úpravy povrchů, omítky</v>
      </c>
      <c r="C10" s="73"/>
      <c r="D10" s="74"/>
      <c r="E10" s="75">
        <f>'SO 01 Položky'!H28</f>
        <v>0</v>
      </c>
      <c r="F10" s="76">
        <v>0</v>
      </c>
      <c r="G10" s="76">
        <v>0</v>
      </c>
      <c r="H10" s="76">
        <v>0</v>
      </c>
      <c r="I10" s="77">
        <v>0</v>
      </c>
    </row>
    <row r="11" spans="1:9" s="11" customFormat="1" ht="12.75">
      <c r="A11" s="71" t="s">
        <v>319</v>
      </c>
      <c r="B11" s="72" t="str">
        <f>'SO 01 Položky'!D29</f>
        <v>Omítky vnější</v>
      </c>
      <c r="C11" s="73"/>
      <c r="D11" s="74"/>
      <c r="E11" s="75">
        <f>'SO 01 Položky'!H45</f>
        <v>0</v>
      </c>
      <c r="F11" s="76">
        <v>0</v>
      </c>
      <c r="G11" s="76">
        <v>0</v>
      </c>
      <c r="H11" s="76">
        <v>0</v>
      </c>
      <c r="I11" s="77">
        <v>0</v>
      </c>
    </row>
    <row r="12" spans="1:9" s="11" customFormat="1" ht="12.75">
      <c r="A12" s="71" t="s">
        <v>195</v>
      </c>
      <c r="B12" s="72" t="str">
        <f>'SO 01 Položky'!D46</f>
        <v>Lešení a stavební výtahy</v>
      </c>
      <c r="C12" s="73"/>
      <c r="D12" s="74"/>
      <c r="E12" s="75">
        <f>'SO 01 Položky'!H53</f>
        <v>0</v>
      </c>
      <c r="F12" s="76">
        <v>0</v>
      </c>
      <c r="G12" s="76">
        <v>0</v>
      </c>
      <c r="H12" s="76">
        <v>0</v>
      </c>
      <c r="I12" s="77">
        <v>0</v>
      </c>
    </row>
    <row r="13" spans="1:9" s="11" customFormat="1" ht="12.75">
      <c r="A13" s="71" t="s">
        <v>205</v>
      </c>
      <c r="B13" s="72" t="str">
        <f>'SO 01 Položky'!D54</f>
        <v>Prorážení otvorů</v>
      </c>
      <c r="C13" s="73"/>
      <c r="D13" s="74"/>
      <c r="E13" s="75">
        <f>'SO 01 Položky'!H61</f>
        <v>0</v>
      </c>
      <c r="F13" s="76">
        <v>0</v>
      </c>
      <c r="G13" s="76">
        <v>0</v>
      </c>
      <c r="H13" s="76">
        <v>0</v>
      </c>
      <c r="I13" s="77">
        <v>0</v>
      </c>
    </row>
    <row r="14" spans="1:9" s="11" customFormat="1" ht="12.75">
      <c r="A14" s="71" t="s">
        <v>200</v>
      </c>
      <c r="B14" s="72" t="str">
        <f>'SO 01 Položky'!D62</f>
        <v>Staveništní přesun hmot</v>
      </c>
      <c r="C14" s="73"/>
      <c r="D14" s="74"/>
      <c r="E14" s="75">
        <f>'SO 01 Položky'!H64</f>
        <v>0</v>
      </c>
      <c r="F14" s="76">
        <v>0</v>
      </c>
      <c r="G14" s="76">
        <v>0</v>
      </c>
      <c r="H14" s="76">
        <v>0</v>
      </c>
      <c r="I14" s="77">
        <v>0</v>
      </c>
    </row>
    <row r="15" spans="1:9" s="11" customFormat="1" ht="12.75">
      <c r="A15" s="71" t="s">
        <v>290</v>
      </c>
      <c r="B15" s="72" t="str">
        <f>'SO 01 Položky'!D65</f>
        <v>Izolace proti vodě</v>
      </c>
      <c r="C15" s="73"/>
      <c r="D15" s="74"/>
      <c r="E15" s="75">
        <v>0</v>
      </c>
      <c r="F15" s="76">
        <f>'SO 01 Položky'!H73</f>
        <v>0</v>
      </c>
      <c r="G15" s="76">
        <v>0</v>
      </c>
      <c r="H15" s="76">
        <v>0</v>
      </c>
      <c r="I15" s="77">
        <v>0</v>
      </c>
    </row>
    <row r="16" spans="1:9" s="11" customFormat="1" ht="12.75">
      <c r="A16" s="71" t="s">
        <v>41</v>
      </c>
      <c r="B16" s="72" t="str">
        <f>'SO 01 Položky'!D74</f>
        <v>Tepelné izolace</v>
      </c>
      <c r="C16" s="73"/>
      <c r="D16" s="74"/>
      <c r="E16" s="75">
        <v>0</v>
      </c>
      <c r="F16" s="75">
        <f>'SO 01 Položky'!H79</f>
        <v>0</v>
      </c>
      <c r="G16" s="76">
        <v>0</v>
      </c>
      <c r="H16" s="76">
        <v>0</v>
      </c>
      <c r="I16" s="77">
        <v>0</v>
      </c>
    </row>
    <row r="17" spans="1:9" s="11" customFormat="1" ht="12.75">
      <c r="A17" s="71" t="s">
        <v>340</v>
      </c>
      <c r="B17" s="72" t="str">
        <f>'SO 01 Položky'!D80</f>
        <v>Konstrukce tesařské</v>
      </c>
      <c r="C17" s="73"/>
      <c r="D17" s="74"/>
      <c r="E17" s="75">
        <v>0</v>
      </c>
      <c r="F17" s="75">
        <f>'SO 01 Položky'!H83</f>
        <v>0</v>
      </c>
      <c r="G17" s="76">
        <v>0</v>
      </c>
      <c r="H17" s="76">
        <v>0</v>
      </c>
      <c r="I17" s="77">
        <v>0</v>
      </c>
    </row>
    <row r="18" spans="1:9" s="11" customFormat="1" ht="12.75">
      <c r="A18" s="71" t="s">
        <v>298</v>
      </c>
      <c r="B18" s="72" t="str">
        <f>'SO 01 Položky'!D84</f>
        <v>Konstrukce klempířské</v>
      </c>
      <c r="C18" s="73"/>
      <c r="D18" s="74"/>
      <c r="E18" s="75">
        <v>0</v>
      </c>
      <c r="F18" s="75">
        <f>'SO 01 Položky'!H90</f>
        <v>0</v>
      </c>
      <c r="G18" s="76">
        <v>0</v>
      </c>
      <c r="H18" s="76">
        <v>0</v>
      </c>
      <c r="I18" s="77">
        <v>0</v>
      </c>
    </row>
    <row r="19" spans="1:9" s="11" customFormat="1" ht="13.5" thickBot="1">
      <c r="A19" s="71" t="s">
        <v>240</v>
      </c>
      <c r="B19" s="72" t="str">
        <f>'SO 01 Položky'!D91</f>
        <v>Malby - strop suterénu</v>
      </c>
      <c r="C19" s="73"/>
      <c r="D19" s="74"/>
      <c r="E19" s="75">
        <v>0</v>
      </c>
      <c r="F19" s="75">
        <f>'SO 01 Položky'!H95</f>
        <v>0</v>
      </c>
      <c r="G19" s="76">
        <v>0</v>
      </c>
      <c r="H19" s="76">
        <v>0</v>
      </c>
      <c r="I19" s="77">
        <v>0</v>
      </c>
    </row>
    <row r="20" spans="1:9" s="83" customFormat="1" ht="13.5" thickBot="1">
      <c r="A20" s="78"/>
      <c r="B20" s="66" t="s">
        <v>22</v>
      </c>
      <c r="C20" s="66"/>
      <c r="D20" s="79"/>
      <c r="E20" s="80">
        <f>SUM(E7:E19)</f>
        <v>0</v>
      </c>
      <c r="F20" s="81">
        <f>SUM(F7:F19)</f>
        <v>0</v>
      </c>
      <c r="G20" s="81">
        <f>SUM(G7:G19)</f>
        <v>0</v>
      </c>
      <c r="H20" s="81">
        <f>SUM(H7:H19)</f>
        <v>0</v>
      </c>
      <c r="I20" s="82">
        <f>SUM(I7:I19)</f>
        <v>0</v>
      </c>
    </row>
    <row r="21" spans="1:9" ht="12.75">
      <c r="A21" s="73"/>
      <c r="B21" s="73"/>
      <c r="C21" s="73"/>
      <c r="D21" s="73"/>
      <c r="E21" s="73"/>
      <c r="F21" s="73"/>
      <c r="G21" s="73"/>
      <c r="H21" s="73"/>
      <c r="I21" s="73"/>
    </row>
    <row r="22" spans="1:57" ht="19.5" customHeight="1">
      <c r="A22" s="84" t="s">
        <v>23</v>
      </c>
      <c r="B22" s="84"/>
      <c r="C22" s="84"/>
      <c r="D22" s="84"/>
      <c r="E22" s="84"/>
      <c r="F22" s="84"/>
      <c r="G22" s="85"/>
      <c r="H22" s="84"/>
      <c r="I22" s="84"/>
      <c r="BA22" s="29"/>
      <c r="BB22" s="29"/>
      <c r="BC22" s="29"/>
      <c r="BD22" s="29"/>
      <c r="BE22" s="29"/>
    </row>
    <row r="23" spans="1:9" ht="13.5" thickBot="1">
      <c r="A23" s="86"/>
      <c r="B23" s="86"/>
      <c r="C23" s="86"/>
      <c r="D23" s="86"/>
      <c r="E23" s="86"/>
      <c r="F23" s="86"/>
      <c r="G23" s="86"/>
      <c r="H23" s="86"/>
      <c r="I23" s="86"/>
    </row>
    <row r="24" spans="1:9" ht="12.75">
      <c r="A24" s="87" t="s">
        <v>24</v>
      </c>
      <c r="B24" s="88"/>
      <c r="C24" s="88"/>
      <c r="D24" s="89"/>
      <c r="E24" s="90"/>
      <c r="F24" s="91" t="s">
        <v>25</v>
      </c>
      <c r="G24" s="92" t="s">
        <v>26</v>
      </c>
      <c r="H24" s="93"/>
      <c r="I24" s="94" t="s">
        <v>27</v>
      </c>
    </row>
    <row r="25" spans="1:53" ht="12.75">
      <c r="A25" s="95" t="s">
        <v>28</v>
      </c>
      <c r="B25" s="96"/>
      <c r="C25" s="96"/>
      <c r="D25" s="97"/>
      <c r="E25" s="98"/>
      <c r="F25" s="208"/>
      <c r="G25" s="99">
        <f>SUM(E20:I20)</f>
        <v>0</v>
      </c>
      <c r="H25" s="100"/>
      <c r="I25" s="101">
        <f>E25+F25*G25/100</f>
        <v>0</v>
      </c>
      <c r="BA25">
        <v>0</v>
      </c>
    </row>
    <row r="26" spans="1:9" ht="13.5" thickBot="1">
      <c r="A26" s="102"/>
      <c r="B26" s="103" t="s">
        <v>29</v>
      </c>
      <c r="C26" s="104"/>
      <c r="D26" s="105"/>
      <c r="E26" s="106"/>
      <c r="F26" s="107"/>
      <c r="G26" s="107"/>
      <c r="H26" s="353">
        <f>SUM(I25:I25)</f>
        <v>0</v>
      </c>
      <c r="I26" s="354"/>
    </row>
    <row r="27" spans="1:9" ht="12.75">
      <c r="A27" s="73"/>
      <c r="B27" s="155"/>
      <c r="C27" s="73"/>
      <c r="D27" s="156"/>
      <c r="E27" s="156"/>
      <c r="F27" s="156"/>
      <c r="G27" s="156"/>
      <c r="H27" s="157"/>
      <c r="I27" s="157"/>
    </row>
    <row r="28" spans="1:9" ht="12.75">
      <c r="A28" s="73"/>
      <c r="B28" s="155"/>
      <c r="C28" s="73"/>
      <c r="D28" s="156"/>
      <c r="E28" s="156"/>
      <c r="F28" s="156"/>
      <c r="G28" s="156"/>
      <c r="H28" s="157"/>
      <c r="I28" s="157"/>
    </row>
    <row r="29" spans="1:9" ht="15.75">
      <c r="A29" s="73"/>
      <c r="B29" s="155"/>
      <c r="E29" s="158" t="s">
        <v>40</v>
      </c>
      <c r="F29" s="159" t="s">
        <v>407</v>
      </c>
      <c r="G29" s="160"/>
      <c r="H29" s="355">
        <f>(SUM(E20:I20))+I25</f>
        <v>0</v>
      </c>
      <c r="I29" s="355"/>
    </row>
    <row r="30" spans="2:9" ht="12.75">
      <c r="B30" s="83"/>
      <c r="F30" s="108"/>
      <c r="G30" s="109"/>
      <c r="H30" s="109"/>
      <c r="I30" s="86" t="s">
        <v>70</v>
      </c>
    </row>
    <row r="31" spans="1:9" ht="12.75">
      <c r="A31" s="86"/>
      <c r="B31" s="86"/>
      <c r="C31" s="86"/>
      <c r="D31" s="86"/>
      <c r="E31" s="86"/>
      <c r="F31" s="86"/>
      <c r="G31" s="86"/>
      <c r="H31" s="86"/>
      <c r="I31" s="86"/>
    </row>
    <row r="32" spans="2:9" ht="12.75">
      <c r="B32" s="83"/>
      <c r="F32" s="108"/>
      <c r="G32" s="109"/>
      <c r="H32" s="109"/>
      <c r="I32" s="176">
        <f>H29</f>
        <v>0</v>
      </c>
    </row>
    <row r="33" spans="6:9" ht="12.75">
      <c r="F33" s="108"/>
      <c r="G33" s="109"/>
      <c r="H33" s="109"/>
      <c r="I33" s="53"/>
    </row>
    <row r="34" spans="6:9" ht="12.75">
      <c r="F34" s="108"/>
      <c r="G34" s="109"/>
      <c r="H34" s="109"/>
      <c r="I34" s="53"/>
    </row>
    <row r="35" spans="6:9" ht="12.75">
      <c r="F35" s="108"/>
      <c r="G35" s="109"/>
      <c r="H35" s="109"/>
      <c r="I35" s="53"/>
    </row>
    <row r="36" spans="6:9" ht="12.75">
      <c r="F36" s="108"/>
      <c r="G36" s="109"/>
      <c r="H36" s="109"/>
      <c r="I36" s="53"/>
    </row>
    <row r="37" spans="6:9" ht="12.75">
      <c r="F37" s="108"/>
      <c r="G37" s="109"/>
      <c r="H37" s="109"/>
      <c r="I37" s="53"/>
    </row>
    <row r="38" spans="6:9" ht="12.75">
      <c r="F38" s="108"/>
      <c r="G38" s="109"/>
      <c r="H38" s="109"/>
      <c r="I38" s="53"/>
    </row>
    <row r="39" spans="6:9" ht="12.75">
      <c r="F39" s="108"/>
      <c r="G39" s="109"/>
      <c r="H39" s="109"/>
      <c r="I39" s="53"/>
    </row>
    <row r="40" spans="6:9" ht="12.75">
      <c r="F40" s="108"/>
      <c r="G40" s="109"/>
      <c r="H40" s="109"/>
      <c r="I40" s="53"/>
    </row>
    <row r="41" spans="6:9" ht="12.75">
      <c r="F41" s="108"/>
      <c r="G41" s="109"/>
      <c r="H41" s="109"/>
      <c r="I41" s="53"/>
    </row>
    <row r="42" spans="6:9" ht="12.75">
      <c r="F42" s="108"/>
      <c r="G42" s="109"/>
      <c r="H42" s="109"/>
      <c r="I42" s="53"/>
    </row>
    <row r="43" spans="6:9" ht="12.75">
      <c r="F43" s="108"/>
      <c r="G43" s="109"/>
      <c r="H43" s="109"/>
      <c r="I43" s="53"/>
    </row>
    <row r="44" spans="6:9" ht="12.75">
      <c r="F44" s="108"/>
      <c r="G44" s="109"/>
      <c r="H44" s="109"/>
      <c r="I44" s="53"/>
    </row>
    <row r="45" spans="6:9" ht="12.75">
      <c r="F45" s="108"/>
      <c r="G45" s="109"/>
      <c r="H45" s="109"/>
      <c r="I45" s="53"/>
    </row>
    <row r="46" spans="6:9" ht="12.75">
      <c r="F46" s="108"/>
      <c r="G46" s="109"/>
      <c r="H46" s="109"/>
      <c r="I46" s="53"/>
    </row>
    <row r="47" spans="6:9" ht="12.75">
      <c r="F47" s="108"/>
      <c r="G47" s="109"/>
      <c r="H47" s="109"/>
      <c r="I47" s="53"/>
    </row>
    <row r="48" spans="6:9" ht="12.75">
      <c r="F48" s="108"/>
      <c r="G48" s="109"/>
      <c r="H48" s="109"/>
      <c r="I48" s="53"/>
    </row>
    <row r="49" spans="6:9" ht="12.75">
      <c r="F49" s="108"/>
      <c r="G49" s="109"/>
      <c r="H49" s="109"/>
      <c r="I49" s="53"/>
    </row>
    <row r="50" spans="6:9" ht="12.75">
      <c r="F50" s="108"/>
      <c r="G50" s="109"/>
      <c r="H50" s="109"/>
      <c r="I50" s="53"/>
    </row>
    <row r="51" spans="6:9" ht="12.75">
      <c r="F51" s="108"/>
      <c r="G51" s="109"/>
      <c r="H51" s="109"/>
      <c r="I51" s="53"/>
    </row>
    <row r="52" spans="6:9" ht="12.75">
      <c r="F52" s="108"/>
      <c r="G52" s="109"/>
      <c r="H52" s="109"/>
      <c r="I52" s="53"/>
    </row>
    <row r="53" spans="6:9" ht="12.75">
      <c r="F53" s="108"/>
      <c r="G53" s="109"/>
      <c r="H53" s="109"/>
      <c r="I53" s="53"/>
    </row>
    <row r="54" spans="6:9" ht="12.75">
      <c r="F54" s="108"/>
      <c r="G54" s="109"/>
      <c r="H54" s="109"/>
      <c r="I54" s="53"/>
    </row>
    <row r="55" spans="6:9" ht="12.75">
      <c r="F55" s="108"/>
      <c r="G55" s="109"/>
      <c r="H55" s="109"/>
      <c r="I55" s="53"/>
    </row>
    <row r="56" spans="6:9" ht="12.75">
      <c r="F56" s="108"/>
      <c r="G56" s="109"/>
      <c r="H56" s="109"/>
      <c r="I56" s="53"/>
    </row>
    <row r="57" spans="6:9" ht="12.75">
      <c r="F57" s="108"/>
      <c r="G57" s="109"/>
      <c r="H57" s="109"/>
      <c r="I57" s="53"/>
    </row>
    <row r="58" spans="6:9" ht="12.75">
      <c r="F58" s="108"/>
      <c r="G58" s="109"/>
      <c r="H58" s="109"/>
      <c r="I58" s="53"/>
    </row>
    <row r="59" spans="6:9" ht="12.75">
      <c r="F59" s="108"/>
      <c r="G59" s="109"/>
      <c r="H59" s="109"/>
      <c r="I59" s="53"/>
    </row>
    <row r="60" spans="6:9" ht="12.75">
      <c r="F60" s="108"/>
      <c r="G60" s="109"/>
      <c r="H60" s="109"/>
      <c r="I60" s="53"/>
    </row>
    <row r="61" spans="6:9" ht="12.75">
      <c r="F61" s="108"/>
      <c r="G61" s="109"/>
      <c r="H61" s="109"/>
      <c r="I61" s="53"/>
    </row>
    <row r="62" spans="6:9" ht="12.75">
      <c r="F62" s="108"/>
      <c r="G62" s="109"/>
      <c r="H62" s="109"/>
      <c r="I62" s="53"/>
    </row>
    <row r="63" spans="6:9" ht="12.75">
      <c r="F63" s="108"/>
      <c r="G63" s="109"/>
      <c r="H63" s="109"/>
      <c r="I63" s="53"/>
    </row>
    <row r="64" spans="6:9" ht="12.75">
      <c r="F64" s="108"/>
      <c r="G64" s="109"/>
      <c r="H64" s="109"/>
      <c r="I64" s="53"/>
    </row>
    <row r="65" spans="6:9" ht="12.75">
      <c r="F65" s="108"/>
      <c r="G65" s="109"/>
      <c r="H65" s="109"/>
      <c r="I65" s="53"/>
    </row>
    <row r="66" spans="6:9" ht="12.75">
      <c r="F66" s="108"/>
      <c r="G66" s="109"/>
      <c r="H66" s="109"/>
      <c r="I66" s="53"/>
    </row>
    <row r="67" spans="6:9" ht="12.75">
      <c r="F67" s="108"/>
      <c r="G67" s="109"/>
      <c r="H67" s="109"/>
      <c r="I67" s="53"/>
    </row>
    <row r="68" spans="6:9" ht="12.75">
      <c r="F68" s="108"/>
      <c r="G68" s="109"/>
      <c r="H68" s="109"/>
      <c r="I68" s="53"/>
    </row>
    <row r="69" spans="6:9" ht="12.75">
      <c r="F69" s="108"/>
      <c r="G69" s="109"/>
      <c r="H69" s="109"/>
      <c r="I69" s="53"/>
    </row>
    <row r="70" spans="6:9" ht="12.75">
      <c r="F70" s="108"/>
      <c r="G70" s="109"/>
      <c r="H70" s="109"/>
      <c r="I70" s="53"/>
    </row>
    <row r="71" spans="6:9" ht="12.75">
      <c r="F71" s="108"/>
      <c r="G71" s="109"/>
      <c r="H71" s="109"/>
      <c r="I71" s="53"/>
    </row>
    <row r="72" spans="6:9" ht="12.75">
      <c r="F72" s="108"/>
      <c r="G72" s="109"/>
      <c r="H72" s="109"/>
      <c r="I72" s="53"/>
    </row>
    <row r="73" spans="6:9" ht="12.75">
      <c r="F73" s="108"/>
      <c r="G73" s="109"/>
      <c r="H73" s="109"/>
      <c r="I73" s="53"/>
    </row>
    <row r="74" spans="6:9" ht="12.75">
      <c r="F74" s="108"/>
      <c r="G74" s="109"/>
      <c r="H74" s="109"/>
      <c r="I74" s="53"/>
    </row>
    <row r="75" spans="6:9" ht="12.75">
      <c r="F75" s="108"/>
      <c r="G75" s="109"/>
      <c r="H75" s="109"/>
      <c r="I75" s="53"/>
    </row>
    <row r="76" spans="6:9" ht="12.75">
      <c r="F76" s="108"/>
      <c r="G76" s="109"/>
      <c r="H76" s="109"/>
      <c r="I76" s="53"/>
    </row>
    <row r="77" spans="6:9" ht="12.75">
      <c r="F77" s="108"/>
      <c r="G77" s="109"/>
      <c r="H77" s="109"/>
      <c r="I77" s="53"/>
    </row>
    <row r="78" spans="6:9" ht="12.75">
      <c r="F78" s="108"/>
      <c r="G78" s="109"/>
      <c r="H78" s="109"/>
      <c r="I78" s="53"/>
    </row>
    <row r="79" spans="6:9" ht="12.75">
      <c r="F79" s="108"/>
      <c r="G79" s="109"/>
      <c r="H79" s="109"/>
      <c r="I79" s="53"/>
    </row>
    <row r="80" spans="6:9" ht="12.75">
      <c r="F80" s="108"/>
      <c r="G80" s="109"/>
      <c r="H80" s="109"/>
      <c r="I80" s="53"/>
    </row>
    <row r="81" spans="6:9" ht="12.75">
      <c r="F81" s="108"/>
      <c r="G81" s="109"/>
      <c r="H81" s="109"/>
      <c r="I81" s="53"/>
    </row>
  </sheetData>
  <sheetProtection algorithmName="SHA-512" hashValue="6KidOxu5TvLu4cmIJnzg/3Hlh6+JnOuvsf+1nq/HSETIF8cYGckYD4/d4AB0/wIpConwCVbuzE6EPeBY07++rg==" saltValue="XwBxOKwGW2+hqvfFYHSUEw==" spinCount="100000" sheet="1" objects="1" scenarios="1"/>
  <protectedRanges>
    <protectedRange sqref="F25" name="Oblast1"/>
  </protectedRanges>
  <mergeCells count="4">
    <mergeCell ref="A1:B1"/>
    <mergeCell ref="A2:B2"/>
    <mergeCell ref="H26:I26"/>
    <mergeCell ref="H29:I29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 CE,Tučné"&amp;8&amp;K00-045RTS Stavitel+&amp;R&amp;"Arial CE,Kurzíva"&amp;8&amp;K00-046Cenová úroveň CÚ2020/I
Cenová soustava RTS DATA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AY107"/>
  <sheetViews>
    <sheetView showGridLines="0" showZeros="0" workbookViewId="0" topLeftCell="A1"/>
  </sheetViews>
  <sheetFormatPr defaultColWidth="9.00390625" defaultRowHeight="12.75"/>
  <cols>
    <col min="1" max="1" width="6.375" style="210" customWidth="1"/>
    <col min="2" max="2" width="3.875" style="110" customWidth="1"/>
    <col min="3" max="3" width="12.00390625" style="110" customWidth="1"/>
    <col min="4" max="4" width="40.375" style="110" customWidth="1"/>
    <col min="5" max="5" width="5.625" style="110" customWidth="1"/>
    <col min="6" max="6" width="8.625" style="148" customWidth="1"/>
    <col min="7" max="7" width="9.875" style="110" customWidth="1"/>
    <col min="8" max="8" width="13.875" style="110" customWidth="1"/>
    <col min="9" max="9" width="8.625" style="219" customWidth="1"/>
    <col min="10" max="10" width="8.625" style="224" customWidth="1"/>
    <col min="11" max="11" width="9.125" style="225" customWidth="1"/>
    <col min="12" max="51" width="9.125" style="174" customWidth="1"/>
    <col min="52" max="16384" width="9.125" style="110" customWidth="1"/>
  </cols>
  <sheetData>
    <row r="1" spans="2:8" ht="15.75">
      <c r="B1" s="356" t="s">
        <v>400</v>
      </c>
      <c r="C1" s="356"/>
      <c r="D1" s="356"/>
      <c r="E1" s="356"/>
      <c r="F1" s="356"/>
      <c r="G1" s="356"/>
      <c r="H1" s="356"/>
    </row>
    <row r="2" spans="2:8" ht="13.5" thickBot="1">
      <c r="B2" s="111"/>
      <c r="C2" s="112"/>
      <c r="D2" s="113"/>
      <c r="E2" s="113"/>
      <c r="F2" s="114"/>
      <c r="G2" s="113"/>
      <c r="H2" s="113"/>
    </row>
    <row r="3" spans="2:8" ht="13.5" thickTop="1">
      <c r="B3" s="357" t="s">
        <v>3</v>
      </c>
      <c r="C3" s="358"/>
      <c r="D3" s="115" t="str">
        <f>'Krycí list'!nazevstavby</f>
        <v>Rekonstrukce bytových domů v ulicích Heyrovského a Sokolovská</v>
      </c>
      <c r="E3" s="116"/>
      <c r="F3" s="117"/>
      <c r="G3" s="118"/>
      <c r="H3" s="165"/>
    </row>
    <row r="4" spans="2:8" ht="13.5" thickBot="1">
      <c r="B4" s="359" t="s">
        <v>0</v>
      </c>
      <c r="C4" s="360"/>
      <c r="D4" s="119" t="str">
        <f>'Krycí list'!nazevobjektu</f>
        <v>BD Sokolovská 1385-1386, Sokolov</v>
      </c>
      <c r="E4" s="120"/>
      <c r="F4" s="154"/>
      <c r="G4" s="154"/>
      <c r="H4" s="209" t="str">
        <f>'SO 01 Rekapitulace'!I2</f>
        <v>Zateplení obvodových konstrukcí</v>
      </c>
    </row>
    <row r="5" spans="2:8" ht="13.5" thickTop="1">
      <c r="B5" s="121"/>
      <c r="C5" s="122"/>
      <c r="D5" s="122"/>
      <c r="E5" s="111"/>
      <c r="F5" s="123"/>
      <c r="G5" s="111"/>
      <c r="H5" s="124"/>
    </row>
    <row r="6" spans="2:8" ht="12.75">
      <c r="B6" s="125" t="s">
        <v>30</v>
      </c>
      <c r="C6" s="126" t="s">
        <v>31</v>
      </c>
      <c r="D6" s="126" t="s">
        <v>32</v>
      </c>
      <c r="E6" s="126" t="s">
        <v>33</v>
      </c>
      <c r="F6" s="127" t="s">
        <v>34</v>
      </c>
      <c r="G6" s="126" t="s">
        <v>35</v>
      </c>
      <c r="H6" s="128" t="s">
        <v>36</v>
      </c>
    </row>
    <row r="7" spans="1:9" ht="12.75">
      <c r="A7" s="361" t="s">
        <v>517</v>
      </c>
      <c r="B7" s="129" t="s">
        <v>37</v>
      </c>
      <c r="C7" s="130" t="s">
        <v>284</v>
      </c>
      <c r="D7" s="131" t="s">
        <v>285</v>
      </c>
      <c r="E7" s="135"/>
      <c r="F7" s="167"/>
      <c r="G7" s="202"/>
      <c r="H7" s="168"/>
      <c r="I7" s="220"/>
    </row>
    <row r="8" spans="1:10" ht="12.75">
      <c r="A8" s="361"/>
      <c r="B8" s="247">
        <v>1</v>
      </c>
      <c r="C8" s="248" t="s">
        <v>330</v>
      </c>
      <c r="D8" s="249" t="s">
        <v>331</v>
      </c>
      <c r="E8" s="257" t="s">
        <v>281</v>
      </c>
      <c r="F8" s="299">
        <v>146.66</v>
      </c>
      <c r="G8" s="264"/>
      <c r="H8" s="300">
        <f>F8*G8</f>
        <v>0</v>
      </c>
      <c r="J8" s="225"/>
    </row>
    <row r="9" spans="1:10" ht="22.5">
      <c r="A9" s="361"/>
      <c r="B9" s="247">
        <v>2</v>
      </c>
      <c r="C9" s="248" t="s">
        <v>334</v>
      </c>
      <c r="D9" s="249" t="s">
        <v>333</v>
      </c>
      <c r="E9" s="257" t="s">
        <v>281</v>
      </c>
      <c r="F9" s="258">
        <v>6.39</v>
      </c>
      <c r="G9" s="264"/>
      <c r="H9" s="259">
        <f>F9*G9</f>
        <v>0</v>
      </c>
      <c r="J9" s="225"/>
    </row>
    <row r="10" spans="1:10" ht="22.5">
      <c r="A10" s="361"/>
      <c r="B10" s="301">
        <v>3</v>
      </c>
      <c r="C10" s="302" t="s">
        <v>554</v>
      </c>
      <c r="D10" s="303" t="s">
        <v>555</v>
      </c>
      <c r="E10" s="304" t="s">
        <v>281</v>
      </c>
      <c r="F10" s="299">
        <v>146.66</v>
      </c>
      <c r="G10" s="305"/>
      <c r="H10" s="300">
        <f aca="true" t="shared" si="0" ref="H10">F10*G10</f>
        <v>0</v>
      </c>
      <c r="J10" s="225"/>
    </row>
    <row r="11" spans="1:10" ht="12.75">
      <c r="A11" s="361"/>
      <c r="B11" s="301">
        <v>4</v>
      </c>
      <c r="C11" s="302" t="s">
        <v>559</v>
      </c>
      <c r="D11" s="303" t="s">
        <v>558</v>
      </c>
      <c r="E11" s="304" t="s">
        <v>281</v>
      </c>
      <c r="F11" s="299">
        <v>146.66</v>
      </c>
      <c r="G11" s="305"/>
      <c r="H11" s="300">
        <f aca="true" t="shared" si="1" ref="H11:H13">F11*G11</f>
        <v>0</v>
      </c>
      <c r="J11" s="225"/>
    </row>
    <row r="12" spans="1:10" ht="12.75">
      <c r="A12" s="361"/>
      <c r="B12" s="301">
        <v>5</v>
      </c>
      <c r="C12" s="302" t="s">
        <v>557</v>
      </c>
      <c r="D12" s="303" t="s">
        <v>556</v>
      </c>
      <c r="E12" s="304" t="s">
        <v>281</v>
      </c>
      <c r="F12" s="299">
        <v>79.27</v>
      </c>
      <c r="G12" s="305"/>
      <c r="H12" s="300">
        <f t="shared" si="1"/>
        <v>0</v>
      </c>
      <c r="J12" s="225"/>
    </row>
    <row r="13" spans="1:10" ht="22.5">
      <c r="A13" s="361"/>
      <c r="B13" s="301">
        <v>6</v>
      </c>
      <c r="C13" s="302" t="s">
        <v>554</v>
      </c>
      <c r="D13" s="303" t="s">
        <v>555</v>
      </c>
      <c r="E13" s="304" t="s">
        <v>281</v>
      </c>
      <c r="F13" s="299">
        <v>79.27</v>
      </c>
      <c r="G13" s="305"/>
      <c r="H13" s="300">
        <f t="shared" si="1"/>
        <v>0</v>
      </c>
      <c r="I13" s="221"/>
      <c r="J13" s="225"/>
    </row>
    <row r="14" spans="1:10" ht="12.75">
      <c r="A14" s="361"/>
      <c r="B14" s="247">
        <v>7</v>
      </c>
      <c r="C14" s="248" t="s">
        <v>347</v>
      </c>
      <c r="D14" s="249" t="s">
        <v>346</v>
      </c>
      <c r="E14" s="257" t="s">
        <v>281</v>
      </c>
      <c r="F14" s="258">
        <v>79.27</v>
      </c>
      <c r="G14" s="264"/>
      <c r="H14" s="300">
        <f>F14*G14</f>
        <v>0</v>
      </c>
      <c r="J14" s="225"/>
    </row>
    <row r="15" spans="1:10" ht="12.75">
      <c r="A15" s="361"/>
      <c r="B15" s="172"/>
      <c r="C15" s="142" t="s">
        <v>40</v>
      </c>
      <c r="D15" s="143" t="str">
        <f>CONCATENATE(C7," ",D7)</f>
        <v>1 Zemní práce</v>
      </c>
      <c r="E15" s="172"/>
      <c r="F15" s="173"/>
      <c r="G15" s="204"/>
      <c r="H15" s="306">
        <f>SUM(H7:H14)</f>
        <v>0</v>
      </c>
      <c r="J15" s="225"/>
    </row>
    <row r="16" spans="1:10" ht="12.75">
      <c r="A16" s="361"/>
      <c r="B16" s="129" t="s">
        <v>37</v>
      </c>
      <c r="C16" s="130" t="s">
        <v>286</v>
      </c>
      <c r="D16" s="131" t="s">
        <v>287</v>
      </c>
      <c r="E16" s="135"/>
      <c r="F16" s="167"/>
      <c r="G16" s="202"/>
      <c r="H16" s="168"/>
      <c r="I16" s="220"/>
      <c r="J16" s="225"/>
    </row>
    <row r="17" spans="1:10" ht="33.75">
      <c r="A17" s="361"/>
      <c r="B17" s="247">
        <v>8</v>
      </c>
      <c r="C17" s="248" t="s">
        <v>345</v>
      </c>
      <c r="D17" s="249" t="s">
        <v>542</v>
      </c>
      <c r="E17" s="257" t="s">
        <v>39</v>
      </c>
      <c r="F17" s="258">
        <v>92.5</v>
      </c>
      <c r="G17" s="264"/>
      <c r="H17" s="259">
        <f aca="true" t="shared" si="2" ref="H17:H18">F17*G17</f>
        <v>0</v>
      </c>
      <c r="J17" s="225"/>
    </row>
    <row r="18" spans="1:10" ht="22.5">
      <c r="A18" s="361"/>
      <c r="B18" s="301">
        <v>9</v>
      </c>
      <c r="C18" s="302" t="s">
        <v>540</v>
      </c>
      <c r="D18" s="303" t="s">
        <v>541</v>
      </c>
      <c r="E18" s="304" t="s">
        <v>56</v>
      </c>
      <c r="F18" s="299">
        <v>1</v>
      </c>
      <c r="G18" s="305"/>
      <c r="H18" s="300">
        <f t="shared" si="2"/>
        <v>0</v>
      </c>
      <c r="J18" s="225"/>
    </row>
    <row r="19" spans="1:11" ht="12.75">
      <c r="A19" s="361"/>
      <c r="B19" s="172"/>
      <c r="C19" s="142" t="s">
        <v>40</v>
      </c>
      <c r="D19" s="143" t="str">
        <f>CONCATENATE(C16," ",D16)</f>
        <v>2 Základy</v>
      </c>
      <c r="E19" s="172"/>
      <c r="F19" s="173"/>
      <c r="G19" s="204"/>
      <c r="H19" s="306">
        <f>SUM(H16:H18)</f>
        <v>0</v>
      </c>
      <c r="J19" s="225">
        <f aca="true" t="shared" si="3" ref="J19:J53">I19-F19</f>
        <v>0</v>
      </c>
      <c r="K19" s="225">
        <f aca="true" t="shared" si="4" ref="K19:K53">G19*J19</f>
        <v>0</v>
      </c>
    </row>
    <row r="20" spans="1:11" ht="12.75">
      <c r="A20" s="361"/>
      <c r="B20" s="129" t="s">
        <v>37</v>
      </c>
      <c r="C20" s="130" t="s">
        <v>194</v>
      </c>
      <c r="D20" s="131" t="s">
        <v>199</v>
      </c>
      <c r="E20" s="135"/>
      <c r="F20" s="167"/>
      <c r="G20" s="202"/>
      <c r="H20" s="168"/>
      <c r="I20" s="220"/>
      <c r="J20" s="225">
        <f t="shared" si="3"/>
        <v>0</v>
      </c>
      <c r="K20" s="225">
        <f t="shared" si="4"/>
        <v>0</v>
      </c>
    </row>
    <row r="21" spans="1:10" ht="22.5">
      <c r="A21" s="361"/>
      <c r="B21" s="247">
        <v>10</v>
      </c>
      <c r="C21" s="248" t="s">
        <v>332</v>
      </c>
      <c r="D21" s="249" t="s">
        <v>612</v>
      </c>
      <c r="E21" s="257" t="s">
        <v>198</v>
      </c>
      <c r="F21" s="299">
        <v>98.29</v>
      </c>
      <c r="G21" s="264"/>
      <c r="H21" s="300">
        <f>F21*G21</f>
        <v>0</v>
      </c>
      <c r="J21" s="225"/>
    </row>
    <row r="22" spans="1:11" s="174" customFormat="1" ht="12.75">
      <c r="A22" s="361"/>
      <c r="B22" s="172"/>
      <c r="C22" s="142" t="s">
        <v>40</v>
      </c>
      <c r="D22" s="143" t="str">
        <f>CONCATENATE(C20," ",D20)</f>
        <v>3 Svislé konstrukce</v>
      </c>
      <c r="E22" s="172"/>
      <c r="F22" s="173"/>
      <c r="G22" s="204"/>
      <c r="H22" s="306">
        <f>SUM(H20:H21)</f>
        <v>0</v>
      </c>
      <c r="I22" s="219"/>
      <c r="J22" s="225">
        <f t="shared" si="3"/>
        <v>0</v>
      </c>
      <c r="K22" s="225">
        <f t="shared" si="4"/>
        <v>0</v>
      </c>
    </row>
    <row r="23" spans="1:51" ht="12.75">
      <c r="A23" s="362" t="s">
        <v>518</v>
      </c>
      <c r="B23" s="129" t="s">
        <v>37</v>
      </c>
      <c r="C23" s="130" t="s">
        <v>207</v>
      </c>
      <c r="D23" s="131" t="s">
        <v>208</v>
      </c>
      <c r="E23" s="135"/>
      <c r="F23" s="167"/>
      <c r="G23" s="202"/>
      <c r="H23" s="168"/>
      <c r="I23" s="220"/>
      <c r="J23" s="225">
        <f t="shared" si="3"/>
        <v>0</v>
      </c>
      <c r="K23" s="225">
        <f t="shared" si="4"/>
        <v>0</v>
      </c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</row>
    <row r="24" spans="1:51" ht="12.75">
      <c r="A24" s="362"/>
      <c r="B24" s="247">
        <v>11</v>
      </c>
      <c r="C24" s="248" t="s">
        <v>209</v>
      </c>
      <c r="D24" s="249" t="s">
        <v>211</v>
      </c>
      <c r="E24" s="257" t="s">
        <v>198</v>
      </c>
      <c r="F24" s="299">
        <v>251.25</v>
      </c>
      <c r="G24" s="264"/>
      <c r="H24" s="300">
        <f>F24*G24</f>
        <v>0</v>
      </c>
      <c r="J24" s="225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</row>
    <row r="25" spans="1:51" ht="22.5">
      <c r="A25" s="362"/>
      <c r="B25" s="247">
        <v>12</v>
      </c>
      <c r="C25" s="248" t="s">
        <v>210</v>
      </c>
      <c r="D25" s="249" t="s">
        <v>212</v>
      </c>
      <c r="E25" s="257" t="s">
        <v>198</v>
      </c>
      <c r="F25" s="299">
        <v>251.25</v>
      </c>
      <c r="G25" s="264"/>
      <c r="H25" s="300">
        <f>F25*G25</f>
        <v>0</v>
      </c>
      <c r="J25" s="225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</row>
    <row r="26" spans="1:51" ht="33.75">
      <c r="A26" s="362"/>
      <c r="B26" s="247">
        <v>13</v>
      </c>
      <c r="C26" s="248" t="s">
        <v>328</v>
      </c>
      <c r="D26" s="303" t="s">
        <v>613</v>
      </c>
      <c r="E26" s="257" t="s">
        <v>198</v>
      </c>
      <c r="F26" s="299">
        <v>251.25</v>
      </c>
      <c r="G26" s="264"/>
      <c r="H26" s="300">
        <f>F26*G26</f>
        <v>0</v>
      </c>
      <c r="J26" s="225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</row>
    <row r="27" spans="1:51" ht="12.75">
      <c r="A27" s="362"/>
      <c r="B27" s="247">
        <v>14</v>
      </c>
      <c r="C27" s="248" t="s">
        <v>327</v>
      </c>
      <c r="D27" s="249" t="s">
        <v>326</v>
      </c>
      <c r="E27" s="257" t="s">
        <v>198</v>
      </c>
      <c r="F27" s="299">
        <v>251.25</v>
      </c>
      <c r="G27" s="264"/>
      <c r="H27" s="300">
        <f>F27*G27</f>
        <v>0</v>
      </c>
      <c r="J27" s="225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</row>
    <row r="28" spans="1:51" ht="12.75">
      <c r="A28" s="362"/>
      <c r="B28" s="172"/>
      <c r="C28" s="142" t="s">
        <v>40</v>
      </c>
      <c r="D28" s="143" t="str">
        <f>CONCATENATE(C23," ",D23)</f>
        <v>60 Úpravy povrchů, omítky</v>
      </c>
      <c r="E28" s="172"/>
      <c r="F28" s="173"/>
      <c r="G28" s="204"/>
      <c r="H28" s="306">
        <f>SUM(H23:H27)</f>
        <v>0</v>
      </c>
      <c r="J28" s="225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</row>
    <row r="29" spans="1:11" s="174" customFormat="1" ht="12.75">
      <c r="A29" s="361" t="s">
        <v>519</v>
      </c>
      <c r="B29" s="244" t="s">
        <v>37</v>
      </c>
      <c r="C29" s="245" t="s">
        <v>319</v>
      </c>
      <c r="D29" s="246" t="s">
        <v>322</v>
      </c>
      <c r="E29" s="247"/>
      <c r="F29" s="255"/>
      <c r="G29" s="263"/>
      <c r="H29" s="256"/>
      <c r="I29" s="220"/>
      <c r="J29" s="225"/>
      <c r="K29" s="225"/>
    </row>
    <row r="30" spans="1:11" s="174" customFormat="1" ht="12.75">
      <c r="A30" s="361"/>
      <c r="B30" s="247">
        <v>15</v>
      </c>
      <c r="C30" s="248" t="s">
        <v>568</v>
      </c>
      <c r="D30" s="303" t="s">
        <v>569</v>
      </c>
      <c r="E30" s="257" t="s">
        <v>198</v>
      </c>
      <c r="F30" s="299">
        <v>976.43</v>
      </c>
      <c r="G30" s="264"/>
      <c r="H30" s="300">
        <f aca="true" t="shared" si="5" ref="H30:H44">F30*G30</f>
        <v>0</v>
      </c>
      <c r="I30" s="221"/>
      <c r="J30" s="225"/>
      <c r="K30" s="225"/>
    </row>
    <row r="31" spans="1:11" s="174" customFormat="1" ht="12.75">
      <c r="A31" s="361"/>
      <c r="B31" s="247">
        <v>16</v>
      </c>
      <c r="C31" s="248" t="s">
        <v>320</v>
      </c>
      <c r="D31" s="249" t="s">
        <v>321</v>
      </c>
      <c r="E31" s="257" t="s">
        <v>198</v>
      </c>
      <c r="F31" s="258">
        <v>137.5</v>
      </c>
      <c r="G31" s="264"/>
      <c r="H31" s="300">
        <f t="shared" si="5"/>
        <v>0</v>
      </c>
      <c r="I31" s="219"/>
      <c r="J31" s="225"/>
      <c r="K31" s="225"/>
    </row>
    <row r="32" spans="1:11" s="174" customFormat="1" ht="33.75">
      <c r="A32" s="361"/>
      <c r="B32" s="247">
        <v>17</v>
      </c>
      <c r="C32" s="248" t="s">
        <v>313</v>
      </c>
      <c r="D32" s="249" t="s">
        <v>386</v>
      </c>
      <c r="E32" s="257" t="s">
        <v>39</v>
      </c>
      <c r="F32" s="299">
        <v>82.8</v>
      </c>
      <c r="G32" s="264"/>
      <c r="H32" s="300">
        <f t="shared" si="5"/>
        <v>0</v>
      </c>
      <c r="I32" s="219"/>
      <c r="J32" s="225"/>
      <c r="K32" s="225"/>
    </row>
    <row r="33" spans="1:11" s="174" customFormat="1" ht="22.5">
      <c r="A33" s="361"/>
      <c r="B33" s="247">
        <v>18</v>
      </c>
      <c r="C33" s="248" t="s">
        <v>315</v>
      </c>
      <c r="D33" s="249" t="s">
        <v>314</v>
      </c>
      <c r="E33" s="257" t="s">
        <v>39</v>
      </c>
      <c r="F33" s="299">
        <v>82.8</v>
      </c>
      <c r="G33" s="264"/>
      <c r="H33" s="300">
        <f t="shared" si="5"/>
        <v>0</v>
      </c>
      <c r="I33" s="219"/>
      <c r="J33" s="225"/>
      <c r="K33" s="225"/>
    </row>
    <row r="34" spans="1:11" s="174" customFormat="1" ht="22.5">
      <c r="A34" s="361"/>
      <c r="B34" s="247">
        <v>19</v>
      </c>
      <c r="C34" s="248" t="s">
        <v>387</v>
      </c>
      <c r="D34" s="249" t="s">
        <v>499</v>
      </c>
      <c r="E34" s="257" t="s">
        <v>198</v>
      </c>
      <c r="F34" s="299">
        <v>606.66</v>
      </c>
      <c r="G34" s="264"/>
      <c r="H34" s="300">
        <f t="shared" si="5"/>
        <v>0</v>
      </c>
      <c r="I34" s="219"/>
      <c r="J34" s="225"/>
      <c r="K34" s="225"/>
    </row>
    <row r="35" spans="1:11" s="174" customFormat="1" ht="22.5">
      <c r="A35" s="361"/>
      <c r="B35" s="247">
        <v>20</v>
      </c>
      <c r="C35" s="248" t="s">
        <v>318</v>
      </c>
      <c r="D35" s="249" t="s">
        <v>615</v>
      </c>
      <c r="E35" s="257" t="s">
        <v>198</v>
      </c>
      <c r="F35" s="299">
        <v>48.51</v>
      </c>
      <c r="G35" s="264"/>
      <c r="H35" s="300">
        <f t="shared" si="5"/>
        <v>0</v>
      </c>
      <c r="I35" s="219"/>
      <c r="J35" s="225"/>
      <c r="K35" s="225"/>
    </row>
    <row r="36" spans="1:11" s="174" customFormat="1" ht="22.5">
      <c r="A36" s="361"/>
      <c r="B36" s="247">
        <v>21</v>
      </c>
      <c r="C36" s="248" t="s">
        <v>316</v>
      </c>
      <c r="D36" s="249" t="s">
        <v>500</v>
      </c>
      <c r="E36" s="257" t="s">
        <v>198</v>
      </c>
      <c r="F36" s="299">
        <v>98.29</v>
      </c>
      <c r="G36" s="264"/>
      <c r="H36" s="300">
        <f t="shared" si="5"/>
        <v>0</v>
      </c>
      <c r="I36" s="219"/>
      <c r="J36" s="225"/>
      <c r="K36" s="225"/>
    </row>
    <row r="37" spans="1:11" s="174" customFormat="1" ht="22.5">
      <c r="A37" s="361"/>
      <c r="B37" s="247">
        <v>22</v>
      </c>
      <c r="C37" s="248" t="s">
        <v>509</v>
      </c>
      <c r="D37" s="249" t="s">
        <v>510</v>
      </c>
      <c r="E37" s="257" t="s">
        <v>198</v>
      </c>
      <c r="F37" s="299">
        <v>126.23</v>
      </c>
      <c r="G37" s="264"/>
      <c r="H37" s="300">
        <f t="shared" si="5"/>
        <v>0</v>
      </c>
      <c r="I37" s="219"/>
      <c r="J37" s="225"/>
      <c r="K37" s="225"/>
    </row>
    <row r="38" spans="1:11" s="174" customFormat="1" ht="22.5">
      <c r="A38" s="361"/>
      <c r="B38" s="247">
        <v>23</v>
      </c>
      <c r="C38" s="248" t="s">
        <v>317</v>
      </c>
      <c r="D38" s="303" t="s">
        <v>647</v>
      </c>
      <c r="E38" s="257" t="s">
        <v>198</v>
      </c>
      <c r="F38" s="299">
        <v>8.82</v>
      </c>
      <c r="G38" s="264"/>
      <c r="H38" s="300">
        <f t="shared" si="5"/>
        <v>0</v>
      </c>
      <c r="I38" s="219"/>
      <c r="J38" s="225"/>
      <c r="K38" s="225"/>
    </row>
    <row r="39" spans="1:11" s="174" customFormat="1" ht="22.5">
      <c r="A39" s="361"/>
      <c r="B39" s="301">
        <v>24</v>
      </c>
      <c r="C39" s="302" t="s">
        <v>538</v>
      </c>
      <c r="D39" s="303" t="s">
        <v>570</v>
      </c>
      <c r="E39" s="304" t="s">
        <v>198</v>
      </c>
      <c r="F39" s="299">
        <v>33.12</v>
      </c>
      <c r="G39" s="305"/>
      <c r="H39" s="300">
        <f t="shared" si="5"/>
        <v>0</v>
      </c>
      <c r="I39" s="219"/>
      <c r="J39" s="225"/>
      <c r="K39" s="225"/>
    </row>
    <row r="40" spans="1:11" s="174" customFormat="1" ht="22.5">
      <c r="A40" s="361"/>
      <c r="B40" s="247">
        <v>25</v>
      </c>
      <c r="C40" s="248" t="s">
        <v>387</v>
      </c>
      <c r="D40" s="303" t="s">
        <v>571</v>
      </c>
      <c r="E40" s="257" t="s">
        <v>198</v>
      </c>
      <c r="F40" s="299">
        <v>54.8</v>
      </c>
      <c r="G40" s="264"/>
      <c r="H40" s="300">
        <f t="shared" si="5"/>
        <v>0</v>
      </c>
      <c r="I40" s="221"/>
      <c r="J40" s="225"/>
      <c r="K40" s="225"/>
    </row>
    <row r="41" spans="1:11" s="174" customFormat="1" ht="12.75">
      <c r="A41" s="361"/>
      <c r="B41" s="247">
        <v>26</v>
      </c>
      <c r="C41" s="248" t="s">
        <v>329</v>
      </c>
      <c r="D41" s="249" t="s">
        <v>539</v>
      </c>
      <c r="E41" s="257" t="s">
        <v>198</v>
      </c>
      <c r="F41" s="299">
        <v>54.8</v>
      </c>
      <c r="G41" s="264"/>
      <c r="H41" s="300">
        <f aca="true" t="shared" si="6" ref="H41">F41*G41</f>
        <v>0</v>
      </c>
      <c r="I41" s="219"/>
      <c r="J41" s="225"/>
      <c r="K41" s="225"/>
    </row>
    <row r="42" spans="1:10" ht="22.5">
      <c r="A42" s="361"/>
      <c r="B42" s="301">
        <v>27</v>
      </c>
      <c r="C42" s="302" t="s">
        <v>563</v>
      </c>
      <c r="D42" s="303" t="s">
        <v>562</v>
      </c>
      <c r="E42" s="304" t="s">
        <v>198</v>
      </c>
      <c r="F42" s="299">
        <v>820.81</v>
      </c>
      <c r="G42" s="305"/>
      <c r="H42" s="300">
        <f>F42*G42</f>
        <v>0</v>
      </c>
      <c r="J42" s="225"/>
    </row>
    <row r="43" spans="1:11" s="174" customFormat="1" ht="12.75">
      <c r="A43" s="361"/>
      <c r="B43" s="247">
        <v>28</v>
      </c>
      <c r="C43" s="248" t="s">
        <v>59</v>
      </c>
      <c r="D43" s="249" t="s">
        <v>354</v>
      </c>
      <c r="E43" s="257" t="s">
        <v>38</v>
      </c>
      <c r="F43" s="258">
        <v>4</v>
      </c>
      <c r="G43" s="264"/>
      <c r="H43" s="259">
        <f t="shared" si="5"/>
        <v>0</v>
      </c>
      <c r="I43" s="219"/>
      <c r="J43" s="225"/>
      <c r="K43" s="225"/>
    </row>
    <row r="44" spans="1:11" s="174" customFormat="1" ht="12.75">
      <c r="A44" s="361"/>
      <c r="B44" s="247">
        <v>29</v>
      </c>
      <c r="C44" s="248" t="s">
        <v>59</v>
      </c>
      <c r="D44" s="249" t="s">
        <v>355</v>
      </c>
      <c r="E44" s="257" t="s">
        <v>38</v>
      </c>
      <c r="F44" s="258">
        <v>4</v>
      </c>
      <c r="G44" s="264"/>
      <c r="H44" s="259">
        <f t="shared" si="5"/>
        <v>0</v>
      </c>
      <c r="I44" s="219"/>
      <c r="J44" s="225"/>
      <c r="K44" s="225"/>
    </row>
    <row r="45" spans="1:11" s="174" customFormat="1" ht="12.75">
      <c r="A45" s="361"/>
      <c r="B45" s="260"/>
      <c r="C45" s="251" t="s">
        <v>40</v>
      </c>
      <c r="D45" s="252" t="str">
        <f>CONCATENATE(C29," ",D29)</f>
        <v>62 Omítky vnější</v>
      </c>
      <c r="E45" s="260"/>
      <c r="F45" s="261"/>
      <c r="G45" s="265"/>
      <c r="H45" s="306">
        <f>SUM(H29:H44)</f>
        <v>0</v>
      </c>
      <c r="I45" s="219"/>
      <c r="J45" s="225">
        <f t="shared" si="3"/>
        <v>0</v>
      </c>
      <c r="K45" s="225">
        <f t="shared" si="4"/>
        <v>0</v>
      </c>
    </row>
    <row r="46" spans="1:11" s="174" customFormat="1" ht="12.75">
      <c r="A46" s="361"/>
      <c r="B46" s="129" t="s">
        <v>37</v>
      </c>
      <c r="C46" s="130" t="s">
        <v>195</v>
      </c>
      <c r="D46" s="131" t="s">
        <v>215</v>
      </c>
      <c r="E46" s="135"/>
      <c r="F46" s="167"/>
      <c r="G46" s="202"/>
      <c r="H46" s="168"/>
      <c r="I46" s="220"/>
      <c r="J46" s="225">
        <f t="shared" si="3"/>
        <v>0</v>
      </c>
      <c r="K46" s="225">
        <f t="shared" si="4"/>
        <v>0</v>
      </c>
    </row>
    <row r="47" spans="1:11" s="174" customFormat="1" ht="12.75">
      <c r="A47" s="361"/>
      <c r="B47" s="135">
        <v>30</v>
      </c>
      <c r="C47" s="136" t="s">
        <v>304</v>
      </c>
      <c r="D47" s="137" t="s">
        <v>303</v>
      </c>
      <c r="E47" s="169" t="s">
        <v>198</v>
      </c>
      <c r="F47" s="170">
        <v>900</v>
      </c>
      <c r="G47" s="203"/>
      <c r="H47" s="171">
        <f aca="true" t="shared" si="7" ref="H47:H52">F47*G47</f>
        <v>0</v>
      </c>
      <c r="I47" s="219"/>
      <c r="J47" s="225"/>
      <c r="K47" s="225"/>
    </row>
    <row r="48" spans="1:11" s="174" customFormat="1" ht="22.5">
      <c r="A48" s="361"/>
      <c r="B48" s="247">
        <v>31</v>
      </c>
      <c r="C48" s="136" t="s">
        <v>306</v>
      </c>
      <c r="D48" s="137" t="s">
        <v>305</v>
      </c>
      <c r="E48" s="169" t="s">
        <v>198</v>
      </c>
      <c r="F48" s="170">
        <v>1800</v>
      </c>
      <c r="G48" s="203"/>
      <c r="H48" s="171">
        <f t="shared" si="7"/>
        <v>0</v>
      </c>
      <c r="I48" s="219"/>
      <c r="J48" s="225"/>
      <c r="K48" s="225"/>
    </row>
    <row r="49" spans="1:11" s="174" customFormat="1" ht="12.75">
      <c r="A49" s="361"/>
      <c r="B49" s="247">
        <v>32</v>
      </c>
      <c r="C49" s="136" t="s">
        <v>308</v>
      </c>
      <c r="D49" s="137" t="s">
        <v>307</v>
      </c>
      <c r="E49" s="169" t="s">
        <v>198</v>
      </c>
      <c r="F49" s="170">
        <v>900</v>
      </c>
      <c r="G49" s="203"/>
      <c r="H49" s="171">
        <f t="shared" si="7"/>
        <v>0</v>
      </c>
      <c r="I49" s="219"/>
      <c r="J49" s="225"/>
      <c r="K49" s="225"/>
    </row>
    <row r="50" spans="1:11" s="174" customFormat="1" ht="12.75">
      <c r="A50" s="361"/>
      <c r="B50" s="247">
        <v>33</v>
      </c>
      <c r="C50" s="136" t="s">
        <v>310</v>
      </c>
      <c r="D50" s="137" t="s">
        <v>309</v>
      </c>
      <c r="E50" s="169" t="s">
        <v>198</v>
      </c>
      <c r="F50" s="170">
        <v>900</v>
      </c>
      <c r="G50" s="203"/>
      <c r="H50" s="171">
        <f t="shared" si="7"/>
        <v>0</v>
      </c>
      <c r="I50" s="219"/>
      <c r="J50" s="225"/>
      <c r="K50" s="225"/>
    </row>
    <row r="51" spans="1:51" ht="12.75">
      <c r="A51" s="361"/>
      <c r="B51" s="247">
        <v>34</v>
      </c>
      <c r="C51" s="136" t="s">
        <v>196</v>
      </c>
      <c r="D51" s="137" t="s">
        <v>197</v>
      </c>
      <c r="E51" s="169" t="s">
        <v>198</v>
      </c>
      <c r="F51" s="299">
        <v>251.25</v>
      </c>
      <c r="G51" s="203"/>
      <c r="H51" s="300">
        <f t="shared" si="7"/>
        <v>0</v>
      </c>
      <c r="I51" s="221"/>
      <c r="J51" s="225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</row>
    <row r="52" spans="1:11" s="174" customFormat="1" ht="12.75">
      <c r="A52" s="361"/>
      <c r="B52" s="247">
        <v>35</v>
      </c>
      <c r="C52" s="136" t="s">
        <v>312</v>
      </c>
      <c r="D52" s="137" t="s">
        <v>311</v>
      </c>
      <c r="E52" s="169" t="s">
        <v>25</v>
      </c>
      <c r="F52" s="170">
        <v>4.5</v>
      </c>
      <c r="G52" s="305"/>
      <c r="H52" s="300">
        <f t="shared" si="7"/>
        <v>0</v>
      </c>
      <c r="I52" s="219"/>
      <c r="J52" s="225"/>
      <c r="K52" s="225"/>
    </row>
    <row r="53" spans="1:11" s="174" customFormat="1" ht="12.75">
      <c r="A53" s="361"/>
      <c r="B53" s="172"/>
      <c r="C53" s="142" t="s">
        <v>40</v>
      </c>
      <c r="D53" s="143" t="str">
        <f>CONCATENATE(C46," ",D46)</f>
        <v>94 Lešení a stavební výtahy</v>
      </c>
      <c r="E53" s="172"/>
      <c r="F53" s="173"/>
      <c r="G53" s="307"/>
      <c r="H53" s="306">
        <f>SUM(H46:H52)</f>
        <v>0</v>
      </c>
      <c r="I53" s="219"/>
      <c r="J53" s="225">
        <f t="shared" si="3"/>
        <v>0</v>
      </c>
      <c r="K53" s="225">
        <f t="shared" si="4"/>
        <v>0</v>
      </c>
    </row>
    <row r="54" spans="1:11" s="174" customFormat="1" ht="12.75">
      <c r="A54" s="361"/>
      <c r="B54" s="129" t="s">
        <v>37</v>
      </c>
      <c r="C54" s="130" t="s">
        <v>205</v>
      </c>
      <c r="D54" s="131" t="s">
        <v>218</v>
      </c>
      <c r="E54" s="135"/>
      <c r="F54" s="167"/>
      <c r="G54" s="202"/>
      <c r="H54" s="168"/>
      <c r="I54" s="220"/>
      <c r="J54" s="225"/>
      <c r="K54" s="225"/>
    </row>
    <row r="55" spans="1:11" s="174" customFormat="1" ht="12.75">
      <c r="A55" s="361"/>
      <c r="B55" s="135">
        <v>36</v>
      </c>
      <c r="C55" s="136" t="s">
        <v>222</v>
      </c>
      <c r="D55" s="137" t="s">
        <v>221</v>
      </c>
      <c r="E55" s="169" t="s">
        <v>204</v>
      </c>
      <c r="F55" s="170">
        <v>7</v>
      </c>
      <c r="G55" s="203"/>
      <c r="H55" s="171">
        <f aca="true" t="shared" si="8" ref="H55:H60">F55*G55</f>
        <v>0</v>
      </c>
      <c r="I55" s="219"/>
      <c r="J55" s="225"/>
      <c r="K55" s="225"/>
    </row>
    <row r="56" spans="1:11" s="174" customFormat="1" ht="22.5">
      <c r="A56" s="361" t="s">
        <v>519</v>
      </c>
      <c r="B56" s="247">
        <v>37</v>
      </c>
      <c r="C56" s="136" t="s">
        <v>224</v>
      </c>
      <c r="D56" s="137" t="s">
        <v>223</v>
      </c>
      <c r="E56" s="169" t="s">
        <v>204</v>
      </c>
      <c r="F56" s="170">
        <v>7</v>
      </c>
      <c r="G56" s="203"/>
      <c r="H56" s="171">
        <f t="shared" si="8"/>
        <v>0</v>
      </c>
      <c r="I56" s="219"/>
      <c r="J56" s="225"/>
      <c r="K56" s="225"/>
    </row>
    <row r="57" spans="1:11" s="174" customFormat="1" ht="12.75">
      <c r="A57" s="361"/>
      <c r="B57" s="247">
        <v>38</v>
      </c>
      <c r="C57" s="136" t="s">
        <v>227</v>
      </c>
      <c r="D57" s="137" t="s">
        <v>225</v>
      </c>
      <c r="E57" s="169" t="s">
        <v>204</v>
      </c>
      <c r="F57" s="170">
        <f>F56*40</f>
        <v>280</v>
      </c>
      <c r="G57" s="203"/>
      <c r="H57" s="171">
        <f t="shared" si="8"/>
        <v>0</v>
      </c>
      <c r="I57" s="219"/>
      <c r="J57" s="225"/>
      <c r="K57" s="225"/>
    </row>
    <row r="58" spans="1:11" s="174" customFormat="1" ht="12.75">
      <c r="A58" s="361"/>
      <c r="B58" s="247">
        <v>39</v>
      </c>
      <c r="C58" s="136" t="s">
        <v>228</v>
      </c>
      <c r="D58" s="137" t="s">
        <v>229</v>
      </c>
      <c r="E58" s="169" t="s">
        <v>226</v>
      </c>
      <c r="F58" s="170">
        <v>10</v>
      </c>
      <c r="G58" s="203"/>
      <c r="H58" s="171">
        <f t="shared" si="8"/>
        <v>0</v>
      </c>
      <c r="I58" s="219"/>
      <c r="J58" s="225"/>
      <c r="K58" s="225"/>
    </row>
    <row r="59" spans="1:11" s="174" customFormat="1" ht="12.75">
      <c r="A59" s="361"/>
      <c r="B59" s="247">
        <v>40</v>
      </c>
      <c r="C59" s="136" t="s">
        <v>231</v>
      </c>
      <c r="D59" s="137" t="s">
        <v>230</v>
      </c>
      <c r="E59" s="169" t="s">
        <v>204</v>
      </c>
      <c r="F59" s="170">
        <f>F56*2</f>
        <v>14</v>
      </c>
      <c r="G59" s="203"/>
      <c r="H59" s="171">
        <f t="shared" si="8"/>
        <v>0</v>
      </c>
      <c r="I59" s="219"/>
      <c r="J59" s="225"/>
      <c r="K59" s="225"/>
    </row>
    <row r="60" spans="1:11" s="174" customFormat="1" ht="12.75">
      <c r="A60" s="361"/>
      <c r="B60" s="247">
        <v>41</v>
      </c>
      <c r="C60" s="136" t="s">
        <v>232</v>
      </c>
      <c r="D60" s="137" t="s">
        <v>233</v>
      </c>
      <c r="E60" s="169" t="s">
        <v>204</v>
      </c>
      <c r="F60" s="170">
        <f>F56*8</f>
        <v>56</v>
      </c>
      <c r="G60" s="203"/>
      <c r="H60" s="171">
        <f t="shared" si="8"/>
        <v>0</v>
      </c>
      <c r="I60" s="219"/>
      <c r="J60" s="225"/>
      <c r="K60" s="225"/>
    </row>
    <row r="61" spans="1:11" s="174" customFormat="1" ht="12.75">
      <c r="A61" s="361"/>
      <c r="B61" s="172"/>
      <c r="C61" s="142" t="s">
        <v>40</v>
      </c>
      <c r="D61" s="143" t="str">
        <f>CONCATENATE(C54," ",D54)</f>
        <v>97 Prorážení otvorů</v>
      </c>
      <c r="E61" s="172"/>
      <c r="F61" s="173"/>
      <c r="G61" s="204"/>
      <c r="H61" s="145">
        <f>SUM(H54:H60)</f>
        <v>0</v>
      </c>
      <c r="I61" s="219"/>
      <c r="J61" s="225"/>
      <c r="K61" s="225"/>
    </row>
    <row r="62" spans="1:11" s="174" customFormat="1" ht="12.75">
      <c r="A62" s="361"/>
      <c r="B62" s="129" t="s">
        <v>37</v>
      </c>
      <c r="C62" s="130" t="s">
        <v>200</v>
      </c>
      <c r="D62" s="131" t="s">
        <v>201</v>
      </c>
      <c r="E62" s="135"/>
      <c r="F62" s="167"/>
      <c r="G62" s="202"/>
      <c r="H62" s="168"/>
      <c r="I62" s="220"/>
      <c r="J62" s="225"/>
      <c r="K62" s="225"/>
    </row>
    <row r="63" spans="1:11" s="174" customFormat="1" ht="12.75">
      <c r="A63" s="361"/>
      <c r="B63" s="135">
        <v>42</v>
      </c>
      <c r="C63" s="136" t="s">
        <v>203</v>
      </c>
      <c r="D63" s="137" t="s">
        <v>202</v>
      </c>
      <c r="E63" s="169" t="s">
        <v>204</v>
      </c>
      <c r="F63" s="170">
        <v>42</v>
      </c>
      <c r="G63" s="203"/>
      <c r="H63" s="171">
        <f aca="true" t="shared" si="9" ref="H63">F63*G63</f>
        <v>0</v>
      </c>
      <c r="I63" s="219"/>
      <c r="J63" s="225"/>
      <c r="K63" s="225"/>
    </row>
    <row r="64" spans="1:11" s="174" customFormat="1" ht="12.75">
      <c r="A64" s="361"/>
      <c r="B64" s="172"/>
      <c r="C64" s="142" t="s">
        <v>40</v>
      </c>
      <c r="D64" s="143" t="str">
        <f>CONCATENATE(C62," ",D62)</f>
        <v>99 Staveništní přesun hmot</v>
      </c>
      <c r="E64" s="172"/>
      <c r="F64" s="173"/>
      <c r="G64" s="204"/>
      <c r="H64" s="145">
        <f>SUM(H62:H63)</f>
        <v>0</v>
      </c>
      <c r="I64" s="219"/>
      <c r="J64" s="225"/>
      <c r="K64" s="225"/>
    </row>
    <row r="65" spans="1:11" s="174" customFormat="1" ht="12.75">
      <c r="A65" s="362" t="s">
        <v>520</v>
      </c>
      <c r="B65" s="129" t="s">
        <v>37</v>
      </c>
      <c r="C65" s="130" t="s">
        <v>290</v>
      </c>
      <c r="D65" s="131" t="s">
        <v>291</v>
      </c>
      <c r="E65" s="135"/>
      <c r="F65" s="167"/>
      <c r="G65" s="202"/>
      <c r="H65" s="168"/>
      <c r="I65" s="220"/>
      <c r="J65" s="225"/>
      <c r="K65" s="225"/>
    </row>
    <row r="66" spans="1:11" s="174" customFormat="1" ht="12.75">
      <c r="A66" s="362"/>
      <c r="B66" s="247">
        <v>43</v>
      </c>
      <c r="C66" s="248" t="s">
        <v>336</v>
      </c>
      <c r="D66" s="249" t="s">
        <v>335</v>
      </c>
      <c r="E66" s="257" t="s">
        <v>198</v>
      </c>
      <c r="F66" s="299">
        <v>98.29</v>
      </c>
      <c r="G66" s="264"/>
      <c r="H66" s="300">
        <f>F66*G66</f>
        <v>0</v>
      </c>
      <c r="I66" s="219"/>
      <c r="J66" s="225"/>
      <c r="K66" s="225"/>
    </row>
    <row r="67" spans="1:11" s="174" customFormat="1" ht="90">
      <c r="A67" s="362"/>
      <c r="B67" s="247">
        <v>44</v>
      </c>
      <c r="C67" s="248" t="s">
        <v>337</v>
      </c>
      <c r="D67" s="303" t="s">
        <v>616</v>
      </c>
      <c r="E67" s="257" t="s">
        <v>198</v>
      </c>
      <c r="F67" s="299">
        <v>98.29</v>
      </c>
      <c r="G67" s="264"/>
      <c r="H67" s="300">
        <f aca="true" t="shared" si="10" ref="H67:H71">F67*G67</f>
        <v>0</v>
      </c>
      <c r="I67" s="219"/>
      <c r="J67" s="225"/>
      <c r="K67" s="225"/>
    </row>
    <row r="68" spans="1:11" s="174" customFormat="1" ht="90">
      <c r="A68" s="362"/>
      <c r="B68" s="247">
        <v>45</v>
      </c>
      <c r="C68" s="248" t="s">
        <v>337</v>
      </c>
      <c r="D68" s="303" t="s">
        <v>617</v>
      </c>
      <c r="E68" s="257" t="s">
        <v>198</v>
      </c>
      <c r="F68" s="299">
        <v>98.29</v>
      </c>
      <c r="G68" s="264"/>
      <c r="H68" s="300">
        <f t="shared" si="10"/>
        <v>0</v>
      </c>
      <c r="I68" s="219"/>
      <c r="J68" s="225"/>
      <c r="K68" s="225"/>
    </row>
    <row r="69" spans="1:11" s="174" customFormat="1" ht="22.5">
      <c r="A69" s="362"/>
      <c r="B69" s="301">
        <v>46</v>
      </c>
      <c r="C69" s="302" t="s">
        <v>338</v>
      </c>
      <c r="D69" s="303" t="s">
        <v>485</v>
      </c>
      <c r="E69" s="304" t="s">
        <v>198</v>
      </c>
      <c r="F69" s="299">
        <v>98.29</v>
      </c>
      <c r="G69" s="305"/>
      <c r="H69" s="300">
        <f t="shared" si="10"/>
        <v>0</v>
      </c>
      <c r="I69" s="219"/>
      <c r="J69" s="225"/>
      <c r="K69" s="225"/>
    </row>
    <row r="70" spans="1:11" s="174" customFormat="1" ht="22.5">
      <c r="A70" s="362"/>
      <c r="B70" s="301">
        <v>47</v>
      </c>
      <c r="C70" s="302" t="s">
        <v>338</v>
      </c>
      <c r="D70" s="303" t="s">
        <v>485</v>
      </c>
      <c r="E70" s="304" t="s">
        <v>198</v>
      </c>
      <c r="F70" s="299">
        <v>98.29</v>
      </c>
      <c r="G70" s="305"/>
      <c r="H70" s="300">
        <f aca="true" t="shared" si="11" ref="H70">F70*G70</f>
        <v>0</v>
      </c>
      <c r="I70" s="219"/>
      <c r="J70" s="225"/>
      <c r="K70" s="225"/>
    </row>
    <row r="71" spans="1:11" s="174" customFormat="1" ht="33.75">
      <c r="A71" s="362"/>
      <c r="B71" s="247">
        <v>48</v>
      </c>
      <c r="C71" s="248" t="s">
        <v>339</v>
      </c>
      <c r="D71" s="249" t="s">
        <v>618</v>
      </c>
      <c r="E71" s="257" t="s">
        <v>198</v>
      </c>
      <c r="F71" s="299">
        <v>98.29</v>
      </c>
      <c r="G71" s="264"/>
      <c r="H71" s="300">
        <f t="shared" si="10"/>
        <v>0</v>
      </c>
      <c r="I71" s="219"/>
      <c r="J71" s="225"/>
      <c r="K71" s="225"/>
    </row>
    <row r="72" spans="1:11" s="174" customFormat="1" ht="12.75">
      <c r="A72" s="362"/>
      <c r="B72" s="247">
        <v>49</v>
      </c>
      <c r="C72" s="248" t="s">
        <v>289</v>
      </c>
      <c r="D72" s="249" t="s">
        <v>288</v>
      </c>
      <c r="E72" s="257" t="s">
        <v>25</v>
      </c>
      <c r="F72" s="258">
        <v>4.15</v>
      </c>
      <c r="G72" s="305"/>
      <c r="H72" s="300">
        <f>F72*G72</f>
        <v>0</v>
      </c>
      <c r="I72" s="219"/>
      <c r="J72" s="225"/>
      <c r="K72" s="225"/>
    </row>
    <row r="73" spans="1:11" s="174" customFormat="1" ht="12.75">
      <c r="A73" s="362"/>
      <c r="B73" s="172"/>
      <c r="C73" s="142" t="s">
        <v>40</v>
      </c>
      <c r="D73" s="143" t="str">
        <f>CONCATENATE(C65," ",D65)</f>
        <v>711 Izolace proti vodě</v>
      </c>
      <c r="E73" s="172"/>
      <c r="F73" s="173"/>
      <c r="G73" s="307"/>
      <c r="H73" s="306">
        <f>SUM(H65:H72)</f>
        <v>0</v>
      </c>
      <c r="I73" s="219"/>
      <c r="J73" s="225"/>
      <c r="K73" s="225"/>
    </row>
    <row r="74" spans="1:11" s="174" customFormat="1" ht="12.75">
      <c r="A74" s="361" t="s">
        <v>521</v>
      </c>
      <c r="B74" s="129" t="s">
        <v>37</v>
      </c>
      <c r="C74" s="130" t="s">
        <v>41</v>
      </c>
      <c r="D74" s="131" t="s">
        <v>292</v>
      </c>
      <c r="E74" s="135"/>
      <c r="F74" s="167"/>
      <c r="G74" s="202"/>
      <c r="H74" s="168"/>
      <c r="I74" s="219"/>
      <c r="J74" s="225"/>
      <c r="K74" s="225"/>
    </row>
    <row r="75" spans="1:11" s="174" customFormat="1" ht="33.75">
      <c r="A75" s="361"/>
      <c r="B75" s="135">
        <v>50</v>
      </c>
      <c r="C75" s="136" t="s">
        <v>501</v>
      </c>
      <c r="D75" s="137" t="s">
        <v>502</v>
      </c>
      <c r="E75" s="169" t="s">
        <v>198</v>
      </c>
      <c r="F75" s="299">
        <v>346.03</v>
      </c>
      <c r="G75" s="203"/>
      <c r="H75" s="300">
        <f aca="true" t="shared" si="12" ref="H75:H78">F75*G75</f>
        <v>0</v>
      </c>
      <c r="I75" s="219"/>
      <c r="J75" s="225"/>
      <c r="K75" s="225"/>
    </row>
    <row r="76" spans="1:11" s="174" customFormat="1" ht="33.75">
      <c r="A76" s="361"/>
      <c r="B76" s="135">
        <v>51</v>
      </c>
      <c r="C76" s="136" t="s">
        <v>323</v>
      </c>
      <c r="D76" s="137" t="s">
        <v>503</v>
      </c>
      <c r="E76" s="169" t="s">
        <v>198</v>
      </c>
      <c r="F76" s="299">
        <v>346.03</v>
      </c>
      <c r="G76" s="203"/>
      <c r="H76" s="300">
        <f t="shared" si="12"/>
        <v>0</v>
      </c>
      <c r="I76" s="219"/>
      <c r="J76" s="225"/>
      <c r="K76" s="225"/>
    </row>
    <row r="77" spans="1:11" s="174" customFormat="1" ht="22.5">
      <c r="A77" s="361"/>
      <c r="B77" s="135">
        <v>52</v>
      </c>
      <c r="C77" s="136" t="s">
        <v>324</v>
      </c>
      <c r="D77" s="137" t="s">
        <v>504</v>
      </c>
      <c r="E77" s="169" t="s">
        <v>198</v>
      </c>
      <c r="F77" s="299">
        <v>346.03</v>
      </c>
      <c r="G77" s="203"/>
      <c r="H77" s="300">
        <f t="shared" si="12"/>
        <v>0</v>
      </c>
      <c r="I77" s="219"/>
      <c r="J77" s="225"/>
      <c r="K77" s="225"/>
    </row>
    <row r="78" spans="1:11" s="174" customFormat="1" ht="12.75">
      <c r="A78" s="361"/>
      <c r="B78" s="135">
        <v>53</v>
      </c>
      <c r="C78" s="136" t="s">
        <v>293</v>
      </c>
      <c r="D78" s="137" t="s">
        <v>325</v>
      </c>
      <c r="E78" s="169" t="s">
        <v>25</v>
      </c>
      <c r="F78" s="170">
        <v>2.1</v>
      </c>
      <c r="G78" s="305"/>
      <c r="H78" s="300">
        <f t="shared" si="12"/>
        <v>0</v>
      </c>
      <c r="I78" s="219"/>
      <c r="J78" s="225"/>
      <c r="K78" s="225"/>
    </row>
    <row r="79" spans="1:11" s="174" customFormat="1" ht="12.75">
      <c r="A79" s="361"/>
      <c r="B79" s="172"/>
      <c r="C79" s="142" t="s">
        <v>40</v>
      </c>
      <c r="D79" s="143" t="str">
        <f>CONCATENATE(C74," ",D74)</f>
        <v>713 Tepelné izolace</v>
      </c>
      <c r="E79" s="172"/>
      <c r="F79" s="173"/>
      <c r="G79" s="307"/>
      <c r="H79" s="306">
        <f>SUM(H74:H78)</f>
        <v>0</v>
      </c>
      <c r="I79" s="219"/>
      <c r="J79" s="225"/>
      <c r="K79" s="225"/>
    </row>
    <row r="80" spans="1:11" s="174" customFormat="1" ht="12.75">
      <c r="A80" s="362" t="s">
        <v>520</v>
      </c>
      <c r="B80" s="129" t="s">
        <v>37</v>
      </c>
      <c r="C80" s="130" t="s">
        <v>340</v>
      </c>
      <c r="D80" s="131" t="s">
        <v>341</v>
      </c>
      <c r="E80" s="135"/>
      <c r="F80" s="167"/>
      <c r="G80" s="202"/>
      <c r="H80" s="168"/>
      <c r="I80" s="219"/>
      <c r="J80" s="225"/>
      <c r="K80" s="225"/>
    </row>
    <row r="81" spans="1:11" s="174" customFormat="1" ht="22.5">
      <c r="A81" s="362"/>
      <c r="B81" s="135">
        <v>54</v>
      </c>
      <c r="C81" s="136" t="s">
        <v>344</v>
      </c>
      <c r="D81" s="303" t="s">
        <v>572</v>
      </c>
      <c r="E81" s="169" t="s">
        <v>198</v>
      </c>
      <c r="F81" s="299">
        <v>32.34</v>
      </c>
      <c r="G81" s="203"/>
      <c r="H81" s="300">
        <f aca="true" t="shared" si="13" ref="H81:H82">F81*G81</f>
        <v>0</v>
      </c>
      <c r="I81" s="219"/>
      <c r="J81" s="225"/>
      <c r="K81" s="225"/>
    </row>
    <row r="82" spans="1:11" s="174" customFormat="1" ht="12.75">
      <c r="A82" s="362"/>
      <c r="B82" s="135">
        <v>55</v>
      </c>
      <c r="C82" s="136" t="s">
        <v>343</v>
      </c>
      <c r="D82" s="137" t="s">
        <v>342</v>
      </c>
      <c r="E82" s="169" t="s">
        <v>25</v>
      </c>
      <c r="F82" s="170">
        <v>6.7</v>
      </c>
      <c r="G82" s="305"/>
      <c r="H82" s="300">
        <f t="shared" si="13"/>
        <v>0</v>
      </c>
      <c r="I82" s="219"/>
      <c r="J82" s="225"/>
      <c r="K82" s="225"/>
    </row>
    <row r="83" spans="1:11" s="174" customFormat="1" ht="12.75">
      <c r="A83" s="362"/>
      <c r="B83" s="172"/>
      <c r="C83" s="142" t="s">
        <v>40</v>
      </c>
      <c r="D83" s="143" t="str">
        <f>CONCATENATE(C80," ",D80)</f>
        <v>762 Konstrukce tesařské</v>
      </c>
      <c r="E83" s="172"/>
      <c r="F83" s="173"/>
      <c r="G83" s="308"/>
      <c r="H83" s="306">
        <f>SUM(H80:H82)</f>
        <v>0</v>
      </c>
      <c r="I83" s="219"/>
      <c r="J83" s="225"/>
      <c r="K83" s="225"/>
    </row>
    <row r="84" spans="1:11" s="174" customFormat="1" ht="12.75">
      <c r="A84" s="361" t="s">
        <v>519</v>
      </c>
      <c r="B84" s="244" t="s">
        <v>37</v>
      </c>
      <c r="C84" s="245" t="s">
        <v>298</v>
      </c>
      <c r="D84" s="246" t="s">
        <v>300</v>
      </c>
      <c r="E84" s="247"/>
      <c r="F84" s="255"/>
      <c r="G84" s="263"/>
      <c r="H84" s="256"/>
      <c r="I84" s="219"/>
      <c r="J84" s="225"/>
      <c r="K84" s="225"/>
    </row>
    <row r="85" spans="1:19" s="174" customFormat="1" ht="22.5">
      <c r="A85" s="361"/>
      <c r="B85" s="247">
        <v>56</v>
      </c>
      <c r="C85" s="248" t="s">
        <v>299</v>
      </c>
      <c r="D85" s="249" t="s">
        <v>619</v>
      </c>
      <c r="E85" s="257" t="s">
        <v>39</v>
      </c>
      <c r="F85" s="299">
        <v>108.36</v>
      </c>
      <c r="G85" s="264"/>
      <c r="H85" s="300">
        <f aca="true" t="shared" si="14" ref="H85:H88">F85*G85</f>
        <v>0</v>
      </c>
      <c r="I85" s="219"/>
      <c r="J85" s="225"/>
      <c r="K85" s="225"/>
      <c r="L85" s="175"/>
      <c r="M85" s="175"/>
      <c r="N85" s="175"/>
      <c r="O85" s="175"/>
      <c r="P85" s="175"/>
      <c r="Q85" s="175"/>
      <c r="R85" s="175"/>
      <c r="S85" s="175"/>
    </row>
    <row r="86" spans="1:19" s="174" customFormat="1" ht="12.75">
      <c r="A86" s="361"/>
      <c r="B86" s="247">
        <v>57</v>
      </c>
      <c r="C86" s="248" t="s">
        <v>348</v>
      </c>
      <c r="D86" s="249" t="s">
        <v>391</v>
      </c>
      <c r="E86" s="257" t="s">
        <v>39</v>
      </c>
      <c r="F86" s="258">
        <v>64.5</v>
      </c>
      <c r="G86" s="264"/>
      <c r="H86" s="259">
        <f t="shared" si="14"/>
        <v>0</v>
      </c>
      <c r="I86" s="219"/>
      <c r="J86" s="225"/>
      <c r="K86" s="225"/>
      <c r="L86" s="175"/>
      <c r="M86" s="175"/>
      <c r="N86" s="175"/>
      <c r="O86" s="175"/>
      <c r="P86" s="175"/>
      <c r="Q86" s="175"/>
      <c r="R86" s="175"/>
      <c r="S86" s="175"/>
    </row>
    <row r="87" spans="1:19" s="174" customFormat="1" ht="12.75">
      <c r="A87" s="361"/>
      <c r="B87" s="247">
        <v>58</v>
      </c>
      <c r="C87" s="248" t="s">
        <v>349</v>
      </c>
      <c r="D87" s="249" t="s">
        <v>392</v>
      </c>
      <c r="E87" s="257" t="s">
        <v>38</v>
      </c>
      <c r="F87" s="258">
        <v>12</v>
      </c>
      <c r="G87" s="264"/>
      <c r="H87" s="259">
        <f t="shared" si="14"/>
        <v>0</v>
      </c>
      <c r="I87" s="219"/>
      <c r="J87" s="225"/>
      <c r="K87" s="225"/>
      <c r="L87" s="175"/>
      <c r="M87" s="175"/>
      <c r="N87" s="175"/>
      <c r="O87" s="175"/>
      <c r="P87" s="175"/>
      <c r="Q87" s="175"/>
      <c r="R87" s="175"/>
      <c r="S87" s="175"/>
    </row>
    <row r="88" spans="1:11" s="217" customFormat="1" ht="45">
      <c r="A88" s="361"/>
      <c r="B88" s="247">
        <v>59</v>
      </c>
      <c r="C88" s="248" t="s">
        <v>573</v>
      </c>
      <c r="D88" s="303" t="s">
        <v>633</v>
      </c>
      <c r="E88" s="257" t="s">
        <v>38</v>
      </c>
      <c r="F88" s="258">
        <v>2</v>
      </c>
      <c r="G88" s="305"/>
      <c r="H88" s="300">
        <f t="shared" si="14"/>
        <v>0</v>
      </c>
      <c r="I88" s="222"/>
      <c r="J88" s="225"/>
      <c r="K88" s="225"/>
    </row>
    <row r="89" spans="1:11" s="174" customFormat="1" ht="12.75">
      <c r="A89" s="361"/>
      <c r="B89" s="247">
        <v>60</v>
      </c>
      <c r="C89" s="248" t="s">
        <v>302</v>
      </c>
      <c r="D89" s="249" t="s">
        <v>301</v>
      </c>
      <c r="E89" s="257" t="s">
        <v>25</v>
      </c>
      <c r="F89" s="258">
        <v>2</v>
      </c>
      <c r="G89" s="305"/>
      <c r="H89" s="300">
        <f>F89*G89</f>
        <v>0</v>
      </c>
      <c r="I89" s="219"/>
      <c r="J89" s="225"/>
      <c r="K89" s="225"/>
    </row>
    <row r="90" spans="1:11" s="174" customFormat="1" ht="12.75">
      <c r="A90" s="361"/>
      <c r="B90" s="260"/>
      <c r="C90" s="251" t="s">
        <v>40</v>
      </c>
      <c r="D90" s="252" t="str">
        <f>CONCATENATE(C84," ",D84)</f>
        <v>764 Konstrukce klempířské</v>
      </c>
      <c r="E90" s="260"/>
      <c r="F90" s="261"/>
      <c r="G90" s="307"/>
      <c r="H90" s="306">
        <f>SUM(H84:H89)</f>
        <v>0</v>
      </c>
      <c r="I90" s="219"/>
      <c r="J90" s="225"/>
      <c r="K90" s="225"/>
    </row>
    <row r="91" spans="1:51" ht="12.75">
      <c r="A91" s="362" t="s">
        <v>522</v>
      </c>
      <c r="B91" s="129" t="s">
        <v>37</v>
      </c>
      <c r="C91" s="130" t="s">
        <v>240</v>
      </c>
      <c r="D91" s="131" t="s">
        <v>498</v>
      </c>
      <c r="E91" s="135"/>
      <c r="F91" s="167"/>
      <c r="G91" s="202"/>
      <c r="H91" s="168"/>
      <c r="J91" s="225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</row>
    <row r="92" spans="1:51" ht="12.75">
      <c r="A92" s="362"/>
      <c r="B92" s="135">
        <v>61</v>
      </c>
      <c r="C92" s="136" t="s">
        <v>242</v>
      </c>
      <c r="D92" s="137" t="s">
        <v>241</v>
      </c>
      <c r="E92" s="169" t="s">
        <v>198</v>
      </c>
      <c r="F92" s="299">
        <v>251.25</v>
      </c>
      <c r="G92" s="203"/>
      <c r="H92" s="300">
        <f aca="true" t="shared" si="15" ref="H92:H94">F92*G92</f>
        <v>0</v>
      </c>
      <c r="J92" s="225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</row>
    <row r="93" spans="1:51" ht="12.75">
      <c r="A93" s="362"/>
      <c r="B93" s="135">
        <v>62</v>
      </c>
      <c r="C93" s="136" t="s">
        <v>243</v>
      </c>
      <c r="D93" s="137" t="s">
        <v>649</v>
      </c>
      <c r="E93" s="169" t="s">
        <v>198</v>
      </c>
      <c r="F93" s="299">
        <v>251.25</v>
      </c>
      <c r="G93" s="203"/>
      <c r="H93" s="300">
        <f t="shared" si="15"/>
        <v>0</v>
      </c>
      <c r="J93" s="225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  <c r="AT93" s="110"/>
      <c r="AU93" s="110"/>
      <c r="AV93" s="110"/>
      <c r="AW93" s="110"/>
      <c r="AX93" s="110"/>
      <c r="AY93" s="110"/>
    </row>
    <row r="94" spans="1:51" ht="12.75">
      <c r="A94" s="362"/>
      <c r="B94" s="135">
        <v>63</v>
      </c>
      <c r="C94" s="136" t="s">
        <v>244</v>
      </c>
      <c r="D94" s="137" t="s">
        <v>650</v>
      </c>
      <c r="E94" s="169" t="s">
        <v>198</v>
      </c>
      <c r="F94" s="299">
        <v>251.25</v>
      </c>
      <c r="G94" s="203"/>
      <c r="H94" s="300">
        <f t="shared" si="15"/>
        <v>0</v>
      </c>
      <c r="J94" s="225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</row>
    <row r="95" spans="1:51" ht="12.75">
      <c r="A95" s="362"/>
      <c r="B95" s="141"/>
      <c r="C95" s="142" t="s">
        <v>40</v>
      </c>
      <c r="D95" s="143" t="str">
        <f>CONCATENATE(C91," ",D91)</f>
        <v>784 Malby - strop suterénu</v>
      </c>
      <c r="E95" s="141"/>
      <c r="F95" s="144"/>
      <c r="G95" s="206"/>
      <c r="H95" s="306">
        <f>SUM(H91:H94)</f>
        <v>0</v>
      </c>
      <c r="J95" s="225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</row>
    <row r="96" spans="1:11" ht="12.75">
      <c r="A96" s="211"/>
      <c r="K96" s="227"/>
    </row>
    <row r="97" spans="1:11" s="174" customFormat="1" ht="12.75">
      <c r="A97" s="211"/>
      <c r="B97" s="110"/>
      <c r="C97" s="110"/>
      <c r="D97" s="110"/>
      <c r="E97" s="110"/>
      <c r="F97" s="148"/>
      <c r="G97" s="110"/>
      <c r="H97" s="162"/>
      <c r="I97" s="221"/>
      <c r="J97" s="224"/>
      <c r="K97" s="225"/>
    </row>
    <row r="98" spans="1:11" s="174" customFormat="1" ht="12.75">
      <c r="A98" s="211"/>
      <c r="B98" s="110"/>
      <c r="C98" s="110"/>
      <c r="D98" s="110"/>
      <c r="E98" s="110"/>
      <c r="F98" s="148"/>
      <c r="G98" s="110"/>
      <c r="H98" s="110"/>
      <c r="I98" s="219"/>
      <c r="J98" s="224"/>
      <c r="K98" s="225"/>
    </row>
    <row r="99" spans="1:11" s="174" customFormat="1" ht="12.75">
      <c r="A99" s="211"/>
      <c r="B99" s="110"/>
      <c r="C99" s="110"/>
      <c r="D99" s="110"/>
      <c r="E99" s="110"/>
      <c r="F99" s="148"/>
      <c r="G99" s="110"/>
      <c r="H99" s="162"/>
      <c r="I99" s="219"/>
      <c r="J99" s="224"/>
      <c r="K99" s="225"/>
    </row>
    <row r="100" spans="1:11" s="174" customFormat="1" ht="12.75">
      <c r="A100" s="211"/>
      <c r="B100" s="110"/>
      <c r="C100" s="110"/>
      <c r="D100" s="110"/>
      <c r="E100" s="110"/>
      <c r="F100" s="148"/>
      <c r="G100" s="110"/>
      <c r="H100" s="110"/>
      <c r="I100" s="219"/>
      <c r="J100" s="224"/>
      <c r="K100" s="225"/>
    </row>
    <row r="101" spans="1:11" s="174" customFormat="1" ht="12.75">
      <c r="A101" s="211"/>
      <c r="B101" s="110"/>
      <c r="C101" s="110"/>
      <c r="D101" s="110"/>
      <c r="E101" s="110"/>
      <c r="F101" s="148"/>
      <c r="G101" s="110"/>
      <c r="H101" s="110"/>
      <c r="I101" s="219"/>
      <c r="J101" s="224"/>
      <c r="K101" s="225"/>
    </row>
    <row r="102" ht="12.75">
      <c r="A102" s="211"/>
    </row>
    <row r="103" ht="12.75">
      <c r="A103" s="211"/>
    </row>
    <row r="104" ht="13.5" customHeight="1">
      <c r="A104" s="211"/>
    </row>
    <row r="105" ht="12.75">
      <c r="A105" s="211"/>
    </row>
    <row r="106" ht="12.75">
      <c r="A106" s="211"/>
    </row>
    <row r="107" ht="12.75">
      <c r="A107" s="211"/>
    </row>
  </sheetData>
  <sheetProtection password="CC59" sheet="1" objects="1" scenarios="1"/>
  <protectedRanges>
    <protectedRange sqref="G7:G95" name="Oblast1"/>
  </protectedRanges>
  <mergeCells count="12">
    <mergeCell ref="A84:A90"/>
    <mergeCell ref="A91:A95"/>
    <mergeCell ref="A29:A55"/>
    <mergeCell ref="A56:A64"/>
    <mergeCell ref="A65:A73"/>
    <mergeCell ref="A74:A79"/>
    <mergeCell ref="A80:A83"/>
    <mergeCell ref="B1:H1"/>
    <mergeCell ref="B3:C3"/>
    <mergeCell ref="B4:C4"/>
    <mergeCell ref="A7:A22"/>
    <mergeCell ref="A23:A2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8" r:id="rId1"/>
  <headerFooter alignWithMargins="0">
    <oddHeader>&amp;L&amp;"Arial CE,Tučné"&amp;8&amp;K00-046RTS Stavitel+&amp;R&amp;"Arial CE,Kurzíva"&amp;8&amp;K00-048Cenová úroveň CÚ2020/I
Cenová soustava RTS DATA</oddHeader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BE72"/>
  <sheetViews>
    <sheetView workbookViewId="0" topLeftCell="A1">
      <selection activeCell="F16" sqref="F16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349" t="s">
        <v>3</v>
      </c>
      <c r="B1" s="350"/>
      <c r="C1" s="55" t="str">
        <f>'Krycí list'!nazevstavby</f>
        <v>Rekonstrukce bytových domů v ulicích Heyrovského a Sokolovská</v>
      </c>
      <c r="D1" s="56"/>
      <c r="E1" s="57"/>
      <c r="F1" s="56"/>
      <c r="G1" s="58"/>
      <c r="H1" s="59"/>
      <c r="I1" s="164"/>
    </row>
    <row r="2" spans="1:9" ht="13.5" thickBot="1">
      <c r="A2" s="351" t="s">
        <v>0</v>
      </c>
      <c r="B2" s="352"/>
      <c r="C2" s="60" t="str">
        <f>'Krycí list'!nazevobjektu</f>
        <v>BD Sokolovská 1385-1386, Sokolov</v>
      </c>
      <c r="D2" s="61"/>
      <c r="E2" s="62"/>
      <c r="F2" s="61"/>
      <c r="G2" s="153"/>
      <c r="H2" s="153"/>
      <c r="I2" s="209" t="s">
        <v>404</v>
      </c>
    </row>
    <row r="3" ht="13.5" thickTop="1">
      <c r="F3" s="11"/>
    </row>
    <row r="4" spans="1:9" ht="19.5" customHeight="1">
      <c r="A4" s="63" t="s">
        <v>403</v>
      </c>
      <c r="B4" s="1"/>
      <c r="C4" s="1"/>
      <c r="D4" s="1"/>
      <c r="E4" s="64"/>
      <c r="F4" s="1"/>
      <c r="G4" s="1"/>
      <c r="H4" s="1"/>
      <c r="I4" s="1"/>
    </row>
    <row r="5" ht="13.5" thickBot="1"/>
    <row r="6" spans="1:9" s="11" customFormat="1" ht="13.5" thickBot="1">
      <c r="A6" s="65"/>
      <c r="B6" s="66" t="s">
        <v>16</v>
      </c>
      <c r="C6" s="66"/>
      <c r="D6" s="67"/>
      <c r="E6" s="68" t="s">
        <v>17</v>
      </c>
      <c r="F6" s="69" t="s">
        <v>18</v>
      </c>
      <c r="G6" s="69" t="s">
        <v>19</v>
      </c>
      <c r="H6" s="69" t="s">
        <v>20</v>
      </c>
      <c r="I6" s="70" t="s">
        <v>21</v>
      </c>
    </row>
    <row r="7" spans="1:9" s="11" customFormat="1" ht="12.75">
      <c r="A7" s="71" t="s">
        <v>217</v>
      </c>
      <c r="B7" s="72" t="str">
        <f>'SO 02 Položky'!D7</f>
        <v>Bourání konstrukcí</v>
      </c>
      <c r="C7" s="73"/>
      <c r="D7" s="74"/>
      <c r="E7" s="75">
        <f>'SO 02 Položky'!H13</f>
        <v>0</v>
      </c>
      <c r="F7" s="76">
        <v>0</v>
      </c>
      <c r="G7" s="76">
        <v>0</v>
      </c>
      <c r="H7" s="76">
        <v>0</v>
      </c>
      <c r="I7" s="77">
        <v>0</v>
      </c>
    </row>
    <row r="8" spans="1:9" s="11" customFormat="1" ht="12.75">
      <c r="A8" s="71" t="s">
        <v>205</v>
      </c>
      <c r="B8" s="72" t="str">
        <f>'SO 02 Položky'!D14</f>
        <v>Prorážení otvorů</v>
      </c>
      <c r="C8" s="73"/>
      <c r="D8" s="74"/>
      <c r="E8" s="75">
        <f>'SO 02 Položky'!H21</f>
        <v>0</v>
      </c>
      <c r="F8" s="76">
        <v>0</v>
      </c>
      <c r="G8" s="76">
        <v>0</v>
      </c>
      <c r="H8" s="76">
        <v>0</v>
      </c>
      <c r="I8" s="77">
        <v>0</v>
      </c>
    </row>
    <row r="9" spans="1:9" s="11" customFormat="1" ht="12.75">
      <c r="A9" s="71" t="s">
        <v>200</v>
      </c>
      <c r="B9" s="72" t="str">
        <f>'SO 02 Položky'!D22</f>
        <v>Staveništní přesun hmot</v>
      </c>
      <c r="C9" s="73"/>
      <c r="D9" s="74"/>
      <c r="E9" s="75">
        <f>'SO 02 Položky'!H24</f>
        <v>0</v>
      </c>
      <c r="F9" s="76">
        <v>0</v>
      </c>
      <c r="G9" s="76">
        <v>0</v>
      </c>
      <c r="H9" s="76">
        <v>0</v>
      </c>
      <c r="I9" s="77">
        <v>0</v>
      </c>
    </row>
    <row r="10" spans="1:9" s="11" customFormat="1" ht="13.5" thickBot="1">
      <c r="A10" s="71" t="s">
        <v>236</v>
      </c>
      <c r="B10" s="72" t="str">
        <f>'SO 02 Položky'!D25</f>
        <v>Konstrukce truhlářské</v>
      </c>
      <c r="C10" s="73"/>
      <c r="D10" s="74"/>
      <c r="E10" s="75">
        <v>0</v>
      </c>
      <c r="F10" s="75">
        <f>'SO 02 Položky'!H39</f>
        <v>0</v>
      </c>
      <c r="G10" s="76">
        <v>0</v>
      </c>
      <c r="H10" s="76">
        <v>0</v>
      </c>
      <c r="I10" s="77">
        <v>0</v>
      </c>
    </row>
    <row r="11" spans="1:9" s="83" customFormat="1" ht="13.5" thickBot="1">
      <c r="A11" s="78"/>
      <c r="B11" s="66" t="s">
        <v>22</v>
      </c>
      <c r="C11" s="66"/>
      <c r="D11" s="79"/>
      <c r="E11" s="80">
        <f>SUM(E7:E10)</f>
        <v>0</v>
      </c>
      <c r="F11" s="81">
        <f>SUM(F7:F10)</f>
        <v>0</v>
      </c>
      <c r="G11" s="81">
        <f>SUM(G7:G10)</f>
        <v>0</v>
      </c>
      <c r="H11" s="81">
        <f>SUM(H7:H10)</f>
        <v>0</v>
      </c>
      <c r="I11" s="82">
        <f>SUM(I7:I10)</f>
        <v>0</v>
      </c>
    </row>
    <row r="12" spans="1:9" ht="12.75">
      <c r="A12" s="73"/>
      <c r="B12" s="73"/>
      <c r="C12" s="73"/>
      <c r="D12" s="73"/>
      <c r="E12" s="73"/>
      <c r="F12" s="73"/>
      <c r="G12" s="73"/>
      <c r="H12" s="73"/>
      <c r="I12" s="73"/>
    </row>
    <row r="13" spans="1:57" ht="19.5" customHeight="1">
      <c r="A13" s="84" t="s">
        <v>23</v>
      </c>
      <c r="B13" s="84"/>
      <c r="C13" s="84"/>
      <c r="D13" s="84"/>
      <c r="E13" s="84"/>
      <c r="F13" s="84"/>
      <c r="G13" s="85"/>
      <c r="H13" s="84"/>
      <c r="I13" s="84"/>
      <c r="BA13" s="29"/>
      <c r="BB13" s="29"/>
      <c r="BC13" s="29"/>
      <c r="BD13" s="29"/>
      <c r="BE13" s="29"/>
    </row>
    <row r="14" spans="1:9" ht="13.5" thickBot="1">
      <c r="A14" s="86"/>
      <c r="B14" s="86"/>
      <c r="C14" s="86"/>
      <c r="D14" s="86"/>
      <c r="E14" s="86"/>
      <c r="F14" s="86"/>
      <c r="G14" s="86"/>
      <c r="H14" s="86"/>
      <c r="I14" s="86"/>
    </row>
    <row r="15" spans="1:9" ht="12.75">
      <c r="A15" s="87" t="s">
        <v>24</v>
      </c>
      <c r="B15" s="88"/>
      <c r="C15" s="88"/>
      <c r="D15" s="89"/>
      <c r="E15" s="90"/>
      <c r="F15" s="91" t="s">
        <v>25</v>
      </c>
      <c r="G15" s="92" t="s">
        <v>26</v>
      </c>
      <c r="H15" s="93"/>
      <c r="I15" s="94" t="s">
        <v>27</v>
      </c>
    </row>
    <row r="16" spans="1:53" ht="12.75">
      <c r="A16" s="95" t="s">
        <v>28</v>
      </c>
      <c r="B16" s="96"/>
      <c r="C16" s="96"/>
      <c r="D16" s="97"/>
      <c r="E16" s="98"/>
      <c r="F16" s="208"/>
      <c r="G16" s="99">
        <f>SUM(E11:I11)</f>
        <v>0</v>
      </c>
      <c r="H16" s="100"/>
      <c r="I16" s="101">
        <f>E16+F16*G16/100</f>
        <v>0</v>
      </c>
      <c r="BA16">
        <v>0</v>
      </c>
    </row>
    <row r="17" spans="1:9" ht="13.5" thickBot="1">
      <c r="A17" s="102"/>
      <c r="B17" s="103" t="s">
        <v>29</v>
      </c>
      <c r="C17" s="104"/>
      <c r="D17" s="105"/>
      <c r="E17" s="106"/>
      <c r="F17" s="107"/>
      <c r="G17" s="107"/>
      <c r="H17" s="353">
        <f>SUM(I16:I16)</f>
        <v>0</v>
      </c>
      <c r="I17" s="354"/>
    </row>
    <row r="18" spans="1:9" ht="12.75">
      <c r="A18" s="73"/>
      <c r="B18" s="155"/>
      <c r="C18" s="73"/>
      <c r="D18" s="156"/>
      <c r="E18" s="156"/>
      <c r="F18" s="156"/>
      <c r="G18" s="156"/>
      <c r="H18" s="157"/>
      <c r="I18" s="157"/>
    </row>
    <row r="19" spans="1:9" ht="12.75">
      <c r="A19" s="73"/>
      <c r="B19" s="155"/>
      <c r="C19" s="73"/>
      <c r="D19" s="156"/>
      <c r="E19" s="156"/>
      <c r="F19" s="156"/>
      <c r="G19" s="156"/>
      <c r="H19" s="157"/>
      <c r="I19" s="157"/>
    </row>
    <row r="20" spans="1:9" ht="15.75">
      <c r="A20" s="73"/>
      <c r="B20" s="155"/>
      <c r="E20" s="158" t="s">
        <v>40</v>
      </c>
      <c r="F20" s="159" t="s">
        <v>406</v>
      </c>
      <c r="G20" s="160"/>
      <c r="H20" s="355">
        <f>(SUM(E11:I11))+I16</f>
        <v>0</v>
      </c>
      <c r="I20" s="355"/>
    </row>
    <row r="21" spans="2:9" ht="12.75">
      <c r="B21" s="83"/>
      <c r="F21" s="108"/>
      <c r="G21" s="109"/>
      <c r="H21" s="109"/>
      <c r="I21" s="86" t="s">
        <v>70</v>
      </c>
    </row>
    <row r="22" spans="1:9" ht="12.75">
      <c r="A22" s="86"/>
      <c r="B22" s="86"/>
      <c r="C22" s="86"/>
      <c r="D22" s="86"/>
      <c r="E22" s="86"/>
      <c r="F22" s="86"/>
      <c r="G22" s="86"/>
      <c r="H22" s="86"/>
      <c r="I22" s="86"/>
    </row>
    <row r="23" spans="2:9" ht="12.75">
      <c r="B23" s="83"/>
      <c r="F23" s="108"/>
      <c r="G23" s="109"/>
      <c r="H23" s="109"/>
      <c r="I23" s="176">
        <f>H20</f>
        <v>0</v>
      </c>
    </row>
    <row r="24" spans="6:9" ht="12.75">
      <c r="F24" s="108"/>
      <c r="G24" s="109"/>
      <c r="H24" s="109"/>
      <c r="I24" s="53"/>
    </row>
    <row r="25" spans="6:9" ht="12.75">
      <c r="F25" s="108"/>
      <c r="G25" s="109"/>
      <c r="H25" s="109"/>
      <c r="I25" s="53"/>
    </row>
    <row r="26" spans="6:9" ht="12.75">
      <c r="F26" s="108"/>
      <c r="G26" s="109"/>
      <c r="H26" s="109"/>
      <c r="I26" s="53"/>
    </row>
    <row r="27" spans="6:9" ht="12.75">
      <c r="F27" s="108"/>
      <c r="G27" s="109"/>
      <c r="H27" s="109"/>
      <c r="I27" s="53"/>
    </row>
    <row r="28" spans="6:9" ht="12.75">
      <c r="F28" s="108"/>
      <c r="G28" s="109"/>
      <c r="H28" s="109"/>
      <c r="I28" s="53"/>
    </row>
    <row r="29" spans="6:9" ht="12.75">
      <c r="F29" s="108"/>
      <c r="G29" s="109"/>
      <c r="H29" s="109"/>
      <c r="I29" s="53"/>
    </row>
    <row r="30" spans="6:9" ht="12.75">
      <c r="F30" s="108"/>
      <c r="G30" s="109"/>
      <c r="H30" s="109"/>
      <c r="I30" s="53"/>
    </row>
    <row r="31" spans="6:9" ht="12.75">
      <c r="F31" s="108"/>
      <c r="G31" s="109"/>
      <c r="H31" s="109"/>
      <c r="I31" s="53"/>
    </row>
    <row r="32" spans="6:9" ht="12.75">
      <c r="F32" s="108"/>
      <c r="G32" s="109"/>
      <c r="H32" s="109"/>
      <c r="I32" s="53"/>
    </row>
    <row r="33" spans="6:9" ht="12.75">
      <c r="F33" s="108"/>
      <c r="G33" s="109"/>
      <c r="H33" s="109"/>
      <c r="I33" s="53"/>
    </row>
    <row r="34" spans="6:9" ht="12.75">
      <c r="F34" s="108"/>
      <c r="G34" s="109"/>
      <c r="H34" s="109"/>
      <c r="I34" s="53"/>
    </row>
    <row r="35" spans="6:9" ht="12.75">
      <c r="F35" s="108"/>
      <c r="G35" s="109"/>
      <c r="H35" s="109"/>
      <c r="I35" s="53"/>
    </row>
    <row r="36" spans="6:9" ht="12.75">
      <c r="F36" s="108"/>
      <c r="G36" s="109"/>
      <c r="H36" s="109"/>
      <c r="I36" s="53"/>
    </row>
    <row r="37" spans="6:9" ht="12.75">
      <c r="F37" s="108"/>
      <c r="G37" s="109"/>
      <c r="H37" s="109"/>
      <c r="I37" s="53"/>
    </row>
    <row r="38" spans="6:9" ht="12.75">
      <c r="F38" s="108"/>
      <c r="G38" s="109"/>
      <c r="H38" s="109"/>
      <c r="I38" s="53"/>
    </row>
    <row r="39" spans="6:9" ht="12.75">
      <c r="F39" s="108"/>
      <c r="G39" s="109"/>
      <c r="H39" s="109"/>
      <c r="I39" s="53"/>
    </row>
    <row r="40" spans="6:9" ht="12.75">
      <c r="F40" s="108"/>
      <c r="G40" s="109"/>
      <c r="H40" s="109"/>
      <c r="I40" s="53"/>
    </row>
    <row r="41" spans="6:9" ht="12.75">
      <c r="F41" s="108"/>
      <c r="G41" s="109"/>
      <c r="H41" s="109"/>
      <c r="I41" s="53"/>
    </row>
    <row r="42" spans="6:9" ht="12.75">
      <c r="F42" s="108"/>
      <c r="G42" s="109"/>
      <c r="H42" s="109"/>
      <c r="I42" s="53"/>
    </row>
    <row r="43" spans="6:9" ht="12.75">
      <c r="F43" s="108"/>
      <c r="G43" s="109"/>
      <c r="H43" s="109"/>
      <c r="I43" s="53"/>
    </row>
    <row r="44" spans="6:9" ht="12.75">
      <c r="F44" s="108"/>
      <c r="G44" s="109"/>
      <c r="H44" s="109"/>
      <c r="I44" s="53"/>
    </row>
    <row r="45" spans="6:9" ht="12.75">
      <c r="F45" s="108"/>
      <c r="G45" s="109"/>
      <c r="H45" s="109"/>
      <c r="I45" s="53"/>
    </row>
    <row r="46" spans="6:9" ht="12.75">
      <c r="F46" s="108"/>
      <c r="G46" s="109"/>
      <c r="H46" s="109"/>
      <c r="I46" s="53"/>
    </row>
    <row r="47" spans="6:9" ht="12.75">
      <c r="F47" s="108"/>
      <c r="G47" s="109"/>
      <c r="H47" s="109"/>
      <c r="I47" s="53"/>
    </row>
    <row r="48" spans="6:9" ht="12.75">
      <c r="F48" s="108"/>
      <c r="G48" s="109"/>
      <c r="H48" s="109"/>
      <c r="I48" s="53"/>
    </row>
    <row r="49" spans="6:9" ht="12.75">
      <c r="F49" s="108"/>
      <c r="G49" s="109"/>
      <c r="H49" s="109"/>
      <c r="I49" s="53"/>
    </row>
    <row r="50" spans="6:9" ht="12.75">
      <c r="F50" s="108"/>
      <c r="G50" s="109"/>
      <c r="H50" s="109"/>
      <c r="I50" s="53"/>
    </row>
    <row r="51" spans="6:9" ht="12.75">
      <c r="F51" s="108"/>
      <c r="G51" s="109"/>
      <c r="H51" s="109"/>
      <c r="I51" s="53"/>
    </row>
    <row r="52" spans="6:9" ht="12.75">
      <c r="F52" s="108"/>
      <c r="G52" s="109"/>
      <c r="H52" s="109"/>
      <c r="I52" s="53"/>
    </row>
    <row r="53" spans="6:9" ht="12.75">
      <c r="F53" s="108"/>
      <c r="G53" s="109"/>
      <c r="H53" s="109"/>
      <c r="I53" s="53"/>
    </row>
    <row r="54" spans="6:9" ht="12.75">
      <c r="F54" s="108"/>
      <c r="G54" s="109"/>
      <c r="H54" s="109"/>
      <c r="I54" s="53"/>
    </row>
    <row r="55" spans="6:9" ht="12.75">
      <c r="F55" s="108"/>
      <c r="G55" s="109"/>
      <c r="H55" s="109"/>
      <c r="I55" s="53"/>
    </row>
    <row r="56" spans="6:9" ht="12.75">
      <c r="F56" s="108"/>
      <c r="G56" s="109"/>
      <c r="H56" s="109"/>
      <c r="I56" s="53"/>
    </row>
    <row r="57" spans="6:9" ht="12.75">
      <c r="F57" s="108"/>
      <c r="G57" s="109"/>
      <c r="H57" s="109"/>
      <c r="I57" s="53"/>
    </row>
    <row r="58" spans="6:9" ht="12.75">
      <c r="F58" s="108"/>
      <c r="G58" s="109"/>
      <c r="H58" s="109"/>
      <c r="I58" s="53"/>
    </row>
    <row r="59" spans="6:9" ht="12.75">
      <c r="F59" s="108"/>
      <c r="G59" s="109"/>
      <c r="H59" s="109"/>
      <c r="I59" s="53"/>
    </row>
    <row r="60" spans="6:9" ht="12.75">
      <c r="F60" s="108"/>
      <c r="G60" s="109"/>
      <c r="H60" s="109"/>
      <c r="I60" s="53"/>
    </row>
    <row r="61" spans="6:9" ht="12.75">
      <c r="F61" s="108"/>
      <c r="G61" s="109"/>
      <c r="H61" s="109"/>
      <c r="I61" s="53"/>
    </row>
    <row r="62" spans="6:9" ht="12.75">
      <c r="F62" s="108"/>
      <c r="G62" s="109"/>
      <c r="H62" s="109"/>
      <c r="I62" s="53"/>
    </row>
    <row r="63" spans="6:9" ht="12.75">
      <c r="F63" s="108"/>
      <c r="G63" s="109"/>
      <c r="H63" s="109"/>
      <c r="I63" s="53"/>
    </row>
    <row r="64" spans="6:9" ht="12.75">
      <c r="F64" s="108"/>
      <c r="G64" s="109"/>
      <c r="H64" s="109"/>
      <c r="I64" s="53"/>
    </row>
    <row r="65" spans="6:9" ht="12.75">
      <c r="F65" s="108"/>
      <c r="G65" s="109"/>
      <c r="H65" s="109"/>
      <c r="I65" s="53"/>
    </row>
    <row r="66" spans="6:9" ht="12.75">
      <c r="F66" s="108"/>
      <c r="G66" s="109"/>
      <c r="H66" s="109"/>
      <c r="I66" s="53"/>
    </row>
    <row r="67" spans="6:9" ht="12.75">
      <c r="F67" s="108"/>
      <c r="G67" s="109"/>
      <c r="H67" s="109"/>
      <c r="I67" s="53"/>
    </row>
    <row r="68" spans="6:9" ht="12.75">
      <c r="F68" s="108"/>
      <c r="G68" s="109"/>
      <c r="H68" s="109"/>
      <c r="I68" s="53"/>
    </row>
    <row r="69" spans="6:9" ht="12.75">
      <c r="F69" s="108"/>
      <c r="G69" s="109"/>
      <c r="H69" s="109"/>
      <c r="I69" s="53"/>
    </row>
    <row r="70" spans="6:9" ht="12.75">
      <c r="F70" s="108"/>
      <c r="G70" s="109"/>
      <c r="H70" s="109"/>
      <c r="I70" s="53"/>
    </row>
    <row r="71" spans="6:9" ht="12.75">
      <c r="F71" s="108"/>
      <c r="G71" s="109"/>
      <c r="H71" s="109"/>
      <c r="I71" s="53"/>
    </row>
    <row r="72" spans="6:9" ht="12.75">
      <c r="F72" s="108"/>
      <c r="G72" s="109"/>
      <c r="H72" s="109"/>
      <c r="I72" s="53"/>
    </row>
  </sheetData>
  <sheetProtection algorithmName="SHA-512" hashValue="vBiK5QPiYPL95hPpgOt46fU6LPhOeP6gCklKy7HSkH/9mzs4OItjuRnSnDto8uqhEeW39dhjVopFirGmAcrs5w==" saltValue="bt0gj8SMHdCOyRuOxjLWjg==" spinCount="100000" sheet="1" objects="1" scenarios="1"/>
  <protectedRanges>
    <protectedRange sqref="F16" name="Oblast1"/>
  </protectedRanges>
  <mergeCells count="4">
    <mergeCell ref="A1:B1"/>
    <mergeCell ref="A2:B2"/>
    <mergeCell ref="H17:I17"/>
    <mergeCell ref="H20:I20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 CE,Tučné"&amp;8&amp;K00-045RTS Stavitel+&amp;R&amp;"Arial CE,Kurzíva"&amp;8&amp;K00-046Cenová úroveň CÚ2020/I
Cenová soustava RTS DATA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AW102"/>
  <sheetViews>
    <sheetView showGridLines="0" showZeros="0" workbookViewId="0" topLeftCell="A1"/>
  </sheetViews>
  <sheetFormatPr defaultColWidth="9.00390625" defaultRowHeight="12.75"/>
  <cols>
    <col min="1" max="1" width="6.375" style="212" customWidth="1"/>
    <col min="2" max="2" width="3.875" style="110" customWidth="1"/>
    <col min="3" max="3" width="12.00390625" style="110" customWidth="1"/>
    <col min="4" max="4" width="40.375" style="110" customWidth="1"/>
    <col min="5" max="5" width="5.625" style="110" customWidth="1"/>
    <col min="6" max="6" width="8.625" style="148" customWidth="1"/>
    <col min="7" max="7" width="9.875" style="110" customWidth="1"/>
    <col min="8" max="8" width="13.875" style="110" customWidth="1"/>
    <col min="9" max="11" width="8.625" style="225" customWidth="1"/>
    <col min="12" max="49" width="9.125" style="174" customWidth="1"/>
    <col min="50" max="16384" width="9.125" style="110" customWidth="1"/>
  </cols>
  <sheetData>
    <row r="1" spans="2:8" ht="15.75">
      <c r="B1" s="356" t="s">
        <v>405</v>
      </c>
      <c r="C1" s="356"/>
      <c r="D1" s="356"/>
      <c r="E1" s="356"/>
      <c r="F1" s="356"/>
      <c r="G1" s="356"/>
      <c r="H1" s="356"/>
    </row>
    <row r="2" spans="2:8" ht="13.5" thickBot="1">
      <c r="B2" s="111"/>
      <c r="C2" s="112"/>
      <c r="D2" s="113"/>
      <c r="E2" s="113"/>
      <c r="F2" s="114"/>
      <c r="G2" s="113"/>
      <c r="H2" s="113"/>
    </row>
    <row r="3" spans="2:8" ht="13.5" thickTop="1">
      <c r="B3" s="357" t="s">
        <v>3</v>
      </c>
      <c r="C3" s="358"/>
      <c r="D3" s="115" t="str">
        <f>'Krycí list'!nazevstavby</f>
        <v>Rekonstrukce bytových domů v ulicích Heyrovského a Sokolovská</v>
      </c>
      <c r="E3" s="116"/>
      <c r="F3" s="117"/>
      <c r="G3" s="118"/>
      <c r="H3" s="165"/>
    </row>
    <row r="4" spans="2:8" ht="13.5" thickBot="1">
      <c r="B4" s="359" t="s">
        <v>0</v>
      </c>
      <c r="C4" s="360"/>
      <c r="D4" s="119" t="str">
        <f>'Krycí list'!nazevobjektu</f>
        <v>BD Sokolovská 1385-1386, Sokolov</v>
      </c>
      <c r="E4" s="120"/>
      <c r="F4" s="154"/>
      <c r="G4" s="154"/>
      <c r="H4" s="209" t="str">
        <f>'SO 02 Rekapitulace'!I2</f>
        <v>Výměna oken a dveří</v>
      </c>
    </row>
    <row r="5" spans="2:8" ht="13.5" thickTop="1">
      <c r="B5" s="121"/>
      <c r="C5" s="122"/>
      <c r="D5" s="122"/>
      <c r="E5" s="111"/>
      <c r="F5" s="123"/>
      <c r="G5" s="111"/>
      <c r="H5" s="124"/>
    </row>
    <row r="6" spans="2:8" ht="12.75">
      <c r="B6" s="125" t="s">
        <v>30</v>
      </c>
      <c r="C6" s="126" t="s">
        <v>31</v>
      </c>
      <c r="D6" s="126" t="s">
        <v>32</v>
      </c>
      <c r="E6" s="126" t="s">
        <v>33</v>
      </c>
      <c r="F6" s="127" t="s">
        <v>34</v>
      </c>
      <c r="G6" s="126" t="s">
        <v>35</v>
      </c>
      <c r="H6" s="128" t="s">
        <v>36</v>
      </c>
    </row>
    <row r="7" spans="1:11" s="174" customFormat="1" ht="12.75" customHeight="1">
      <c r="A7" s="361" t="s">
        <v>523</v>
      </c>
      <c r="B7" s="244" t="s">
        <v>37</v>
      </c>
      <c r="C7" s="245" t="s">
        <v>217</v>
      </c>
      <c r="D7" s="246" t="s">
        <v>206</v>
      </c>
      <c r="E7" s="247"/>
      <c r="F7" s="255"/>
      <c r="G7" s="263"/>
      <c r="H7" s="256"/>
      <c r="I7" s="225"/>
      <c r="J7" s="225"/>
      <c r="K7" s="225"/>
    </row>
    <row r="8" spans="1:11" s="174" customFormat="1" ht="22.5">
      <c r="A8" s="361"/>
      <c r="B8" s="247">
        <v>1</v>
      </c>
      <c r="C8" s="248" t="s">
        <v>486</v>
      </c>
      <c r="D8" s="249" t="s">
        <v>490</v>
      </c>
      <c r="E8" s="257" t="s">
        <v>198</v>
      </c>
      <c r="F8" s="258">
        <v>58.97</v>
      </c>
      <c r="G8" s="264"/>
      <c r="H8" s="259">
        <f aca="true" t="shared" si="0" ref="H8:H11">F8*G8</f>
        <v>0</v>
      </c>
      <c r="I8" s="219"/>
      <c r="J8" s="225"/>
      <c r="K8" s="225"/>
    </row>
    <row r="9" spans="1:11" s="174" customFormat="1" ht="12.75">
      <c r="A9" s="361"/>
      <c r="B9" s="301">
        <v>2</v>
      </c>
      <c r="C9" s="302" t="s">
        <v>565</v>
      </c>
      <c r="D9" s="303" t="s">
        <v>564</v>
      </c>
      <c r="E9" s="304" t="s">
        <v>198</v>
      </c>
      <c r="F9" s="299">
        <v>57.23</v>
      </c>
      <c r="G9" s="305"/>
      <c r="H9" s="300">
        <f t="shared" si="0"/>
        <v>0</v>
      </c>
      <c r="I9" s="219"/>
      <c r="J9" s="225"/>
      <c r="K9" s="225"/>
    </row>
    <row r="10" spans="1:11" s="174" customFormat="1" ht="22.5">
      <c r="A10" s="361"/>
      <c r="B10" s="247">
        <v>3</v>
      </c>
      <c r="C10" s="248" t="s">
        <v>488</v>
      </c>
      <c r="D10" s="249" t="s">
        <v>620</v>
      </c>
      <c r="E10" s="257" t="s">
        <v>198</v>
      </c>
      <c r="F10" s="258">
        <v>11.52</v>
      </c>
      <c r="G10" s="264"/>
      <c r="H10" s="259">
        <f t="shared" si="0"/>
        <v>0</v>
      </c>
      <c r="I10" s="225"/>
      <c r="J10" s="225"/>
      <c r="K10" s="225"/>
    </row>
    <row r="11" spans="1:11" s="174" customFormat="1" ht="22.5">
      <c r="A11" s="361"/>
      <c r="B11" s="247">
        <v>4</v>
      </c>
      <c r="C11" s="248" t="s">
        <v>487</v>
      </c>
      <c r="D11" s="249" t="s">
        <v>621</v>
      </c>
      <c r="E11" s="257" t="s">
        <v>198</v>
      </c>
      <c r="F11" s="258">
        <v>16.61</v>
      </c>
      <c r="G11" s="264"/>
      <c r="H11" s="259">
        <f t="shared" si="0"/>
        <v>0</v>
      </c>
      <c r="I11" s="225"/>
      <c r="J11" s="225"/>
      <c r="K11" s="225"/>
    </row>
    <row r="12" spans="1:11" s="174" customFormat="1" ht="22.5">
      <c r="A12" s="361"/>
      <c r="B12" s="247">
        <v>5</v>
      </c>
      <c r="C12" s="248" t="s">
        <v>489</v>
      </c>
      <c r="D12" s="249" t="s">
        <v>622</v>
      </c>
      <c r="E12" s="257" t="s">
        <v>198</v>
      </c>
      <c r="F12" s="258">
        <v>50.4</v>
      </c>
      <c r="G12" s="264"/>
      <c r="H12" s="259">
        <f aca="true" t="shared" si="1" ref="H12">F12*G12</f>
        <v>0</v>
      </c>
      <c r="I12" s="225"/>
      <c r="J12" s="225"/>
      <c r="K12" s="225"/>
    </row>
    <row r="13" spans="1:11" s="174" customFormat="1" ht="12.75">
      <c r="A13" s="361"/>
      <c r="B13" s="260"/>
      <c r="C13" s="251" t="s">
        <v>40</v>
      </c>
      <c r="D13" s="252" t="str">
        <f>CONCATENATE(C7," ",D7)</f>
        <v>96 Bourání konstrukcí</v>
      </c>
      <c r="E13" s="260"/>
      <c r="F13" s="261"/>
      <c r="G13" s="265"/>
      <c r="H13" s="306">
        <f>SUM(H7:H12)</f>
        <v>0</v>
      </c>
      <c r="I13" s="225"/>
      <c r="J13" s="225"/>
      <c r="K13" s="225"/>
    </row>
    <row r="14" spans="1:11" s="174" customFormat="1" ht="12.75">
      <c r="A14" s="361"/>
      <c r="B14" s="129" t="s">
        <v>37</v>
      </c>
      <c r="C14" s="130" t="s">
        <v>205</v>
      </c>
      <c r="D14" s="131" t="s">
        <v>218</v>
      </c>
      <c r="E14" s="132"/>
      <c r="F14" s="133"/>
      <c r="G14" s="207"/>
      <c r="H14" s="134"/>
      <c r="I14" s="225"/>
      <c r="J14" s="225"/>
      <c r="K14" s="225"/>
    </row>
    <row r="15" spans="1:11" s="174" customFormat="1" ht="12.75">
      <c r="A15" s="361"/>
      <c r="B15" s="135">
        <v>6</v>
      </c>
      <c r="C15" s="136" t="s">
        <v>222</v>
      </c>
      <c r="D15" s="137" t="s">
        <v>221</v>
      </c>
      <c r="E15" s="138" t="s">
        <v>204</v>
      </c>
      <c r="F15" s="139">
        <v>7</v>
      </c>
      <c r="G15" s="205"/>
      <c r="H15" s="140">
        <f aca="true" t="shared" si="2" ref="H15:H20">F15*G15</f>
        <v>0</v>
      </c>
      <c r="I15" s="225"/>
      <c r="J15" s="225"/>
      <c r="K15" s="225"/>
    </row>
    <row r="16" spans="1:11" s="174" customFormat="1" ht="22.5">
      <c r="A16" s="361"/>
      <c r="B16" s="247">
        <v>7</v>
      </c>
      <c r="C16" s="136" t="s">
        <v>224</v>
      </c>
      <c r="D16" s="137" t="s">
        <v>223</v>
      </c>
      <c r="E16" s="138" t="s">
        <v>204</v>
      </c>
      <c r="F16" s="139">
        <v>7</v>
      </c>
      <c r="G16" s="205"/>
      <c r="H16" s="140">
        <f t="shared" si="2"/>
        <v>0</v>
      </c>
      <c r="I16" s="225"/>
      <c r="J16" s="225"/>
      <c r="K16" s="225"/>
    </row>
    <row r="17" spans="1:11" s="174" customFormat="1" ht="12.75">
      <c r="A17" s="361"/>
      <c r="B17" s="247">
        <v>8</v>
      </c>
      <c r="C17" s="136" t="s">
        <v>227</v>
      </c>
      <c r="D17" s="137" t="s">
        <v>225</v>
      </c>
      <c r="E17" s="138" t="s">
        <v>204</v>
      </c>
      <c r="F17" s="139">
        <f>F16*40</f>
        <v>280</v>
      </c>
      <c r="G17" s="205"/>
      <c r="H17" s="140">
        <f t="shared" si="2"/>
        <v>0</v>
      </c>
      <c r="I17" s="225"/>
      <c r="J17" s="225"/>
      <c r="K17" s="225"/>
    </row>
    <row r="18" spans="1:11" s="174" customFormat="1" ht="12.75">
      <c r="A18" s="361"/>
      <c r="B18" s="247">
        <v>9</v>
      </c>
      <c r="C18" s="136" t="s">
        <v>228</v>
      </c>
      <c r="D18" s="137" t="s">
        <v>229</v>
      </c>
      <c r="E18" s="138" t="s">
        <v>226</v>
      </c>
      <c r="F18" s="139">
        <v>10</v>
      </c>
      <c r="G18" s="205"/>
      <c r="H18" s="140">
        <f t="shared" si="2"/>
        <v>0</v>
      </c>
      <c r="I18" s="225"/>
      <c r="J18" s="225"/>
      <c r="K18" s="225"/>
    </row>
    <row r="19" spans="1:11" s="174" customFormat="1" ht="12.75">
      <c r="A19" s="361"/>
      <c r="B19" s="247">
        <v>10</v>
      </c>
      <c r="C19" s="136" t="s">
        <v>231</v>
      </c>
      <c r="D19" s="137" t="s">
        <v>230</v>
      </c>
      <c r="E19" s="138" t="s">
        <v>204</v>
      </c>
      <c r="F19" s="139">
        <f>F16*2</f>
        <v>14</v>
      </c>
      <c r="G19" s="205"/>
      <c r="H19" s="140">
        <f t="shared" si="2"/>
        <v>0</v>
      </c>
      <c r="I19" s="225"/>
      <c r="J19" s="225"/>
      <c r="K19" s="225"/>
    </row>
    <row r="20" spans="1:11" s="174" customFormat="1" ht="12.75">
      <c r="A20" s="361"/>
      <c r="B20" s="247">
        <v>11</v>
      </c>
      <c r="C20" s="136" t="s">
        <v>232</v>
      </c>
      <c r="D20" s="137" t="s">
        <v>233</v>
      </c>
      <c r="E20" s="138" t="s">
        <v>204</v>
      </c>
      <c r="F20" s="139">
        <f>F16*8</f>
        <v>56</v>
      </c>
      <c r="G20" s="205"/>
      <c r="H20" s="140">
        <f t="shared" si="2"/>
        <v>0</v>
      </c>
      <c r="I20" s="225"/>
      <c r="J20" s="225"/>
      <c r="K20" s="225"/>
    </row>
    <row r="21" spans="1:11" s="174" customFormat="1" ht="12.75">
      <c r="A21" s="361"/>
      <c r="B21" s="141"/>
      <c r="C21" s="142" t="s">
        <v>40</v>
      </c>
      <c r="D21" s="143" t="str">
        <f>CONCATENATE(C14," ",D14)</f>
        <v>97 Prorážení otvorů</v>
      </c>
      <c r="E21" s="141"/>
      <c r="F21" s="144"/>
      <c r="G21" s="206"/>
      <c r="H21" s="145">
        <f>SUM(H14:H20)</f>
        <v>0</v>
      </c>
      <c r="I21" s="225"/>
      <c r="J21" s="225"/>
      <c r="K21" s="225"/>
    </row>
    <row r="22" spans="1:11" s="174" customFormat="1" ht="12.75">
      <c r="A22" s="361"/>
      <c r="B22" s="129" t="s">
        <v>37</v>
      </c>
      <c r="C22" s="130" t="s">
        <v>200</v>
      </c>
      <c r="D22" s="131" t="s">
        <v>201</v>
      </c>
      <c r="E22" s="132"/>
      <c r="F22" s="133"/>
      <c r="G22" s="207"/>
      <c r="H22" s="134"/>
      <c r="I22" s="225"/>
      <c r="J22" s="225"/>
      <c r="K22" s="225"/>
    </row>
    <row r="23" spans="1:11" s="174" customFormat="1" ht="12.75">
      <c r="A23" s="361"/>
      <c r="B23" s="135">
        <v>12</v>
      </c>
      <c r="C23" s="136" t="s">
        <v>203</v>
      </c>
      <c r="D23" s="137" t="s">
        <v>202</v>
      </c>
      <c r="E23" s="138" t="s">
        <v>204</v>
      </c>
      <c r="F23" s="139">
        <v>14</v>
      </c>
      <c r="G23" s="205"/>
      <c r="H23" s="140">
        <f aca="true" t="shared" si="3" ref="H23">F23*G23</f>
        <v>0</v>
      </c>
      <c r="I23" s="225"/>
      <c r="J23" s="225"/>
      <c r="K23" s="225"/>
    </row>
    <row r="24" spans="1:11" s="174" customFormat="1" ht="12.75">
      <c r="A24" s="361"/>
      <c r="B24" s="141"/>
      <c r="C24" s="142" t="s">
        <v>40</v>
      </c>
      <c r="D24" s="143" t="str">
        <f>CONCATENATE(C22," ",D22)</f>
        <v>99 Staveništní přesun hmot</v>
      </c>
      <c r="E24" s="141"/>
      <c r="F24" s="144"/>
      <c r="G24" s="206"/>
      <c r="H24" s="145">
        <f>SUM(H22:H23)</f>
        <v>0</v>
      </c>
      <c r="I24" s="225"/>
      <c r="J24" s="225"/>
      <c r="K24" s="225"/>
    </row>
    <row r="25" spans="1:11" s="174" customFormat="1" ht="12.75">
      <c r="A25" s="361"/>
      <c r="B25" s="244" t="s">
        <v>37</v>
      </c>
      <c r="C25" s="245" t="s">
        <v>236</v>
      </c>
      <c r="D25" s="246" t="s">
        <v>237</v>
      </c>
      <c r="E25" s="247"/>
      <c r="F25" s="255"/>
      <c r="G25" s="263"/>
      <c r="H25" s="256"/>
      <c r="I25" s="225"/>
      <c r="J25" s="225"/>
      <c r="K25" s="225"/>
    </row>
    <row r="26" spans="1:49" ht="12.75">
      <c r="A26" s="361"/>
      <c r="B26" s="247">
        <v>13</v>
      </c>
      <c r="C26" s="248" t="s">
        <v>295</v>
      </c>
      <c r="D26" s="249" t="s">
        <v>294</v>
      </c>
      <c r="E26" s="257" t="s">
        <v>39</v>
      </c>
      <c r="F26" s="258">
        <v>409.8</v>
      </c>
      <c r="G26" s="264"/>
      <c r="H26" s="259">
        <f aca="true" t="shared" si="4" ref="H26:H35">F26*G26</f>
        <v>0</v>
      </c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</row>
    <row r="27" spans="1:49" ht="22.5">
      <c r="A27" s="361"/>
      <c r="B27" s="247">
        <v>14</v>
      </c>
      <c r="C27" s="248" t="s">
        <v>59</v>
      </c>
      <c r="D27" s="249" t="s">
        <v>382</v>
      </c>
      <c r="E27" s="257" t="s">
        <v>38</v>
      </c>
      <c r="F27" s="258">
        <v>24</v>
      </c>
      <c r="G27" s="264"/>
      <c r="H27" s="259">
        <f t="shared" si="4"/>
        <v>0</v>
      </c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</row>
    <row r="28" spans="1:49" ht="22.5">
      <c r="A28" s="361"/>
      <c r="B28" s="247">
        <v>15</v>
      </c>
      <c r="C28" s="248" t="s">
        <v>59</v>
      </c>
      <c r="D28" s="249" t="s">
        <v>381</v>
      </c>
      <c r="E28" s="257" t="s">
        <v>38</v>
      </c>
      <c r="F28" s="258">
        <v>12</v>
      </c>
      <c r="G28" s="264"/>
      <c r="H28" s="259">
        <f t="shared" si="4"/>
        <v>0</v>
      </c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</row>
    <row r="29" spans="1:49" ht="22.5">
      <c r="A29" s="361"/>
      <c r="B29" s="247">
        <v>16</v>
      </c>
      <c r="C29" s="248" t="s">
        <v>59</v>
      </c>
      <c r="D29" s="249" t="s">
        <v>380</v>
      </c>
      <c r="E29" s="257" t="s">
        <v>38</v>
      </c>
      <c r="F29" s="258">
        <v>4</v>
      </c>
      <c r="G29" s="264"/>
      <c r="H29" s="259">
        <f t="shared" si="4"/>
        <v>0</v>
      </c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</row>
    <row r="30" spans="1:49" ht="22.5">
      <c r="A30" s="361"/>
      <c r="B30" s="247">
        <v>17</v>
      </c>
      <c r="C30" s="248" t="s">
        <v>59</v>
      </c>
      <c r="D30" s="249" t="s">
        <v>383</v>
      </c>
      <c r="E30" s="257" t="s">
        <v>38</v>
      </c>
      <c r="F30" s="258">
        <v>24</v>
      </c>
      <c r="G30" s="264"/>
      <c r="H30" s="259">
        <f t="shared" si="4"/>
        <v>0</v>
      </c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</row>
    <row r="31" spans="1:49" ht="22.5">
      <c r="A31" s="361"/>
      <c r="B31" s="247">
        <v>18</v>
      </c>
      <c r="C31" s="248" t="s">
        <v>59</v>
      </c>
      <c r="D31" s="249" t="s">
        <v>384</v>
      </c>
      <c r="E31" s="257" t="s">
        <v>38</v>
      </c>
      <c r="F31" s="258">
        <v>12</v>
      </c>
      <c r="G31" s="264"/>
      <c r="H31" s="259">
        <f t="shared" si="4"/>
        <v>0</v>
      </c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</row>
    <row r="32" spans="1:49" ht="22.5">
      <c r="A32" s="361"/>
      <c r="B32" s="247">
        <v>19</v>
      </c>
      <c r="C32" s="248" t="s">
        <v>59</v>
      </c>
      <c r="D32" s="249" t="s">
        <v>385</v>
      </c>
      <c r="E32" s="257" t="s">
        <v>38</v>
      </c>
      <c r="F32" s="299">
        <v>12</v>
      </c>
      <c r="G32" s="264"/>
      <c r="H32" s="300">
        <f t="shared" si="4"/>
        <v>0</v>
      </c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</row>
    <row r="33" spans="1:22" s="243" customFormat="1" ht="22.5">
      <c r="A33" s="361"/>
      <c r="B33" s="301">
        <v>20</v>
      </c>
      <c r="C33" s="302" t="s">
        <v>59</v>
      </c>
      <c r="D33" s="303" t="s">
        <v>635</v>
      </c>
      <c r="E33" s="304" t="s">
        <v>38</v>
      </c>
      <c r="F33" s="299">
        <v>1</v>
      </c>
      <c r="G33" s="305"/>
      <c r="H33" s="300">
        <f t="shared" si="4"/>
        <v>0</v>
      </c>
      <c r="I33" s="225"/>
      <c r="J33" s="225"/>
      <c r="K33" s="225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</row>
    <row r="34" spans="1:49" ht="12.75">
      <c r="A34" s="361"/>
      <c r="B34" s="247">
        <v>21</v>
      </c>
      <c r="C34" s="248" t="s">
        <v>296</v>
      </c>
      <c r="D34" s="249" t="s">
        <v>297</v>
      </c>
      <c r="E34" s="257" t="s">
        <v>39</v>
      </c>
      <c r="F34" s="299">
        <v>14.68</v>
      </c>
      <c r="G34" s="264"/>
      <c r="H34" s="300">
        <f t="shared" si="4"/>
        <v>0</v>
      </c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</row>
    <row r="35" spans="1:49" ht="56.25">
      <c r="A35" s="361"/>
      <c r="B35" s="247">
        <v>22</v>
      </c>
      <c r="C35" s="248" t="s">
        <v>59</v>
      </c>
      <c r="D35" s="303" t="s">
        <v>623</v>
      </c>
      <c r="E35" s="257" t="s">
        <v>38</v>
      </c>
      <c r="F35" s="258">
        <v>2</v>
      </c>
      <c r="G35" s="264"/>
      <c r="H35" s="259">
        <f t="shared" si="4"/>
        <v>0</v>
      </c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</row>
    <row r="36" spans="1:22" s="217" customFormat="1" ht="12.75">
      <c r="A36" s="361"/>
      <c r="B36" s="301">
        <v>23</v>
      </c>
      <c r="C36" s="302" t="s">
        <v>544</v>
      </c>
      <c r="D36" s="303" t="s">
        <v>543</v>
      </c>
      <c r="E36" s="304" t="s">
        <v>39</v>
      </c>
      <c r="F36" s="299">
        <v>424.48</v>
      </c>
      <c r="G36" s="305"/>
      <c r="H36" s="300">
        <f>F36*G36</f>
        <v>0</v>
      </c>
      <c r="I36" s="226"/>
      <c r="J36" s="225"/>
      <c r="K36" s="225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</row>
    <row r="37" spans="1:22" s="217" customFormat="1" ht="12.75">
      <c r="A37" s="361"/>
      <c r="B37" s="301">
        <v>24</v>
      </c>
      <c r="C37" s="302" t="s">
        <v>567</v>
      </c>
      <c r="D37" s="303" t="s">
        <v>566</v>
      </c>
      <c r="E37" s="304" t="s">
        <v>198</v>
      </c>
      <c r="F37" s="299">
        <v>57.23</v>
      </c>
      <c r="G37" s="305"/>
      <c r="H37" s="300">
        <f>F37*G37</f>
        <v>0</v>
      </c>
      <c r="I37" s="226"/>
      <c r="J37" s="225"/>
      <c r="K37" s="225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</row>
    <row r="38" spans="1:49" ht="12.75">
      <c r="A38" s="361"/>
      <c r="B38" s="247">
        <v>25</v>
      </c>
      <c r="C38" s="248" t="s">
        <v>239</v>
      </c>
      <c r="D38" s="249" t="s">
        <v>238</v>
      </c>
      <c r="E38" s="257" t="s">
        <v>25</v>
      </c>
      <c r="F38" s="258">
        <v>1.5</v>
      </c>
      <c r="G38" s="305"/>
      <c r="H38" s="300">
        <f>F38*G38</f>
        <v>0</v>
      </c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</row>
    <row r="39" spans="1:11" s="174" customFormat="1" ht="12.75">
      <c r="A39" s="361"/>
      <c r="B39" s="260"/>
      <c r="C39" s="251" t="s">
        <v>40</v>
      </c>
      <c r="D39" s="252" t="str">
        <f>CONCATENATE(C25," ",D25)</f>
        <v>766 Konstrukce truhlářské</v>
      </c>
      <c r="E39" s="260"/>
      <c r="F39" s="261"/>
      <c r="G39" s="307"/>
      <c r="H39" s="306">
        <f>SUM(H25:H38)</f>
        <v>0</v>
      </c>
      <c r="I39" s="225"/>
      <c r="J39" s="225"/>
      <c r="K39" s="225"/>
    </row>
    <row r="40" spans="1:11" ht="12.75">
      <c r="A40" s="213"/>
      <c r="K40" s="227"/>
    </row>
    <row r="41" spans="1:11" s="174" customFormat="1" ht="12.75">
      <c r="A41" s="213"/>
      <c r="B41" s="110"/>
      <c r="C41" s="110"/>
      <c r="D41" s="110"/>
      <c r="E41" s="110"/>
      <c r="F41" s="148"/>
      <c r="G41" s="110"/>
      <c r="H41" s="162"/>
      <c r="I41" s="225"/>
      <c r="J41" s="225"/>
      <c r="K41" s="225"/>
    </row>
    <row r="42" spans="1:11" s="174" customFormat="1" ht="12.75">
      <c r="A42" s="213"/>
      <c r="B42" s="110"/>
      <c r="C42" s="110"/>
      <c r="D42" s="110"/>
      <c r="E42" s="110"/>
      <c r="F42" s="148"/>
      <c r="G42" s="110"/>
      <c r="H42" s="110"/>
      <c r="I42" s="225"/>
      <c r="J42" s="225"/>
      <c r="K42" s="225"/>
    </row>
    <row r="43" spans="1:11" s="174" customFormat="1" ht="12.75">
      <c r="A43" s="213"/>
      <c r="B43" s="110"/>
      <c r="C43" s="110"/>
      <c r="D43" s="110"/>
      <c r="E43" s="110"/>
      <c r="F43" s="148"/>
      <c r="G43" s="110"/>
      <c r="H43" s="162"/>
      <c r="I43" s="225"/>
      <c r="J43" s="225"/>
      <c r="K43" s="225"/>
    </row>
    <row r="44" spans="1:11" s="174" customFormat="1" ht="12.75">
      <c r="A44" s="213"/>
      <c r="B44" s="110"/>
      <c r="C44" s="110"/>
      <c r="D44" s="110"/>
      <c r="E44" s="110"/>
      <c r="F44" s="148"/>
      <c r="G44" s="110"/>
      <c r="H44" s="110"/>
      <c r="I44" s="225"/>
      <c r="J44" s="225"/>
      <c r="K44" s="225"/>
    </row>
    <row r="45" spans="1:11" s="174" customFormat="1" ht="12.75">
      <c r="A45" s="213"/>
      <c r="B45" s="110"/>
      <c r="C45" s="110"/>
      <c r="D45" s="110"/>
      <c r="E45" s="110"/>
      <c r="F45" s="148"/>
      <c r="G45" s="110"/>
      <c r="H45" s="110"/>
      <c r="I45" s="225"/>
      <c r="J45" s="225"/>
      <c r="K45" s="225"/>
    </row>
    <row r="46" ht="12.75">
      <c r="A46" s="213"/>
    </row>
    <row r="47" ht="12.75">
      <c r="A47" s="213"/>
    </row>
    <row r="48" ht="13.5" customHeight="1">
      <c r="A48" s="213"/>
    </row>
    <row r="49" ht="12.75">
      <c r="A49" s="213"/>
    </row>
    <row r="50" ht="12.75">
      <c r="A50" s="213"/>
    </row>
    <row r="51" ht="12.75">
      <c r="A51" s="213"/>
    </row>
    <row r="52" ht="12.75">
      <c r="A52" s="213"/>
    </row>
    <row r="53" ht="12.75">
      <c r="A53" s="213"/>
    </row>
    <row r="54" ht="12.75">
      <c r="A54" s="213"/>
    </row>
    <row r="55" ht="12.75">
      <c r="A55" s="213"/>
    </row>
    <row r="56" ht="12.75">
      <c r="A56" s="213"/>
    </row>
    <row r="57" ht="12.75">
      <c r="A57" s="213"/>
    </row>
    <row r="58" ht="12.75">
      <c r="A58" s="213"/>
    </row>
    <row r="59" ht="12.75">
      <c r="A59" s="213"/>
    </row>
    <row r="60" ht="12.75">
      <c r="A60" s="213"/>
    </row>
    <row r="61" ht="12.75">
      <c r="A61" s="213"/>
    </row>
    <row r="62" ht="12.75">
      <c r="A62" s="213"/>
    </row>
    <row r="63" ht="12.75">
      <c r="A63" s="213"/>
    </row>
    <row r="64" ht="12.75">
      <c r="A64" s="213"/>
    </row>
    <row r="65" ht="12.75">
      <c r="A65" s="213"/>
    </row>
    <row r="66" ht="12.75">
      <c r="A66" s="213"/>
    </row>
    <row r="67" ht="12.75">
      <c r="A67" s="213"/>
    </row>
    <row r="68" ht="12.75">
      <c r="A68" s="213"/>
    </row>
    <row r="69" ht="12.75">
      <c r="A69" s="213"/>
    </row>
    <row r="70" ht="12.75">
      <c r="A70" s="213"/>
    </row>
    <row r="71" ht="12.75">
      <c r="A71" s="213"/>
    </row>
    <row r="72" ht="12.75">
      <c r="A72" s="213"/>
    </row>
    <row r="73" ht="12.75">
      <c r="A73" s="213"/>
    </row>
    <row r="74" ht="12.75">
      <c r="A74" s="213"/>
    </row>
    <row r="75" ht="12.75">
      <c r="A75" s="213"/>
    </row>
    <row r="76" ht="12.75">
      <c r="A76" s="213"/>
    </row>
    <row r="77" ht="12.75">
      <c r="A77" s="213"/>
    </row>
    <row r="78" ht="12.75">
      <c r="A78" s="213"/>
    </row>
    <row r="79" ht="12.75">
      <c r="A79" s="213"/>
    </row>
    <row r="80" ht="12.75">
      <c r="A80" s="213"/>
    </row>
    <row r="81" ht="12.75">
      <c r="A81" s="213"/>
    </row>
    <row r="82" ht="12.75">
      <c r="A82" s="213"/>
    </row>
    <row r="83" ht="12.75">
      <c r="A83" s="213"/>
    </row>
    <row r="84" ht="12.75">
      <c r="A84" s="213"/>
    </row>
    <row r="85" ht="12.75">
      <c r="A85" s="213"/>
    </row>
    <row r="86" ht="12.75">
      <c r="A86" s="213"/>
    </row>
    <row r="87" ht="12.75">
      <c r="A87" s="213"/>
    </row>
    <row r="88" ht="12.75">
      <c r="A88" s="213"/>
    </row>
    <row r="89" ht="12.75">
      <c r="A89" s="213"/>
    </row>
    <row r="90" ht="12.75">
      <c r="A90" s="213"/>
    </row>
    <row r="91" ht="12.75">
      <c r="A91" s="213"/>
    </row>
    <row r="92" ht="12.75">
      <c r="A92" s="213"/>
    </row>
    <row r="93" ht="12.75">
      <c r="A93" s="213"/>
    </row>
    <row r="94" ht="12.75">
      <c r="A94" s="213"/>
    </row>
    <row r="95" ht="12.75">
      <c r="A95" s="213"/>
    </row>
    <row r="96" ht="12.75">
      <c r="A96" s="213"/>
    </row>
    <row r="97" ht="12.75">
      <c r="A97" s="213"/>
    </row>
    <row r="98" ht="12.75">
      <c r="A98" s="213"/>
    </row>
    <row r="99" ht="12.75">
      <c r="A99" s="213"/>
    </row>
    <row r="100" ht="12.75">
      <c r="A100" s="213"/>
    </row>
    <row r="101" ht="12.75">
      <c r="A101" s="213"/>
    </row>
    <row r="102" ht="12.75">
      <c r="A102" s="213"/>
    </row>
  </sheetData>
  <sheetProtection password="CC59" sheet="1" objects="1" scenarios="1"/>
  <protectedRanges>
    <protectedRange sqref="G7:G32 G34:G39" name="Oblast1"/>
    <protectedRange sqref="G33" name="Oblast1_1"/>
  </protectedRanges>
  <mergeCells count="4">
    <mergeCell ref="B1:H1"/>
    <mergeCell ref="B3:C3"/>
    <mergeCell ref="B4:C4"/>
    <mergeCell ref="A7:A3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8" r:id="rId1"/>
  <headerFooter alignWithMargins="0">
    <oddHeader>&amp;L&amp;"Arial CE,Tučné"&amp;8&amp;K00-046RTS Stavitel+&amp;R&amp;"Arial CE,Kurzíva"&amp;8&amp;K00-048Cenová úroveň CÚ2020/I
Cenová soustava RTS DATA</oddHeader>
    <oddFooter>&amp;CStránka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</sheetPr>
  <dimension ref="A1:BE76"/>
  <sheetViews>
    <sheetView workbookViewId="0" topLeftCell="A1">
      <selection activeCell="F20" sqref="F20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349" t="s">
        <v>3</v>
      </c>
      <c r="B1" s="350"/>
      <c r="C1" s="55" t="str">
        <f>'Krycí list'!nazevstavby</f>
        <v>Rekonstrukce bytových domů v ulicích Heyrovského a Sokolovská</v>
      </c>
      <c r="D1" s="56"/>
      <c r="E1" s="57"/>
      <c r="F1" s="56"/>
      <c r="G1" s="58"/>
      <c r="H1" s="59"/>
      <c r="I1" s="164"/>
    </row>
    <row r="2" spans="1:9" ht="13.5" thickBot="1">
      <c r="A2" s="351" t="s">
        <v>0</v>
      </c>
      <c r="B2" s="352"/>
      <c r="C2" s="60" t="str">
        <f>'Krycí list'!nazevobjektu</f>
        <v>BD Sokolovská 1385-1386, Sokolov</v>
      </c>
      <c r="D2" s="61"/>
      <c r="E2" s="62"/>
      <c r="F2" s="61"/>
      <c r="G2" s="153"/>
      <c r="H2" s="153"/>
      <c r="I2" s="209" t="s">
        <v>409</v>
      </c>
    </row>
    <row r="3" ht="13.5" thickTop="1">
      <c r="F3" s="11"/>
    </row>
    <row r="4" spans="1:9" ht="19.5" customHeight="1">
      <c r="A4" s="63" t="s">
        <v>410</v>
      </c>
      <c r="B4" s="1"/>
      <c r="C4" s="1"/>
      <c r="D4" s="1"/>
      <c r="E4" s="64"/>
      <c r="F4" s="1"/>
      <c r="G4" s="1"/>
      <c r="H4" s="1"/>
      <c r="I4" s="1"/>
    </row>
    <row r="5" ht="13.5" thickBot="1"/>
    <row r="6" spans="1:9" s="11" customFormat="1" ht="13.5" thickBot="1">
      <c r="A6" s="65"/>
      <c r="B6" s="66" t="s">
        <v>16</v>
      </c>
      <c r="C6" s="66"/>
      <c r="D6" s="67"/>
      <c r="E6" s="68" t="s">
        <v>17</v>
      </c>
      <c r="F6" s="69" t="s">
        <v>18</v>
      </c>
      <c r="G6" s="69" t="s">
        <v>19</v>
      </c>
      <c r="H6" s="69" t="s">
        <v>20</v>
      </c>
      <c r="I6" s="70" t="s">
        <v>21</v>
      </c>
    </row>
    <row r="7" spans="1:9" s="11" customFormat="1" ht="12.75">
      <c r="A7" s="71" t="s">
        <v>41</v>
      </c>
      <c r="B7" s="72" t="str">
        <f>'SO 03 Položky'!D7</f>
        <v>Trubní ucpávky</v>
      </c>
      <c r="C7" s="73"/>
      <c r="D7" s="74"/>
      <c r="E7" s="75">
        <v>0</v>
      </c>
      <c r="F7" s="76">
        <f>'SO 03 Položky'!H15</f>
        <v>0</v>
      </c>
      <c r="G7" s="76">
        <v>0</v>
      </c>
      <c r="H7" s="76">
        <v>0</v>
      </c>
      <c r="I7" s="77">
        <v>0</v>
      </c>
    </row>
    <row r="8" spans="1:9" s="11" customFormat="1" ht="12.75">
      <c r="A8" s="71" t="s">
        <v>42</v>
      </c>
      <c r="B8" s="72" t="str">
        <f>'SO 03 Položky'!D16</f>
        <v>Vnitřní kanalizace</v>
      </c>
      <c r="C8" s="73"/>
      <c r="D8" s="74"/>
      <c r="E8" s="75">
        <v>0</v>
      </c>
      <c r="F8" s="76">
        <f>'SO 03 Položky'!H25</f>
        <v>0</v>
      </c>
      <c r="G8" s="76">
        <v>0</v>
      </c>
      <c r="H8" s="76">
        <v>0</v>
      </c>
      <c r="I8" s="77">
        <v>0</v>
      </c>
    </row>
    <row r="9" spans="1:9" s="11" customFormat="1" ht="12.75">
      <c r="A9" s="71" t="s">
        <v>48</v>
      </c>
      <c r="B9" s="72" t="str">
        <f>'SO 03 Položky'!D26</f>
        <v>Vnitřní vodovod</v>
      </c>
      <c r="C9" s="73"/>
      <c r="D9" s="74"/>
      <c r="E9" s="75">
        <v>0</v>
      </c>
      <c r="F9" s="76">
        <f>'SO 03 Položky'!H77</f>
        <v>0</v>
      </c>
      <c r="G9" s="76">
        <v>0</v>
      </c>
      <c r="H9" s="76">
        <v>0</v>
      </c>
      <c r="I9" s="77">
        <v>0</v>
      </c>
    </row>
    <row r="10" spans="1:9" s="11" customFormat="1" ht="12.75">
      <c r="A10" s="71" t="s">
        <v>83</v>
      </c>
      <c r="B10" s="72" t="str">
        <f>'SO 03 Položky'!D78</f>
        <v>Vnitřní plynovod</v>
      </c>
      <c r="C10" s="73"/>
      <c r="D10" s="74"/>
      <c r="E10" s="75">
        <v>0</v>
      </c>
      <c r="F10" s="76">
        <f>'SO 03 Položky'!H111</f>
        <v>0</v>
      </c>
      <c r="G10" s="76">
        <v>0</v>
      </c>
      <c r="H10" s="76">
        <v>0</v>
      </c>
      <c r="I10" s="77">
        <v>0</v>
      </c>
    </row>
    <row r="11" spans="1:9" s="11" customFormat="1" ht="12.75">
      <c r="A11" s="71" t="s">
        <v>92</v>
      </c>
      <c r="B11" s="72" t="str">
        <f>'SO 03 Položky'!D112</f>
        <v>Kotelny</v>
      </c>
      <c r="C11" s="73"/>
      <c r="D11" s="74"/>
      <c r="E11" s="75">
        <v>0</v>
      </c>
      <c r="F11" s="76">
        <f>'SO 03 Položky'!H126</f>
        <v>0</v>
      </c>
      <c r="G11" s="76">
        <v>0</v>
      </c>
      <c r="H11" s="76">
        <v>0</v>
      </c>
      <c r="I11" s="77">
        <v>0</v>
      </c>
    </row>
    <row r="12" spans="1:9" s="11" customFormat="1" ht="12.75">
      <c r="A12" s="71" t="s">
        <v>95</v>
      </c>
      <c r="B12" s="72" t="str">
        <f>'SO 03 Položky'!D127</f>
        <v>Strojovny</v>
      </c>
      <c r="C12" s="73"/>
      <c r="D12" s="74"/>
      <c r="E12" s="75">
        <v>0</v>
      </c>
      <c r="F12" s="76">
        <f>'SO 03 Položky'!H142</f>
        <v>0</v>
      </c>
      <c r="G12" s="76">
        <v>0</v>
      </c>
      <c r="H12" s="76">
        <v>0</v>
      </c>
      <c r="I12" s="77">
        <v>0</v>
      </c>
    </row>
    <row r="13" spans="1:9" s="11" customFormat="1" ht="12.75">
      <c r="A13" s="71" t="s">
        <v>61</v>
      </c>
      <c r="B13" s="72" t="str">
        <f>'SO 03 Položky'!D143</f>
        <v>Rozvod potrubí</v>
      </c>
      <c r="C13" s="73"/>
      <c r="D13" s="74"/>
      <c r="E13" s="75">
        <v>0</v>
      </c>
      <c r="F13" s="76">
        <f>'SO 03 Položky'!H164</f>
        <v>0</v>
      </c>
      <c r="G13" s="76">
        <v>0</v>
      </c>
      <c r="H13" s="76">
        <v>0</v>
      </c>
      <c r="I13" s="77">
        <v>0</v>
      </c>
    </row>
    <row r="14" spans="1:9" s="11" customFormat="1" ht="13.5" thickBot="1">
      <c r="A14" s="71" t="s">
        <v>66</v>
      </c>
      <c r="B14" s="72" t="str">
        <f>'SO 03 Položky'!D165</f>
        <v>Armatury</v>
      </c>
      <c r="C14" s="73"/>
      <c r="D14" s="74"/>
      <c r="E14" s="75">
        <v>0</v>
      </c>
      <c r="F14" s="76">
        <f>'SO 03 Položky'!H192</f>
        <v>0</v>
      </c>
      <c r="G14" s="76">
        <v>0</v>
      </c>
      <c r="H14" s="76">
        <v>0</v>
      </c>
      <c r="I14" s="77">
        <v>0</v>
      </c>
    </row>
    <row r="15" spans="1:9" s="83" customFormat="1" ht="13.5" thickBot="1">
      <c r="A15" s="78"/>
      <c r="B15" s="66" t="s">
        <v>22</v>
      </c>
      <c r="C15" s="66"/>
      <c r="D15" s="79"/>
      <c r="E15" s="80">
        <f>SUM(E7:E14)</f>
        <v>0</v>
      </c>
      <c r="F15" s="81">
        <f>SUM(F7:F14)</f>
        <v>0</v>
      </c>
      <c r="G15" s="81">
        <f>SUM(G7:G14)</f>
        <v>0</v>
      </c>
      <c r="H15" s="81">
        <f>SUM(H7:H14)</f>
        <v>0</v>
      </c>
      <c r="I15" s="82">
        <f>SUM(I7:I14)</f>
        <v>0</v>
      </c>
    </row>
    <row r="16" spans="1:9" ht="12.75">
      <c r="A16" s="73"/>
      <c r="B16" s="73"/>
      <c r="C16" s="73"/>
      <c r="D16" s="73"/>
      <c r="E16" s="73"/>
      <c r="F16" s="73"/>
      <c r="G16" s="73"/>
      <c r="H16" s="73"/>
      <c r="I16" s="73"/>
    </row>
    <row r="17" spans="1:57" ht="19.5" customHeight="1">
      <c r="A17" s="84" t="s">
        <v>23</v>
      </c>
      <c r="B17" s="84"/>
      <c r="C17" s="84"/>
      <c r="D17" s="84"/>
      <c r="E17" s="84"/>
      <c r="F17" s="84"/>
      <c r="G17" s="85"/>
      <c r="H17" s="84"/>
      <c r="I17" s="84"/>
      <c r="BA17" s="29"/>
      <c r="BB17" s="29"/>
      <c r="BC17" s="29"/>
      <c r="BD17" s="29"/>
      <c r="BE17" s="29"/>
    </row>
    <row r="18" spans="1:9" ht="13.5" thickBot="1">
      <c r="A18" s="86"/>
      <c r="B18" s="86"/>
      <c r="C18" s="86"/>
      <c r="D18" s="86"/>
      <c r="E18" s="86"/>
      <c r="F18" s="86"/>
      <c r="G18" s="86"/>
      <c r="H18" s="86"/>
      <c r="I18" s="86"/>
    </row>
    <row r="19" spans="1:9" ht="12.75">
      <c r="A19" s="87" t="s">
        <v>24</v>
      </c>
      <c r="B19" s="88"/>
      <c r="C19" s="88"/>
      <c r="D19" s="89"/>
      <c r="E19" s="90"/>
      <c r="F19" s="91" t="s">
        <v>25</v>
      </c>
      <c r="G19" s="92" t="s">
        <v>26</v>
      </c>
      <c r="H19" s="93"/>
      <c r="I19" s="94" t="s">
        <v>27</v>
      </c>
    </row>
    <row r="20" spans="1:53" ht="12.75">
      <c r="A20" s="95" t="s">
        <v>28</v>
      </c>
      <c r="B20" s="96"/>
      <c r="C20" s="96"/>
      <c r="D20" s="97"/>
      <c r="E20" s="98"/>
      <c r="F20" s="208"/>
      <c r="G20" s="99">
        <f>SUM(E15:I15)</f>
        <v>0</v>
      </c>
      <c r="H20" s="100"/>
      <c r="I20" s="101">
        <f>E20+F20*G20/100</f>
        <v>0</v>
      </c>
      <c r="BA20">
        <v>0</v>
      </c>
    </row>
    <row r="21" spans="1:9" ht="13.5" thickBot="1">
      <c r="A21" s="102"/>
      <c r="B21" s="103" t="s">
        <v>29</v>
      </c>
      <c r="C21" s="104"/>
      <c r="D21" s="105"/>
      <c r="E21" s="106"/>
      <c r="F21" s="107"/>
      <c r="G21" s="107"/>
      <c r="H21" s="353">
        <f>SUM(I20:I20)</f>
        <v>0</v>
      </c>
      <c r="I21" s="354"/>
    </row>
    <row r="22" spans="1:9" ht="12.75">
      <c r="A22" s="73"/>
      <c r="B22" s="155"/>
      <c r="C22" s="73"/>
      <c r="D22" s="156"/>
      <c r="E22" s="156"/>
      <c r="F22" s="156"/>
      <c r="G22" s="156"/>
      <c r="H22" s="157"/>
      <c r="I22" s="157"/>
    </row>
    <row r="23" spans="1:9" ht="12.75">
      <c r="A23" s="73"/>
      <c r="B23" s="155"/>
      <c r="C23" s="73"/>
      <c r="D23" s="156"/>
      <c r="E23" s="156"/>
      <c r="F23" s="156"/>
      <c r="G23" s="156"/>
      <c r="H23" s="157"/>
      <c r="I23" s="157"/>
    </row>
    <row r="24" spans="1:9" ht="15.75">
      <c r="A24" s="73"/>
      <c r="B24" s="155"/>
      <c r="E24" s="158" t="s">
        <v>40</v>
      </c>
      <c r="F24" s="159" t="s">
        <v>411</v>
      </c>
      <c r="G24" s="160"/>
      <c r="H24" s="355">
        <f>(SUM(E15:I15))+I20</f>
        <v>0</v>
      </c>
      <c r="I24" s="355"/>
    </row>
    <row r="25" spans="2:9" ht="12.75">
      <c r="B25" s="83"/>
      <c r="F25" s="108"/>
      <c r="G25" s="109"/>
      <c r="H25" s="109"/>
      <c r="I25" s="86" t="s">
        <v>70</v>
      </c>
    </row>
    <row r="26" spans="1:9" ht="12.75">
      <c r="A26" s="86"/>
      <c r="B26" s="86"/>
      <c r="C26" s="86"/>
      <c r="D26" s="86"/>
      <c r="E26" s="86"/>
      <c r="F26" s="86"/>
      <c r="G26" s="86"/>
      <c r="H26" s="86"/>
      <c r="I26" s="86"/>
    </row>
    <row r="27" spans="2:9" ht="12.75">
      <c r="B27" s="83"/>
      <c r="F27" s="108"/>
      <c r="G27" s="109"/>
      <c r="H27" s="109"/>
      <c r="I27" s="180">
        <f>H24</f>
        <v>0</v>
      </c>
    </row>
    <row r="28" spans="6:9" ht="12.75">
      <c r="F28" s="108"/>
      <c r="G28" s="109"/>
      <c r="H28" s="109"/>
      <c r="I28" s="163"/>
    </row>
    <row r="29" spans="6:9" ht="12.75">
      <c r="F29" s="108"/>
      <c r="G29" s="109"/>
      <c r="H29" s="109"/>
      <c r="I29" s="53"/>
    </row>
    <row r="30" spans="6:9" ht="12.75">
      <c r="F30" s="108"/>
      <c r="G30" s="109"/>
      <c r="H30" s="109"/>
      <c r="I30" s="53"/>
    </row>
    <row r="31" spans="6:9" ht="12.75">
      <c r="F31" s="108"/>
      <c r="G31" s="109"/>
      <c r="H31" s="109"/>
      <c r="I31" s="53"/>
    </row>
    <row r="32" spans="6:9" ht="12.75">
      <c r="F32" s="108"/>
      <c r="G32" s="109"/>
      <c r="H32" s="109"/>
      <c r="I32" s="53"/>
    </row>
    <row r="33" spans="6:9" ht="12.75">
      <c r="F33" s="108"/>
      <c r="G33" s="109"/>
      <c r="H33" s="109"/>
      <c r="I33" s="53"/>
    </row>
    <row r="34" spans="6:9" ht="12.75">
      <c r="F34" s="108"/>
      <c r="G34" s="109"/>
      <c r="H34" s="109"/>
      <c r="I34" s="53"/>
    </row>
    <row r="35" spans="6:9" ht="12.75">
      <c r="F35" s="108"/>
      <c r="G35" s="109"/>
      <c r="H35" s="109"/>
      <c r="I35" s="53"/>
    </row>
    <row r="36" spans="6:9" ht="12.75">
      <c r="F36" s="108"/>
      <c r="G36" s="109"/>
      <c r="H36" s="109"/>
      <c r="I36" s="53"/>
    </row>
    <row r="37" spans="6:9" ht="12.75">
      <c r="F37" s="108"/>
      <c r="G37" s="109"/>
      <c r="H37" s="109"/>
      <c r="I37" s="53"/>
    </row>
    <row r="38" spans="6:9" ht="12.75">
      <c r="F38" s="108"/>
      <c r="G38" s="109"/>
      <c r="H38" s="109"/>
      <c r="I38" s="53"/>
    </row>
    <row r="39" spans="6:9" ht="12.75">
      <c r="F39" s="108"/>
      <c r="G39" s="109"/>
      <c r="H39" s="109"/>
      <c r="I39" s="53"/>
    </row>
    <row r="40" spans="6:9" ht="12.75">
      <c r="F40" s="108"/>
      <c r="G40" s="109"/>
      <c r="H40" s="109"/>
      <c r="I40" s="53"/>
    </row>
    <row r="41" spans="6:9" ht="12.75">
      <c r="F41" s="108"/>
      <c r="G41" s="109"/>
      <c r="H41" s="109"/>
      <c r="I41" s="53"/>
    </row>
    <row r="42" spans="6:9" ht="12.75">
      <c r="F42" s="108"/>
      <c r="G42" s="109"/>
      <c r="H42" s="109"/>
      <c r="I42" s="53"/>
    </row>
    <row r="43" spans="6:9" ht="12.75">
      <c r="F43" s="108"/>
      <c r="G43" s="109"/>
      <c r="H43" s="109"/>
      <c r="I43" s="53"/>
    </row>
    <row r="44" spans="6:9" ht="12.75">
      <c r="F44" s="108"/>
      <c r="G44" s="109"/>
      <c r="H44" s="109"/>
      <c r="I44" s="53"/>
    </row>
    <row r="45" spans="6:9" ht="12.75">
      <c r="F45" s="108"/>
      <c r="G45" s="109"/>
      <c r="H45" s="109"/>
      <c r="I45" s="53"/>
    </row>
    <row r="46" spans="6:9" ht="12.75">
      <c r="F46" s="108"/>
      <c r="G46" s="109"/>
      <c r="H46" s="109"/>
      <c r="I46" s="53"/>
    </row>
    <row r="47" spans="6:9" ht="12.75">
      <c r="F47" s="108"/>
      <c r="G47" s="109"/>
      <c r="H47" s="109"/>
      <c r="I47" s="53"/>
    </row>
    <row r="48" spans="6:9" ht="12.75">
      <c r="F48" s="108"/>
      <c r="G48" s="109"/>
      <c r="H48" s="109"/>
      <c r="I48" s="53"/>
    </row>
    <row r="49" spans="6:9" ht="12.75">
      <c r="F49" s="108"/>
      <c r="G49" s="109"/>
      <c r="H49" s="109"/>
      <c r="I49" s="53"/>
    </row>
    <row r="50" spans="6:9" ht="12.75">
      <c r="F50" s="108"/>
      <c r="G50" s="109"/>
      <c r="H50" s="109"/>
      <c r="I50" s="53"/>
    </row>
    <row r="51" spans="6:9" ht="12.75">
      <c r="F51" s="108"/>
      <c r="G51" s="109"/>
      <c r="H51" s="109"/>
      <c r="I51" s="53"/>
    </row>
    <row r="52" spans="6:9" ht="12.75">
      <c r="F52" s="108"/>
      <c r="G52" s="109"/>
      <c r="H52" s="109"/>
      <c r="I52" s="53"/>
    </row>
    <row r="53" spans="6:9" ht="12.75">
      <c r="F53" s="108"/>
      <c r="G53" s="109"/>
      <c r="H53" s="109"/>
      <c r="I53" s="53"/>
    </row>
    <row r="54" spans="6:9" ht="12.75">
      <c r="F54" s="108"/>
      <c r="G54" s="109"/>
      <c r="H54" s="109"/>
      <c r="I54" s="53"/>
    </row>
    <row r="55" spans="6:9" ht="12.75">
      <c r="F55" s="108"/>
      <c r="G55" s="109"/>
      <c r="H55" s="109"/>
      <c r="I55" s="53"/>
    </row>
    <row r="56" spans="6:9" ht="12.75">
      <c r="F56" s="108"/>
      <c r="G56" s="109"/>
      <c r="H56" s="109"/>
      <c r="I56" s="53"/>
    </row>
    <row r="57" spans="6:9" ht="12.75">
      <c r="F57" s="108"/>
      <c r="G57" s="109"/>
      <c r="H57" s="109"/>
      <c r="I57" s="53"/>
    </row>
    <row r="58" spans="6:9" ht="12.75">
      <c r="F58" s="108"/>
      <c r="G58" s="109"/>
      <c r="H58" s="109"/>
      <c r="I58" s="53"/>
    </row>
    <row r="59" spans="6:9" ht="12.75">
      <c r="F59" s="108"/>
      <c r="G59" s="109"/>
      <c r="H59" s="109"/>
      <c r="I59" s="53"/>
    </row>
    <row r="60" spans="6:9" ht="12.75">
      <c r="F60" s="108"/>
      <c r="G60" s="109"/>
      <c r="H60" s="109"/>
      <c r="I60" s="53"/>
    </row>
    <row r="61" spans="6:9" ht="12.75">
      <c r="F61" s="108"/>
      <c r="G61" s="109"/>
      <c r="H61" s="109"/>
      <c r="I61" s="53"/>
    </row>
    <row r="62" spans="6:9" ht="12.75">
      <c r="F62" s="108"/>
      <c r="G62" s="109"/>
      <c r="H62" s="109"/>
      <c r="I62" s="53"/>
    </row>
    <row r="63" spans="6:9" ht="12.75">
      <c r="F63" s="108"/>
      <c r="G63" s="109"/>
      <c r="H63" s="109"/>
      <c r="I63" s="53"/>
    </row>
    <row r="64" spans="6:9" ht="12.75">
      <c r="F64" s="108"/>
      <c r="G64" s="109"/>
      <c r="H64" s="109"/>
      <c r="I64" s="53"/>
    </row>
    <row r="65" spans="6:9" ht="12.75">
      <c r="F65" s="108"/>
      <c r="G65" s="109"/>
      <c r="H65" s="109"/>
      <c r="I65" s="53"/>
    </row>
    <row r="66" spans="6:9" ht="12.75">
      <c r="F66" s="108"/>
      <c r="G66" s="109"/>
      <c r="H66" s="109"/>
      <c r="I66" s="53"/>
    </row>
    <row r="67" spans="6:9" ht="12.75">
      <c r="F67" s="108"/>
      <c r="G67" s="109"/>
      <c r="H67" s="109"/>
      <c r="I67" s="53"/>
    </row>
    <row r="68" spans="6:9" ht="12.75">
      <c r="F68" s="108"/>
      <c r="G68" s="109"/>
      <c r="H68" s="109"/>
      <c r="I68" s="53"/>
    </row>
    <row r="69" spans="6:9" ht="12.75">
      <c r="F69" s="108"/>
      <c r="G69" s="109"/>
      <c r="H69" s="109"/>
      <c r="I69" s="53"/>
    </row>
    <row r="70" spans="6:9" ht="12.75">
      <c r="F70" s="108"/>
      <c r="G70" s="109"/>
      <c r="H70" s="109"/>
      <c r="I70" s="53"/>
    </row>
    <row r="71" spans="6:9" ht="12.75">
      <c r="F71" s="108"/>
      <c r="G71" s="109"/>
      <c r="H71" s="109"/>
      <c r="I71" s="53"/>
    </row>
    <row r="72" spans="6:9" ht="12.75">
      <c r="F72" s="108"/>
      <c r="G72" s="109"/>
      <c r="H72" s="109"/>
      <c r="I72" s="53"/>
    </row>
    <row r="73" spans="6:9" ht="12.75">
      <c r="F73" s="108"/>
      <c r="G73" s="109"/>
      <c r="H73" s="109"/>
      <c r="I73" s="53"/>
    </row>
    <row r="74" spans="6:9" ht="12.75">
      <c r="F74" s="108"/>
      <c r="G74" s="109"/>
      <c r="H74" s="109"/>
      <c r="I74" s="53"/>
    </row>
    <row r="75" spans="6:9" ht="12.75">
      <c r="F75" s="108"/>
      <c r="G75" s="109"/>
      <c r="H75" s="109"/>
      <c r="I75" s="53"/>
    </row>
    <row r="76" spans="6:9" ht="12.75">
      <c r="F76" s="108"/>
      <c r="G76" s="109"/>
      <c r="H76" s="109"/>
      <c r="I76" s="53"/>
    </row>
  </sheetData>
  <sheetProtection algorithmName="SHA-512" hashValue="1iy1c3qFAt+2ltR2b6VG0LVKUVhZvR+4Y4dG9nfEDx0plOgoRuC0Ut72+IIiZ88foiqgBkINTgiILK8i/q4KNg==" saltValue="J9VQ0OnNDgljhVgC7uy8ew==" spinCount="100000" sheet="1" objects="1" scenarios="1"/>
  <protectedRanges>
    <protectedRange sqref="F20" name="Oblast1"/>
  </protectedRanges>
  <mergeCells count="4">
    <mergeCell ref="A1:B1"/>
    <mergeCell ref="A2:B2"/>
    <mergeCell ref="H21:I21"/>
    <mergeCell ref="H24:I2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 CE,Tučné"&amp;8&amp;K00-047RTS Stavitel+&amp;R&amp;"Arial CE,Kurzíva"&amp;8&amp;K00-048Cenová úroveň CÚ2020/I
Cenová soustava RTS DATA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</sheetPr>
  <dimension ref="A1:AX287"/>
  <sheetViews>
    <sheetView showGridLines="0" showZeros="0" workbookViewId="0" topLeftCell="A1"/>
  </sheetViews>
  <sheetFormatPr defaultColWidth="9.00390625" defaultRowHeight="12.75"/>
  <cols>
    <col min="1" max="1" width="6.375" style="214" customWidth="1"/>
    <col min="2" max="2" width="3.875" style="111" customWidth="1"/>
    <col min="3" max="3" width="12.00390625" style="111" customWidth="1"/>
    <col min="4" max="4" width="40.375" style="110" customWidth="1"/>
    <col min="5" max="5" width="5.625" style="110" customWidth="1"/>
    <col min="6" max="6" width="8.625" style="148" customWidth="1"/>
    <col min="7" max="7" width="9.875" style="110" customWidth="1"/>
    <col min="8" max="8" width="13.875" style="110" customWidth="1"/>
    <col min="9" max="10" width="8.625" style="225" customWidth="1"/>
    <col min="11" max="11" width="9.25390625" style="225" bestFit="1" customWidth="1"/>
    <col min="12" max="16384" width="9.125" style="110" customWidth="1"/>
  </cols>
  <sheetData>
    <row r="1" spans="2:8" ht="15.75">
      <c r="B1" s="356" t="s">
        <v>408</v>
      </c>
      <c r="C1" s="356"/>
      <c r="D1" s="356"/>
      <c r="E1" s="356"/>
      <c r="F1" s="356"/>
      <c r="G1" s="356"/>
      <c r="H1" s="356"/>
    </row>
    <row r="2" spans="3:8" ht="13.5" thickBot="1">
      <c r="C2" s="112"/>
      <c r="D2" s="113"/>
      <c r="E2" s="113"/>
      <c r="F2" s="114"/>
      <c r="G2" s="113"/>
      <c r="H2" s="113"/>
    </row>
    <row r="3" spans="2:8" ht="13.5" thickTop="1">
      <c r="B3" s="357" t="s">
        <v>3</v>
      </c>
      <c r="C3" s="358"/>
      <c r="D3" s="55" t="str">
        <f>'Krycí list'!nazevstavby</f>
        <v>Rekonstrukce bytových domů v ulicích Heyrovského a Sokolovská</v>
      </c>
      <c r="E3" s="116"/>
      <c r="F3" s="117"/>
      <c r="G3" s="118"/>
      <c r="H3" s="165"/>
    </row>
    <row r="4" spans="2:8" ht="13.5" thickBot="1">
      <c r="B4" s="359" t="s">
        <v>0</v>
      </c>
      <c r="C4" s="360"/>
      <c r="D4" s="60" t="str">
        <f>'Krycí list'!nazevobjektu</f>
        <v>BD Sokolovská 1385-1386, Sokolov</v>
      </c>
      <c r="E4" s="120"/>
      <c r="F4" s="154"/>
      <c r="G4" s="154"/>
      <c r="H4" s="209" t="str">
        <f>'SO 03 Rekapitulace'!I2</f>
        <v>Výměna zdroje tepla</v>
      </c>
    </row>
    <row r="5" spans="2:8" ht="13.5" thickTop="1">
      <c r="B5" s="121"/>
      <c r="C5" s="122"/>
      <c r="D5" s="122"/>
      <c r="E5" s="111"/>
      <c r="F5" s="123"/>
      <c r="G5" s="111"/>
      <c r="H5" s="124"/>
    </row>
    <row r="6" spans="2:8" ht="12.75">
      <c r="B6" s="125" t="s">
        <v>30</v>
      </c>
      <c r="C6" s="126" t="s">
        <v>31</v>
      </c>
      <c r="D6" s="126" t="s">
        <v>32</v>
      </c>
      <c r="E6" s="126" t="s">
        <v>33</v>
      </c>
      <c r="F6" s="127" t="s">
        <v>34</v>
      </c>
      <c r="G6" s="126" t="s">
        <v>35</v>
      </c>
      <c r="H6" s="128" t="s">
        <v>36</v>
      </c>
    </row>
    <row r="7" spans="1:8" ht="12.75">
      <c r="A7" s="361" t="s">
        <v>524</v>
      </c>
      <c r="B7" s="309" t="s">
        <v>37</v>
      </c>
      <c r="C7" s="310" t="s">
        <v>41</v>
      </c>
      <c r="D7" s="311" t="s">
        <v>191</v>
      </c>
      <c r="E7" s="301"/>
      <c r="F7" s="312"/>
      <c r="G7" s="313"/>
      <c r="H7" s="314"/>
    </row>
    <row r="8" spans="1:11" s="243" customFormat="1" ht="22.5">
      <c r="A8" s="361"/>
      <c r="B8" s="301">
        <v>1</v>
      </c>
      <c r="C8" s="302" t="s">
        <v>575</v>
      </c>
      <c r="D8" s="303" t="s">
        <v>584</v>
      </c>
      <c r="E8" s="304" t="s">
        <v>56</v>
      </c>
      <c r="F8" s="299">
        <v>1</v>
      </c>
      <c r="G8" s="305"/>
      <c r="H8" s="300">
        <f aca="true" t="shared" si="0" ref="H8:H14">F8*G8</f>
        <v>0</v>
      </c>
      <c r="I8" s="225"/>
      <c r="J8" s="225"/>
      <c r="K8" s="225"/>
    </row>
    <row r="9" spans="1:8" ht="22.5">
      <c r="A9" s="361"/>
      <c r="B9" s="301">
        <v>2</v>
      </c>
      <c r="C9" s="302" t="s">
        <v>574</v>
      </c>
      <c r="D9" s="303" t="s">
        <v>583</v>
      </c>
      <c r="E9" s="304" t="s">
        <v>56</v>
      </c>
      <c r="F9" s="299">
        <v>1</v>
      </c>
      <c r="G9" s="305"/>
      <c r="H9" s="300">
        <f t="shared" si="0"/>
        <v>0</v>
      </c>
    </row>
    <row r="10" spans="1:11" s="243" customFormat="1" ht="22.5">
      <c r="A10" s="361"/>
      <c r="B10" s="301">
        <v>3</v>
      </c>
      <c r="C10" s="302" t="s">
        <v>575</v>
      </c>
      <c r="D10" s="303" t="s">
        <v>582</v>
      </c>
      <c r="E10" s="304" t="s">
        <v>56</v>
      </c>
      <c r="F10" s="299">
        <v>2</v>
      </c>
      <c r="G10" s="305"/>
      <c r="H10" s="300">
        <f t="shared" si="0"/>
        <v>0</v>
      </c>
      <c r="I10" s="225"/>
      <c r="J10" s="225"/>
      <c r="K10" s="225"/>
    </row>
    <row r="11" spans="1:11" s="243" customFormat="1" ht="22.5">
      <c r="A11" s="361"/>
      <c r="B11" s="301">
        <v>4</v>
      </c>
      <c r="C11" s="302" t="s">
        <v>575</v>
      </c>
      <c r="D11" s="303" t="s">
        <v>581</v>
      </c>
      <c r="E11" s="304" t="s">
        <v>56</v>
      </c>
      <c r="F11" s="299">
        <v>2</v>
      </c>
      <c r="G11" s="305"/>
      <c r="H11" s="300">
        <f t="shared" si="0"/>
        <v>0</v>
      </c>
      <c r="I11" s="225"/>
      <c r="J11" s="225"/>
      <c r="K11" s="225"/>
    </row>
    <row r="12" spans="1:11" s="243" customFormat="1" ht="22.5">
      <c r="A12" s="361"/>
      <c r="B12" s="301">
        <v>5</v>
      </c>
      <c r="C12" s="302" t="s">
        <v>577</v>
      </c>
      <c r="D12" s="303" t="s">
        <v>580</v>
      </c>
      <c r="E12" s="304" t="s">
        <v>56</v>
      </c>
      <c r="F12" s="299">
        <v>4</v>
      </c>
      <c r="G12" s="305"/>
      <c r="H12" s="300">
        <f t="shared" si="0"/>
        <v>0</v>
      </c>
      <c r="I12" s="225"/>
      <c r="J12" s="225"/>
      <c r="K12" s="225"/>
    </row>
    <row r="13" spans="1:11" s="243" customFormat="1" ht="22.5">
      <c r="A13" s="361"/>
      <c r="B13" s="301">
        <v>6</v>
      </c>
      <c r="C13" s="302" t="s">
        <v>576</v>
      </c>
      <c r="D13" s="303" t="s">
        <v>579</v>
      </c>
      <c r="E13" s="304" t="s">
        <v>56</v>
      </c>
      <c r="F13" s="299">
        <v>8</v>
      </c>
      <c r="G13" s="305"/>
      <c r="H13" s="300">
        <f t="shared" si="0"/>
        <v>0</v>
      </c>
      <c r="I13" s="225"/>
      <c r="J13" s="225"/>
      <c r="K13" s="225"/>
    </row>
    <row r="14" spans="1:11" s="243" customFormat="1" ht="22.5">
      <c r="A14" s="361"/>
      <c r="B14" s="301">
        <v>7</v>
      </c>
      <c r="C14" s="302" t="s">
        <v>576</v>
      </c>
      <c r="D14" s="303" t="s">
        <v>578</v>
      </c>
      <c r="E14" s="304" t="s">
        <v>56</v>
      </c>
      <c r="F14" s="299">
        <v>4</v>
      </c>
      <c r="G14" s="305"/>
      <c r="H14" s="300">
        <f t="shared" si="0"/>
        <v>0</v>
      </c>
      <c r="I14" s="225"/>
      <c r="J14" s="225"/>
      <c r="K14" s="225"/>
    </row>
    <row r="15" spans="1:50" ht="12.75">
      <c r="A15" s="361"/>
      <c r="B15" s="315"/>
      <c r="C15" s="316" t="s">
        <v>40</v>
      </c>
      <c r="D15" s="317" t="str">
        <f>CONCATENATE(C7," ",D7)</f>
        <v>713 Trubní ucpávky</v>
      </c>
      <c r="E15" s="315"/>
      <c r="F15" s="318"/>
      <c r="G15" s="307"/>
      <c r="H15" s="306">
        <f>SUM(H7:H14)</f>
        <v>0</v>
      </c>
      <c r="AT15" s="146">
        <f>SUM(AT7:AT7)</f>
        <v>0</v>
      </c>
      <c r="AU15" s="146">
        <f>SUM(AU7:AU7)</f>
        <v>0</v>
      </c>
      <c r="AV15" s="146">
        <f>SUM(AV7:AV7)</f>
        <v>0</v>
      </c>
      <c r="AW15" s="146">
        <f>SUM(AW7:AW7)</f>
        <v>0</v>
      </c>
      <c r="AX15" s="146">
        <f>SUM(AX7:AX7)</f>
        <v>0</v>
      </c>
    </row>
    <row r="16" spans="1:8" ht="12.75">
      <c r="A16" s="362" t="s">
        <v>525</v>
      </c>
      <c r="B16" s="129" t="s">
        <v>37</v>
      </c>
      <c r="C16" s="130" t="s">
        <v>42</v>
      </c>
      <c r="D16" s="131" t="s">
        <v>43</v>
      </c>
      <c r="E16" s="132"/>
      <c r="F16" s="133"/>
      <c r="G16" s="207"/>
      <c r="H16" s="134"/>
    </row>
    <row r="17" spans="1:8" ht="12.75">
      <c r="A17" s="362"/>
      <c r="B17" s="135">
        <v>8</v>
      </c>
      <c r="C17" s="136" t="s">
        <v>44</v>
      </c>
      <c r="D17" s="137" t="s">
        <v>111</v>
      </c>
      <c r="E17" s="138" t="s">
        <v>39</v>
      </c>
      <c r="F17" s="139">
        <v>4</v>
      </c>
      <c r="G17" s="205"/>
      <c r="H17" s="140">
        <f aca="true" t="shared" si="1" ref="H17:H24">F17*G17</f>
        <v>0</v>
      </c>
    </row>
    <row r="18" spans="1:8" ht="12.75">
      <c r="A18" s="362"/>
      <c r="B18" s="247">
        <v>9</v>
      </c>
      <c r="C18" s="136" t="s">
        <v>45</v>
      </c>
      <c r="D18" s="137" t="s">
        <v>112</v>
      </c>
      <c r="E18" s="138" t="s">
        <v>39</v>
      </c>
      <c r="F18" s="139">
        <v>1</v>
      </c>
      <c r="G18" s="205"/>
      <c r="H18" s="140">
        <f t="shared" si="1"/>
        <v>0</v>
      </c>
    </row>
    <row r="19" spans="1:8" ht="12.75">
      <c r="A19" s="362"/>
      <c r="B19" s="247">
        <v>10</v>
      </c>
      <c r="C19" s="136" t="s">
        <v>358</v>
      </c>
      <c r="D19" s="137" t="s">
        <v>357</v>
      </c>
      <c r="E19" s="138" t="s">
        <v>38</v>
      </c>
      <c r="F19" s="139">
        <v>1</v>
      </c>
      <c r="G19" s="205"/>
      <c r="H19" s="140">
        <f t="shared" si="1"/>
        <v>0</v>
      </c>
    </row>
    <row r="20" spans="1:8" ht="12.75">
      <c r="A20" s="362"/>
      <c r="B20" s="247">
        <v>11</v>
      </c>
      <c r="C20" s="136" t="s">
        <v>72</v>
      </c>
      <c r="D20" s="137" t="s">
        <v>113</v>
      </c>
      <c r="E20" s="138" t="s">
        <v>38</v>
      </c>
      <c r="F20" s="139">
        <v>3</v>
      </c>
      <c r="G20" s="205"/>
      <c r="H20" s="140">
        <f t="shared" si="1"/>
        <v>0</v>
      </c>
    </row>
    <row r="21" spans="1:8" ht="12.75">
      <c r="A21" s="362"/>
      <c r="B21" s="247">
        <v>12</v>
      </c>
      <c r="C21" s="136" t="s">
        <v>115</v>
      </c>
      <c r="D21" s="137" t="s">
        <v>114</v>
      </c>
      <c r="E21" s="138" t="s">
        <v>38</v>
      </c>
      <c r="F21" s="139">
        <v>3</v>
      </c>
      <c r="G21" s="205"/>
      <c r="H21" s="140">
        <f t="shared" si="1"/>
        <v>0</v>
      </c>
    </row>
    <row r="22" spans="1:8" ht="22.5">
      <c r="A22" s="362"/>
      <c r="B22" s="247">
        <v>13</v>
      </c>
      <c r="C22" s="136" t="s">
        <v>59</v>
      </c>
      <c r="D22" s="137" t="s">
        <v>116</v>
      </c>
      <c r="E22" s="138" t="s">
        <v>38</v>
      </c>
      <c r="F22" s="139">
        <v>3</v>
      </c>
      <c r="G22" s="205"/>
      <c r="H22" s="140">
        <f t="shared" si="1"/>
        <v>0</v>
      </c>
    </row>
    <row r="23" spans="1:8" ht="12.75">
      <c r="A23" s="362"/>
      <c r="B23" s="247">
        <v>14</v>
      </c>
      <c r="C23" s="136" t="s">
        <v>46</v>
      </c>
      <c r="D23" s="137" t="s">
        <v>47</v>
      </c>
      <c r="E23" s="138" t="s">
        <v>39</v>
      </c>
      <c r="F23" s="139">
        <v>5</v>
      </c>
      <c r="G23" s="205"/>
      <c r="H23" s="140">
        <f t="shared" si="1"/>
        <v>0</v>
      </c>
    </row>
    <row r="24" spans="1:8" ht="12.75">
      <c r="A24" s="362"/>
      <c r="B24" s="247">
        <v>15</v>
      </c>
      <c r="C24" s="136" t="s">
        <v>235</v>
      </c>
      <c r="D24" s="137" t="s">
        <v>274</v>
      </c>
      <c r="E24" s="138" t="s">
        <v>25</v>
      </c>
      <c r="F24" s="139">
        <v>1.85</v>
      </c>
      <c r="G24" s="205"/>
      <c r="H24" s="140">
        <f t="shared" si="1"/>
        <v>0</v>
      </c>
    </row>
    <row r="25" spans="1:8" ht="12.75">
      <c r="A25" s="362"/>
      <c r="B25" s="141"/>
      <c r="C25" s="142" t="s">
        <v>40</v>
      </c>
      <c r="D25" s="143" t="str">
        <f>CONCATENATE(C16," ",D16)</f>
        <v>721 Vnitřní kanalizace</v>
      </c>
      <c r="E25" s="141"/>
      <c r="F25" s="144"/>
      <c r="G25" s="206"/>
      <c r="H25" s="145">
        <f>SUM(H16:H24)</f>
        <v>0</v>
      </c>
    </row>
    <row r="26" spans="1:8" ht="12.75">
      <c r="A26" s="361" t="s">
        <v>526</v>
      </c>
      <c r="B26" s="129" t="s">
        <v>37</v>
      </c>
      <c r="C26" s="130" t="s">
        <v>48</v>
      </c>
      <c r="D26" s="131" t="s">
        <v>49</v>
      </c>
      <c r="E26" s="132"/>
      <c r="F26" s="133"/>
      <c r="G26" s="207"/>
      <c r="H26" s="134"/>
    </row>
    <row r="27" spans="1:8" ht="12.75">
      <c r="A27" s="361"/>
      <c r="B27" s="135">
        <v>16</v>
      </c>
      <c r="C27" s="136" t="s">
        <v>282</v>
      </c>
      <c r="D27" s="137" t="s">
        <v>491</v>
      </c>
      <c r="E27" s="169" t="s">
        <v>39</v>
      </c>
      <c r="F27" s="170">
        <v>4</v>
      </c>
      <c r="G27" s="203"/>
      <c r="H27" s="171">
        <f aca="true" t="shared" si="2" ref="H27:H58">F27*G27</f>
        <v>0</v>
      </c>
    </row>
    <row r="28" spans="1:8" ht="12.75">
      <c r="A28" s="361"/>
      <c r="B28" s="247">
        <v>17</v>
      </c>
      <c r="C28" s="136" t="s">
        <v>283</v>
      </c>
      <c r="D28" s="137" t="s">
        <v>492</v>
      </c>
      <c r="E28" s="169" t="s">
        <v>39</v>
      </c>
      <c r="F28" s="170">
        <v>10</v>
      </c>
      <c r="G28" s="203"/>
      <c r="H28" s="171">
        <f t="shared" si="2"/>
        <v>0</v>
      </c>
    </row>
    <row r="29" spans="1:8" ht="12.75">
      <c r="A29" s="361"/>
      <c r="B29" s="247">
        <v>18</v>
      </c>
      <c r="C29" s="136" t="s">
        <v>50</v>
      </c>
      <c r="D29" s="137" t="s">
        <v>493</v>
      </c>
      <c r="E29" s="169" t="s">
        <v>39</v>
      </c>
      <c r="F29" s="170">
        <v>14</v>
      </c>
      <c r="G29" s="203"/>
      <c r="H29" s="171">
        <f t="shared" si="2"/>
        <v>0</v>
      </c>
    </row>
    <row r="30" spans="1:8" ht="12.75">
      <c r="A30" s="361"/>
      <c r="B30" s="247">
        <v>19</v>
      </c>
      <c r="C30" s="136" t="s">
        <v>51</v>
      </c>
      <c r="D30" s="137" t="s">
        <v>494</v>
      </c>
      <c r="E30" s="169" t="s">
        <v>39</v>
      </c>
      <c r="F30" s="170">
        <v>56</v>
      </c>
      <c r="G30" s="203"/>
      <c r="H30" s="171">
        <f t="shared" si="2"/>
        <v>0</v>
      </c>
    </row>
    <row r="31" spans="1:8" ht="12.75">
      <c r="A31" s="361"/>
      <c r="B31" s="247">
        <v>20</v>
      </c>
      <c r="C31" s="136" t="s">
        <v>118</v>
      </c>
      <c r="D31" s="137" t="s">
        <v>495</v>
      </c>
      <c r="E31" s="169" t="s">
        <v>39</v>
      </c>
      <c r="F31" s="170">
        <v>8</v>
      </c>
      <c r="G31" s="203"/>
      <c r="H31" s="171">
        <f t="shared" si="2"/>
        <v>0</v>
      </c>
    </row>
    <row r="32" spans="1:8" ht="12.75">
      <c r="A32" s="361"/>
      <c r="B32" s="247">
        <v>21</v>
      </c>
      <c r="C32" s="136" t="s">
        <v>117</v>
      </c>
      <c r="D32" s="137" t="s">
        <v>496</v>
      </c>
      <c r="E32" s="169" t="s">
        <v>39</v>
      </c>
      <c r="F32" s="170">
        <v>8</v>
      </c>
      <c r="G32" s="203"/>
      <c r="H32" s="171">
        <f t="shared" si="2"/>
        <v>0</v>
      </c>
    </row>
    <row r="33" spans="1:8" ht="12.75">
      <c r="A33" s="361"/>
      <c r="B33" s="247">
        <v>22</v>
      </c>
      <c r="C33" s="136" t="s">
        <v>50</v>
      </c>
      <c r="D33" s="137" t="s">
        <v>493</v>
      </c>
      <c r="E33" s="169" t="s">
        <v>39</v>
      </c>
      <c r="F33" s="170">
        <v>68</v>
      </c>
      <c r="G33" s="203"/>
      <c r="H33" s="171">
        <f t="shared" si="2"/>
        <v>0</v>
      </c>
    </row>
    <row r="34" spans="1:8" ht="12.75">
      <c r="A34" s="361"/>
      <c r="B34" s="247">
        <v>23</v>
      </c>
      <c r="C34" s="136" t="s">
        <v>51</v>
      </c>
      <c r="D34" s="137" t="s">
        <v>494</v>
      </c>
      <c r="E34" s="169" t="s">
        <v>39</v>
      </c>
      <c r="F34" s="170">
        <v>16</v>
      </c>
      <c r="G34" s="203"/>
      <c r="H34" s="171">
        <f t="shared" si="2"/>
        <v>0</v>
      </c>
    </row>
    <row r="35" spans="1:8" ht="12.75">
      <c r="A35" s="361"/>
      <c r="B35" s="247">
        <v>24</v>
      </c>
      <c r="C35" s="136" t="s">
        <v>365</v>
      </c>
      <c r="D35" s="137" t="s">
        <v>364</v>
      </c>
      <c r="E35" s="169" t="s">
        <v>38</v>
      </c>
      <c r="F35" s="170">
        <v>12</v>
      </c>
      <c r="G35" s="203"/>
      <c r="H35" s="171">
        <f t="shared" si="2"/>
        <v>0</v>
      </c>
    </row>
    <row r="36" spans="1:8" ht="12.75">
      <c r="A36" s="361"/>
      <c r="B36" s="247">
        <v>25</v>
      </c>
      <c r="C36" s="136" t="s">
        <v>363</v>
      </c>
      <c r="D36" s="137" t="s">
        <v>362</v>
      </c>
      <c r="E36" s="169" t="s">
        <v>38</v>
      </c>
      <c r="F36" s="170">
        <v>1</v>
      </c>
      <c r="G36" s="203"/>
      <c r="H36" s="171">
        <f t="shared" si="2"/>
        <v>0</v>
      </c>
    </row>
    <row r="37" spans="1:8" ht="22.5">
      <c r="A37" s="361"/>
      <c r="B37" s="247">
        <v>26</v>
      </c>
      <c r="C37" s="136" t="s">
        <v>73</v>
      </c>
      <c r="D37" s="137" t="s">
        <v>74</v>
      </c>
      <c r="E37" s="169" t="s">
        <v>39</v>
      </c>
      <c r="F37" s="170">
        <f>SUM(F38:F39)</f>
        <v>86</v>
      </c>
      <c r="G37" s="203"/>
      <c r="H37" s="171">
        <f t="shared" si="2"/>
        <v>0</v>
      </c>
    </row>
    <row r="38" spans="1:8" ht="12.75">
      <c r="A38" s="361"/>
      <c r="B38" s="247">
        <v>27</v>
      </c>
      <c r="C38" s="136" t="s">
        <v>59</v>
      </c>
      <c r="D38" s="137" t="s">
        <v>359</v>
      </c>
      <c r="E38" s="169" t="s">
        <v>39</v>
      </c>
      <c r="F38" s="170">
        <f>F29+F33</f>
        <v>82</v>
      </c>
      <c r="G38" s="203"/>
      <c r="H38" s="171">
        <f t="shared" si="2"/>
        <v>0</v>
      </c>
    </row>
    <row r="39" spans="1:8" ht="12.75">
      <c r="A39" s="361"/>
      <c r="B39" s="247">
        <v>28</v>
      </c>
      <c r="C39" s="136" t="s">
        <v>59</v>
      </c>
      <c r="D39" s="365" t="s">
        <v>651</v>
      </c>
      <c r="E39" s="169" t="s">
        <v>39</v>
      </c>
      <c r="F39" s="170">
        <f>F27</f>
        <v>4</v>
      </c>
      <c r="G39" s="203"/>
      <c r="H39" s="171">
        <f t="shared" si="2"/>
        <v>0</v>
      </c>
    </row>
    <row r="40" spans="1:8" ht="12.75">
      <c r="A40" s="361"/>
      <c r="B40" s="247">
        <v>29</v>
      </c>
      <c r="C40" s="136" t="s">
        <v>75</v>
      </c>
      <c r="D40" s="365" t="s">
        <v>76</v>
      </c>
      <c r="E40" s="169" t="s">
        <v>39</v>
      </c>
      <c r="F40" s="170">
        <f>SUM(F41:F42)</f>
        <v>80</v>
      </c>
      <c r="G40" s="203"/>
      <c r="H40" s="171">
        <f t="shared" si="2"/>
        <v>0</v>
      </c>
    </row>
    <row r="41" spans="1:8" ht="12.75">
      <c r="A41" s="361"/>
      <c r="B41" s="247">
        <v>30</v>
      </c>
      <c r="C41" s="136" t="s">
        <v>59</v>
      </c>
      <c r="D41" s="365" t="s">
        <v>505</v>
      </c>
      <c r="E41" s="169" t="s">
        <v>39</v>
      </c>
      <c r="F41" s="170">
        <f>F30+F34</f>
        <v>72</v>
      </c>
      <c r="G41" s="203"/>
      <c r="H41" s="171">
        <f t="shared" si="2"/>
        <v>0</v>
      </c>
    </row>
    <row r="42" spans="1:8" ht="12.75">
      <c r="A42" s="361"/>
      <c r="B42" s="247">
        <v>31</v>
      </c>
      <c r="C42" s="136" t="s">
        <v>59</v>
      </c>
      <c r="D42" s="365" t="s">
        <v>360</v>
      </c>
      <c r="E42" s="169" t="s">
        <v>39</v>
      </c>
      <c r="F42" s="170">
        <f>F31</f>
        <v>8</v>
      </c>
      <c r="G42" s="203"/>
      <c r="H42" s="171">
        <f t="shared" si="2"/>
        <v>0</v>
      </c>
    </row>
    <row r="43" spans="1:8" ht="12.75">
      <c r="A43" s="361"/>
      <c r="B43" s="247">
        <v>32</v>
      </c>
      <c r="C43" s="136" t="s">
        <v>77</v>
      </c>
      <c r="D43" s="365" t="s">
        <v>78</v>
      </c>
      <c r="E43" s="169" t="s">
        <v>39</v>
      </c>
      <c r="F43" s="170">
        <f>SUM(F44:F45)</f>
        <v>18</v>
      </c>
      <c r="G43" s="203"/>
      <c r="H43" s="171">
        <f t="shared" si="2"/>
        <v>0</v>
      </c>
    </row>
    <row r="44" spans="1:8" ht="12.75">
      <c r="A44" s="361"/>
      <c r="B44" s="247">
        <v>33</v>
      </c>
      <c r="C44" s="136" t="s">
        <v>59</v>
      </c>
      <c r="D44" s="365" t="s">
        <v>361</v>
      </c>
      <c r="E44" s="169" t="s">
        <v>39</v>
      </c>
      <c r="F44" s="170">
        <f>F32</f>
        <v>8</v>
      </c>
      <c r="G44" s="203"/>
      <c r="H44" s="171">
        <f t="shared" si="2"/>
        <v>0</v>
      </c>
    </row>
    <row r="45" spans="1:8" ht="12.75">
      <c r="A45" s="361"/>
      <c r="B45" s="247">
        <v>34</v>
      </c>
      <c r="C45" s="136" t="s">
        <v>59</v>
      </c>
      <c r="D45" s="365" t="s">
        <v>652</v>
      </c>
      <c r="E45" s="169" t="s">
        <v>39</v>
      </c>
      <c r="F45" s="170">
        <f>F28</f>
        <v>10</v>
      </c>
      <c r="G45" s="203"/>
      <c r="H45" s="171">
        <f t="shared" si="2"/>
        <v>0</v>
      </c>
    </row>
    <row r="46" spans="1:8" ht="12.75">
      <c r="A46" s="361"/>
      <c r="B46" s="247">
        <v>35</v>
      </c>
      <c r="C46" s="136" t="s">
        <v>59</v>
      </c>
      <c r="D46" s="137" t="s">
        <v>120</v>
      </c>
      <c r="E46" s="169" t="s">
        <v>38</v>
      </c>
      <c r="F46" s="170">
        <v>5</v>
      </c>
      <c r="G46" s="203"/>
      <c r="H46" s="171">
        <f t="shared" si="2"/>
        <v>0</v>
      </c>
    </row>
    <row r="47" spans="1:8" ht="12.75">
      <c r="A47" s="361"/>
      <c r="B47" s="247">
        <v>36</v>
      </c>
      <c r="C47" s="136" t="s">
        <v>59</v>
      </c>
      <c r="D47" s="137" t="s">
        <v>119</v>
      </c>
      <c r="E47" s="169" t="s">
        <v>38</v>
      </c>
      <c r="F47" s="170">
        <v>3</v>
      </c>
      <c r="G47" s="203"/>
      <c r="H47" s="171">
        <f t="shared" si="2"/>
        <v>0</v>
      </c>
    </row>
    <row r="48" spans="1:8" ht="12.75">
      <c r="A48" s="361"/>
      <c r="B48" s="247">
        <v>37</v>
      </c>
      <c r="C48" s="136" t="s">
        <v>52</v>
      </c>
      <c r="D48" s="137" t="s">
        <v>53</v>
      </c>
      <c r="E48" s="169" t="s">
        <v>38</v>
      </c>
      <c r="F48" s="170">
        <v>1</v>
      </c>
      <c r="G48" s="203"/>
      <c r="H48" s="171">
        <f t="shared" si="2"/>
        <v>0</v>
      </c>
    </row>
    <row r="49" spans="1:8" ht="12.75">
      <c r="A49" s="361"/>
      <c r="B49" s="247">
        <v>38</v>
      </c>
      <c r="C49" s="136" t="s">
        <v>54</v>
      </c>
      <c r="D49" s="137" t="s">
        <v>55</v>
      </c>
      <c r="E49" s="169" t="s">
        <v>38</v>
      </c>
      <c r="F49" s="170">
        <v>1</v>
      </c>
      <c r="G49" s="203"/>
      <c r="H49" s="171">
        <f t="shared" si="2"/>
        <v>0</v>
      </c>
    </row>
    <row r="50" spans="1:8" ht="12.75">
      <c r="A50" s="361"/>
      <c r="B50" s="247">
        <v>39</v>
      </c>
      <c r="C50" s="136" t="s">
        <v>126</v>
      </c>
      <c r="D50" s="137" t="s">
        <v>125</v>
      </c>
      <c r="E50" s="169" t="s">
        <v>38</v>
      </c>
      <c r="F50" s="170">
        <v>1</v>
      </c>
      <c r="G50" s="203"/>
      <c r="H50" s="171">
        <f t="shared" si="2"/>
        <v>0</v>
      </c>
    </row>
    <row r="51" spans="1:8" ht="12.75">
      <c r="A51" s="361"/>
      <c r="B51" s="247">
        <v>40</v>
      </c>
      <c r="C51" s="136" t="s">
        <v>59</v>
      </c>
      <c r="D51" s="137" t="s">
        <v>506</v>
      </c>
      <c r="E51" s="169" t="s">
        <v>38</v>
      </c>
      <c r="F51" s="170">
        <v>1</v>
      </c>
      <c r="G51" s="203"/>
      <c r="H51" s="171">
        <f t="shared" si="2"/>
        <v>0</v>
      </c>
    </row>
    <row r="52" spans="1:8" ht="12.75">
      <c r="A52" s="361"/>
      <c r="B52" s="247">
        <v>41</v>
      </c>
      <c r="C52" s="136" t="s">
        <v>128</v>
      </c>
      <c r="D52" s="137" t="s">
        <v>127</v>
      </c>
      <c r="E52" s="169" t="s">
        <v>38</v>
      </c>
      <c r="F52" s="170">
        <v>1</v>
      </c>
      <c r="G52" s="203"/>
      <c r="H52" s="171">
        <f t="shared" si="2"/>
        <v>0</v>
      </c>
    </row>
    <row r="53" spans="1:8" ht="12.75">
      <c r="A53" s="361"/>
      <c r="B53" s="247">
        <v>42</v>
      </c>
      <c r="C53" s="136" t="s">
        <v>59</v>
      </c>
      <c r="D53" s="137" t="s">
        <v>129</v>
      </c>
      <c r="E53" s="169" t="s">
        <v>38</v>
      </c>
      <c r="F53" s="170">
        <v>1</v>
      </c>
      <c r="G53" s="203"/>
      <c r="H53" s="171">
        <f t="shared" si="2"/>
        <v>0</v>
      </c>
    </row>
    <row r="54" spans="1:8" ht="12.75">
      <c r="A54" s="361"/>
      <c r="B54" s="247">
        <v>43</v>
      </c>
      <c r="C54" s="136" t="s">
        <v>79</v>
      </c>
      <c r="D54" s="137" t="s">
        <v>80</v>
      </c>
      <c r="E54" s="169" t="s">
        <v>38</v>
      </c>
      <c r="F54" s="170">
        <v>16</v>
      </c>
      <c r="G54" s="203"/>
      <c r="H54" s="171">
        <f t="shared" si="2"/>
        <v>0</v>
      </c>
    </row>
    <row r="55" spans="1:8" ht="12.75">
      <c r="A55" s="361"/>
      <c r="B55" s="247">
        <v>44</v>
      </c>
      <c r="C55" s="136" t="s">
        <v>59</v>
      </c>
      <c r="D55" s="137" t="s">
        <v>507</v>
      </c>
      <c r="E55" s="169" t="s">
        <v>38</v>
      </c>
      <c r="F55" s="170">
        <v>16</v>
      </c>
      <c r="G55" s="203"/>
      <c r="H55" s="171">
        <f t="shared" si="2"/>
        <v>0</v>
      </c>
    </row>
    <row r="56" spans="1:8" ht="12.75">
      <c r="A56" s="361"/>
      <c r="B56" s="247">
        <v>45</v>
      </c>
      <c r="C56" s="136" t="s">
        <v>59</v>
      </c>
      <c r="D56" s="137" t="s">
        <v>130</v>
      </c>
      <c r="E56" s="169" t="s">
        <v>38</v>
      </c>
      <c r="F56" s="170">
        <v>20</v>
      </c>
      <c r="G56" s="203"/>
      <c r="H56" s="171">
        <f t="shared" si="2"/>
        <v>0</v>
      </c>
    </row>
    <row r="57" spans="1:8" ht="22.5">
      <c r="A57" s="361"/>
      <c r="B57" s="247">
        <v>46</v>
      </c>
      <c r="C57" s="136" t="s">
        <v>59</v>
      </c>
      <c r="D57" s="137" t="s">
        <v>133</v>
      </c>
      <c r="E57" s="169" t="s">
        <v>38</v>
      </c>
      <c r="F57" s="170">
        <v>12</v>
      </c>
      <c r="G57" s="203"/>
      <c r="H57" s="171">
        <f t="shared" si="2"/>
        <v>0</v>
      </c>
    </row>
    <row r="58" spans="1:8" ht="12.75">
      <c r="A58" s="361"/>
      <c r="B58" s="247">
        <v>47</v>
      </c>
      <c r="C58" s="136" t="s">
        <v>122</v>
      </c>
      <c r="D58" s="137" t="s">
        <v>121</v>
      </c>
      <c r="E58" s="169" t="s">
        <v>38</v>
      </c>
      <c r="F58" s="170">
        <v>8</v>
      </c>
      <c r="G58" s="203"/>
      <c r="H58" s="171">
        <f t="shared" si="2"/>
        <v>0</v>
      </c>
    </row>
    <row r="59" spans="1:8" ht="12.75">
      <c r="A59" s="361"/>
      <c r="B59" s="247">
        <v>48</v>
      </c>
      <c r="C59" s="136" t="s">
        <v>59</v>
      </c>
      <c r="D59" s="137" t="s">
        <v>372</v>
      </c>
      <c r="E59" s="169" t="s">
        <v>38</v>
      </c>
      <c r="F59" s="170">
        <v>6</v>
      </c>
      <c r="G59" s="203"/>
      <c r="H59" s="171">
        <f aca="true" t="shared" si="3" ref="H59:H76">F59*G59</f>
        <v>0</v>
      </c>
    </row>
    <row r="60" spans="1:8" ht="12.75">
      <c r="A60" s="361"/>
      <c r="B60" s="247">
        <v>49</v>
      </c>
      <c r="C60" s="136" t="s">
        <v>59</v>
      </c>
      <c r="D60" s="137" t="s">
        <v>131</v>
      </c>
      <c r="E60" s="169" t="s">
        <v>38</v>
      </c>
      <c r="F60" s="170">
        <v>9</v>
      </c>
      <c r="G60" s="203"/>
      <c r="H60" s="171">
        <f t="shared" si="3"/>
        <v>0</v>
      </c>
    </row>
    <row r="61" spans="1:8" ht="22.5">
      <c r="A61" s="361" t="s">
        <v>526</v>
      </c>
      <c r="B61" s="247">
        <v>50</v>
      </c>
      <c r="C61" s="136" t="s">
        <v>59</v>
      </c>
      <c r="D61" s="137" t="s">
        <v>367</v>
      </c>
      <c r="E61" s="169" t="s">
        <v>38</v>
      </c>
      <c r="F61" s="170">
        <v>1</v>
      </c>
      <c r="G61" s="203"/>
      <c r="H61" s="171">
        <f t="shared" si="3"/>
        <v>0</v>
      </c>
    </row>
    <row r="62" spans="1:8" ht="12.75">
      <c r="A62" s="361"/>
      <c r="B62" s="247">
        <v>51</v>
      </c>
      <c r="C62" s="136" t="s">
        <v>59</v>
      </c>
      <c r="D62" s="137" t="s">
        <v>366</v>
      </c>
      <c r="E62" s="169" t="s">
        <v>38</v>
      </c>
      <c r="F62" s="170">
        <v>1</v>
      </c>
      <c r="G62" s="203"/>
      <c r="H62" s="171">
        <f t="shared" si="3"/>
        <v>0</v>
      </c>
    </row>
    <row r="63" spans="1:8" ht="12.75">
      <c r="A63" s="361"/>
      <c r="B63" s="247">
        <v>52</v>
      </c>
      <c r="C63" s="136" t="s">
        <v>275</v>
      </c>
      <c r="D63" s="137" t="s">
        <v>276</v>
      </c>
      <c r="E63" s="169" t="s">
        <v>38</v>
      </c>
      <c r="F63" s="170">
        <v>1</v>
      </c>
      <c r="G63" s="203"/>
      <c r="H63" s="171">
        <f t="shared" si="3"/>
        <v>0</v>
      </c>
    </row>
    <row r="64" spans="1:8" ht="12.75">
      <c r="A64" s="361"/>
      <c r="B64" s="247">
        <v>53</v>
      </c>
      <c r="C64" s="136" t="s">
        <v>59</v>
      </c>
      <c r="D64" s="137" t="s">
        <v>374</v>
      </c>
      <c r="E64" s="169" t="s">
        <v>38</v>
      </c>
      <c r="F64" s="170">
        <v>1</v>
      </c>
      <c r="G64" s="203"/>
      <c r="H64" s="171">
        <f t="shared" si="3"/>
        <v>0</v>
      </c>
    </row>
    <row r="65" spans="1:8" ht="12.75">
      <c r="A65" s="361"/>
      <c r="B65" s="247">
        <v>54</v>
      </c>
      <c r="C65" s="136" t="s">
        <v>124</v>
      </c>
      <c r="D65" s="137" t="s">
        <v>123</v>
      </c>
      <c r="E65" s="169" t="s">
        <v>38</v>
      </c>
      <c r="F65" s="170">
        <v>4</v>
      </c>
      <c r="G65" s="203"/>
      <c r="H65" s="171">
        <f t="shared" si="3"/>
        <v>0</v>
      </c>
    </row>
    <row r="66" spans="1:8" ht="12.75">
      <c r="A66" s="361"/>
      <c r="B66" s="247">
        <v>55</v>
      </c>
      <c r="C66" s="136" t="s">
        <v>59</v>
      </c>
      <c r="D66" s="137" t="s">
        <v>376</v>
      </c>
      <c r="E66" s="169" t="s">
        <v>38</v>
      </c>
      <c r="F66" s="170">
        <v>2</v>
      </c>
      <c r="G66" s="203"/>
      <c r="H66" s="171">
        <f t="shared" si="3"/>
        <v>0</v>
      </c>
    </row>
    <row r="67" spans="1:8" ht="22.5">
      <c r="A67" s="361"/>
      <c r="B67" s="247">
        <v>56</v>
      </c>
      <c r="C67" s="136" t="s">
        <v>59</v>
      </c>
      <c r="D67" s="137" t="s">
        <v>377</v>
      </c>
      <c r="E67" s="169" t="s">
        <v>38</v>
      </c>
      <c r="F67" s="170">
        <v>1</v>
      </c>
      <c r="G67" s="203"/>
      <c r="H67" s="171">
        <f t="shared" si="3"/>
        <v>0</v>
      </c>
    </row>
    <row r="68" spans="1:8" ht="12.75">
      <c r="A68" s="361"/>
      <c r="B68" s="247">
        <v>57</v>
      </c>
      <c r="C68" s="136" t="s">
        <v>59</v>
      </c>
      <c r="D68" s="137" t="s">
        <v>378</v>
      </c>
      <c r="E68" s="169" t="s">
        <v>38</v>
      </c>
      <c r="F68" s="170">
        <v>1</v>
      </c>
      <c r="G68" s="203"/>
      <c r="H68" s="171">
        <f t="shared" si="3"/>
        <v>0</v>
      </c>
    </row>
    <row r="69" spans="1:8" ht="12.75">
      <c r="A69" s="361"/>
      <c r="B69" s="247">
        <v>58</v>
      </c>
      <c r="C69" s="136" t="s">
        <v>59</v>
      </c>
      <c r="D69" s="137" t="s">
        <v>132</v>
      </c>
      <c r="E69" s="169" t="s">
        <v>38</v>
      </c>
      <c r="F69" s="170">
        <v>2</v>
      </c>
      <c r="G69" s="203"/>
      <c r="H69" s="171">
        <f t="shared" si="3"/>
        <v>0</v>
      </c>
    </row>
    <row r="70" spans="1:8" ht="12.75">
      <c r="A70" s="361"/>
      <c r="B70" s="247">
        <v>59</v>
      </c>
      <c r="C70" s="136" t="s">
        <v>136</v>
      </c>
      <c r="D70" s="137" t="s">
        <v>653</v>
      </c>
      <c r="E70" s="169" t="s">
        <v>38</v>
      </c>
      <c r="F70" s="170">
        <v>12</v>
      </c>
      <c r="G70" s="203"/>
      <c r="H70" s="171">
        <f t="shared" si="3"/>
        <v>0</v>
      </c>
    </row>
    <row r="71" spans="1:8" ht="12.75">
      <c r="A71" s="361"/>
      <c r="B71" s="247">
        <v>60</v>
      </c>
      <c r="C71" s="136" t="s">
        <v>59</v>
      </c>
      <c r="D71" s="137" t="s">
        <v>134</v>
      </c>
      <c r="E71" s="169" t="s">
        <v>56</v>
      </c>
      <c r="F71" s="170">
        <v>4</v>
      </c>
      <c r="G71" s="203"/>
      <c r="H71" s="171">
        <f t="shared" si="3"/>
        <v>0</v>
      </c>
    </row>
    <row r="72" spans="1:8" ht="12.75">
      <c r="A72" s="361"/>
      <c r="B72" s="247">
        <v>61</v>
      </c>
      <c r="C72" s="136" t="s">
        <v>59</v>
      </c>
      <c r="D72" s="137" t="s">
        <v>135</v>
      </c>
      <c r="E72" s="169" t="s">
        <v>60</v>
      </c>
      <c r="F72" s="170">
        <f>(SUM(F29:F32))/2</f>
        <v>43</v>
      </c>
      <c r="G72" s="203"/>
      <c r="H72" s="171">
        <f t="shared" si="3"/>
        <v>0</v>
      </c>
    </row>
    <row r="73" spans="1:8" ht="12.75">
      <c r="A73" s="361"/>
      <c r="B73" s="247">
        <v>62</v>
      </c>
      <c r="C73" s="136" t="s">
        <v>81</v>
      </c>
      <c r="D73" s="137" t="s">
        <v>82</v>
      </c>
      <c r="E73" s="169" t="s">
        <v>39</v>
      </c>
      <c r="F73" s="170">
        <f>SUM(F27:F34)</f>
        <v>184</v>
      </c>
      <c r="G73" s="203"/>
      <c r="H73" s="171">
        <f t="shared" si="3"/>
        <v>0</v>
      </c>
    </row>
    <row r="74" spans="1:8" ht="12.75">
      <c r="A74" s="361"/>
      <c r="B74" s="247">
        <v>63</v>
      </c>
      <c r="C74" s="136" t="s">
        <v>57</v>
      </c>
      <c r="D74" s="137" t="s">
        <v>58</v>
      </c>
      <c r="E74" s="169" t="s">
        <v>39</v>
      </c>
      <c r="F74" s="170">
        <f>F73</f>
        <v>184</v>
      </c>
      <c r="G74" s="203"/>
      <c r="H74" s="171">
        <f t="shared" si="3"/>
        <v>0</v>
      </c>
    </row>
    <row r="75" spans="1:11" s="243" customFormat="1" ht="12.75">
      <c r="A75" s="361"/>
      <c r="B75" s="301">
        <v>64</v>
      </c>
      <c r="C75" s="302" t="s">
        <v>586</v>
      </c>
      <c r="D75" s="303" t="s">
        <v>587</v>
      </c>
      <c r="E75" s="304" t="s">
        <v>56</v>
      </c>
      <c r="F75" s="299">
        <v>1</v>
      </c>
      <c r="G75" s="305"/>
      <c r="H75" s="300">
        <f aca="true" t="shared" si="4" ref="H75">F75*G75</f>
        <v>0</v>
      </c>
      <c r="I75" s="225"/>
      <c r="J75" s="225"/>
      <c r="K75" s="225"/>
    </row>
    <row r="76" spans="1:8" ht="12.75">
      <c r="A76" s="361"/>
      <c r="B76" s="247">
        <v>65</v>
      </c>
      <c r="C76" s="136" t="s">
        <v>138</v>
      </c>
      <c r="D76" s="137" t="s">
        <v>137</v>
      </c>
      <c r="E76" s="169" t="s">
        <v>25</v>
      </c>
      <c r="F76" s="170">
        <v>1.25</v>
      </c>
      <c r="G76" s="305"/>
      <c r="H76" s="300">
        <f t="shared" si="3"/>
        <v>0</v>
      </c>
    </row>
    <row r="77" spans="1:8" ht="12.75">
      <c r="A77" s="361"/>
      <c r="B77" s="172"/>
      <c r="C77" s="142" t="s">
        <v>40</v>
      </c>
      <c r="D77" s="143" t="str">
        <f>CONCATENATE(C26," ",D26)</f>
        <v>722 Vnitřní vodovod</v>
      </c>
      <c r="E77" s="172"/>
      <c r="F77" s="173"/>
      <c r="G77" s="307"/>
      <c r="H77" s="306">
        <f>SUM(H26:H76)</f>
        <v>0</v>
      </c>
    </row>
    <row r="78" spans="1:8" ht="12.75">
      <c r="A78" s="361"/>
      <c r="B78" s="244" t="s">
        <v>37</v>
      </c>
      <c r="C78" s="245" t="s">
        <v>83</v>
      </c>
      <c r="D78" s="246" t="s">
        <v>84</v>
      </c>
      <c r="E78" s="247"/>
      <c r="F78" s="255"/>
      <c r="G78" s="263"/>
      <c r="H78" s="256"/>
    </row>
    <row r="79" spans="1:8" ht="22.5">
      <c r="A79" s="361"/>
      <c r="B79" s="247">
        <v>66</v>
      </c>
      <c r="C79" s="248" t="s">
        <v>193</v>
      </c>
      <c r="D79" s="249" t="s">
        <v>192</v>
      </c>
      <c r="E79" s="257" t="s">
        <v>39</v>
      </c>
      <c r="F79" s="258">
        <v>1</v>
      </c>
      <c r="G79" s="264"/>
      <c r="H79" s="259">
        <f>F79*G79</f>
        <v>0</v>
      </c>
    </row>
    <row r="80" spans="1:8" ht="12.75">
      <c r="A80" s="361"/>
      <c r="B80" s="247">
        <v>67</v>
      </c>
      <c r="C80" s="248" t="s">
        <v>59</v>
      </c>
      <c r="D80" s="249" t="s">
        <v>369</v>
      </c>
      <c r="E80" s="257" t="s">
        <v>39</v>
      </c>
      <c r="F80" s="258">
        <v>1</v>
      </c>
      <c r="G80" s="264"/>
      <c r="H80" s="259">
        <f aca="true" t="shared" si="5" ref="H80:H103">F80*G80</f>
        <v>0</v>
      </c>
    </row>
    <row r="81" spans="1:8" ht="12.75">
      <c r="A81" s="361"/>
      <c r="B81" s="247">
        <v>68</v>
      </c>
      <c r="C81" s="248" t="s">
        <v>59</v>
      </c>
      <c r="D81" s="366" t="s">
        <v>654</v>
      </c>
      <c r="E81" s="257" t="s">
        <v>38</v>
      </c>
      <c r="F81" s="258">
        <v>1</v>
      </c>
      <c r="G81" s="264"/>
      <c r="H81" s="259">
        <f t="shared" si="5"/>
        <v>0</v>
      </c>
    </row>
    <row r="82" spans="1:8" ht="22.5">
      <c r="A82" s="361"/>
      <c r="B82" s="247">
        <v>69</v>
      </c>
      <c r="C82" s="248" t="s">
        <v>59</v>
      </c>
      <c r="D82" s="366" t="s">
        <v>655</v>
      </c>
      <c r="E82" s="257" t="s">
        <v>38</v>
      </c>
      <c r="F82" s="258">
        <v>2</v>
      </c>
      <c r="G82" s="264"/>
      <c r="H82" s="259">
        <f t="shared" si="5"/>
        <v>0</v>
      </c>
    </row>
    <row r="83" spans="1:8" ht="22.5">
      <c r="A83" s="361"/>
      <c r="B83" s="247">
        <v>70</v>
      </c>
      <c r="C83" s="248" t="s">
        <v>140</v>
      </c>
      <c r="D83" s="366" t="s">
        <v>139</v>
      </c>
      <c r="E83" s="257" t="s">
        <v>39</v>
      </c>
      <c r="F83" s="258">
        <v>8</v>
      </c>
      <c r="G83" s="264"/>
      <c r="H83" s="259">
        <f t="shared" si="5"/>
        <v>0</v>
      </c>
    </row>
    <row r="84" spans="1:8" ht="12.75">
      <c r="A84" s="361"/>
      <c r="B84" s="247">
        <v>71</v>
      </c>
      <c r="C84" s="248" t="s">
        <v>59</v>
      </c>
      <c r="D84" s="366" t="s">
        <v>368</v>
      </c>
      <c r="E84" s="257" t="s">
        <v>39</v>
      </c>
      <c r="F84" s="258">
        <v>8</v>
      </c>
      <c r="G84" s="264"/>
      <c r="H84" s="259">
        <f t="shared" si="5"/>
        <v>0</v>
      </c>
    </row>
    <row r="85" spans="1:8" ht="12.75">
      <c r="A85" s="361"/>
      <c r="B85" s="247">
        <v>72</v>
      </c>
      <c r="C85" s="248" t="s">
        <v>59</v>
      </c>
      <c r="D85" s="366" t="s">
        <v>656</v>
      </c>
      <c r="E85" s="257" t="s">
        <v>38</v>
      </c>
      <c r="F85" s="258">
        <v>5</v>
      </c>
      <c r="G85" s="264"/>
      <c r="H85" s="259">
        <f t="shared" si="5"/>
        <v>0</v>
      </c>
    </row>
    <row r="86" spans="1:8" ht="12.75">
      <c r="A86" s="361"/>
      <c r="B86" s="247">
        <v>73</v>
      </c>
      <c r="C86" s="248"/>
      <c r="D86" s="366" t="s">
        <v>657</v>
      </c>
      <c r="E86" s="257" t="s">
        <v>38</v>
      </c>
      <c r="F86" s="258">
        <v>1</v>
      </c>
      <c r="G86" s="264"/>
      <c r="H86" s="259">
        <f t="shared" si="5"/>
        <v>0</v>
      </c>
    </row>
    <row r="87" spans="1:8" ht="12.75">
      <c r="A87" s="361"/>
      <c r="B87" s="247">
        <v>74</v>
      </c>
      <c r="C87" s="248" t="s">
        <v>59</v>
      </c>
      <c r="D87" s="366" t="s">
        <v>658</v>
      </c>
      <c r="E87" s="257" t="s">
        <v>38</v>
      </c>
      <c r="F87" s="258">
        <v>2</v>
      </c>
      <c r="G87" s="264"/>
      <c r="H87" s="259">
        <f t="shared" si="5"/>
        <v>0</v>
      </c>
    </row>
    <row r="88" spans="1:8" ht="22.5">
      <c r="A88" s="361"/>
      <c r="B88" s="247">
        <v>75</v>
      </c>
      <c r="C88" s="248" t="s">
        <v>59</v>
      </c>
      <c r="D88" s="366" t="s">
        <v>659</v>
      </c>
      <c r="E88" s="257" t="s">
        <v>38</v>
      </c>
      <c r="F88" s="258">
        <v>3</v>
      </c>
      <c r="G88" s="264"/>
      <c r="H88" s="259">
        <f t="shared" si="5"/>
        <v>0</v>
      </c>
    </row>
    <row r="89" spans="1:8" ht="22.5">
      <c r="A89" s="361"/>
      <c r="B89" s="247">
        <v>76</v>
      </c>
      <c r="C89" s="248" t="s">
        <v>140</v>
      </c>
      <c r="D89" s="366" t="s">
        <v>423</v>
      </c>
      <c r="E89" s="257" t="s">
        <v>39</v>
      </c>
      <c r="F89" s="258">
        <v>26</v>
      </c>
      <c r="G89" s="264"/>
      <c r="H89" s="259">
        <f t="shared" si="5"/>
        <v>0</v>
      </c>
    </row>
    <row r="90" spans="1:8" ht="12.75">
      <c r="A90" s="361"/>
      <c r="B90" s="247">
        <v>77</v>
      </c>
      <c r="C90" s="248" t="s">
        <v>59</v>
      </c>
      <c r="D90" s="366" t="s">
        <v>424</v>
      </c>
      <c r="E90" s="257" t="s">
        <v>39</v>
      </c>
      <c r="F90" s="258">
        <v>26</v>
      </c>
      <c r="G90" s="264"/>
      <c r="H90" s="259">
        <f t="shared" si="5"/>
        <v>0</v>
      </c>
    </row>
    <row r="91" spans="1:8" ht="12.75">
      <c r="A91" s="361"/>
      <c r="B91" s="247">
        <v>78</v>
      </c>
      <c r="C91" s="248" t="s">
        <v>59</v>
      </c>
      <c r="D91" s="366" t="s">
        <v>660</v>
      </c>
      <c r="E91" s="257" t="s">
        <v>38</v>
      </c>
      <c r="F91" s="258">
        <v>5</v>
      </c>
      <c r="G91" s="264"/>
      <c r="H91" s="259">
        <f t="shared" si="5"/>
        <v>0</v>
      </c>
    </row>
    <row r="92" spans="1:8" ht="12.75">
      <c r="A92" s="361"/>
      <c r="B92" s="247">
        <v>79</v>
      </c>
      <c r="C92" s="248" t="s">
        <v>59</v>
      </c>
      <c r="D92" s="366" t="s">
        <v>661</v>
      </c>
      <c r="E92" s="257" t="s">
        <v>38</v>
      </c>
      <c r="F92" s="258">
        <v>1</v>
      </c>
      <c r="G92" s="264"/>
      <c r="H92" s="259">
        <f t="shared" si="5"/>
        <v>0</v>
      </c>
    </row>
    <row r="93" spans="1:8" ht="12.75">
      <c r="A93" s="361"/>
      <c r="B93" s="247">
        <v>80</v>
      </c>
      <c r="C93" s="248" t="s">
        <v>59</v>
      </c>
      <c r="D93" s="366" t="s">
        <v>662</v>
      </c>
      <c r="E93" s="257" t="s">
        <v>38</v>
      </c>
      <c r="F93" s="258">
        <v>1</v>
      </c>
      <c r="G93" s="264"/>
      <c r="H93" s="259">
        <f t="shared" si="5"/>
        <v>0</v>
      </c>
    </row>
    <row r="94" spans="1:8" ht="22.5">
      <c r="A94" s="361"/>
      <c r="B94" s="247">
        <v>81</v>
      </c>
      <c r="C94" s="248" t="s">
        <v>59</v>
      </c>
      <c r="D94" s="366" t="s">
        <v>663</v>
      </c>
      <c r="E94" s="257" t="s">
        <v>38</v>
      </c>
      <c r="F94" s="258">
        <v>1</v>
      </c>
      <c r="G94" s="264"/>
      <c r="H94" s="259">
        <f t="shared" si="5"/>
        <v>0</v>
      </c>
    </row>
    <row r="95" spans="1:8" ht="12.75">
      <c r="A95" s="361"/>
      <c r="B95" s="247">
        <v>82</v>
      </c>
      <c r="C95" s="248" t="s">
        <v>143</v>
      </c>
      <c r="D95" s="366" t="s">
        <v>141</v>
      </c>
      <c r="E95" s="257" t="s">
        <v>38</v>
      </c>
      <c r="F95" s="258">
        <v>2</v>
      </c>
      <c r="G95" s="264"/>
      <c r="H95" s="259">
        <f t="shared" si="5"/>
        <v>0</v>
      </c>
    </row>
    <row r="96" spans="1:8" ht="12.75">
      <c r="A96" s="361"/>
      <c r="B96" s="247">
        <v>83</v>
      </c>
      <c r="C96" s="248" t="s">
        <v>85</v>
      </c>
      <c r="D96" s="366" t="s">
        <v>142</v>
      </c>
      <c r="E96" s="257" t="s">
        <v>38</v>
      </c>
      <c r="F96" s="258">
        <v>2</v>
      </c>
      <c r="G96" s="264"/>
      <c r="H96" s="259">
        <f t="shared" si="5"/>
        <v>0</v>
      </c>
    </row>
    <row r="97" spans="1:8" ht="12.75">
      <c r="A97" s="361"/>
      <c r="B97" s="247">
        <v>84</v>
      </c>
      <c r="C97" s="248" t="s">
        <v>146</v>
      </c>
      <c r="D97" s="366" t="s">
        <v>144</v>
      </c>
      <c r="E97" s="257" t="s">
        <v>38</v>
      </c>
      <c r="F97" s="299">
        <v>6</v>
      </c>
      <c r="G97" s="264"/>
      <c r="H97" s="300">
        <f t="shared" si="5"/>
        <v>0</v>
      </c>
    </row>
    <row r="98" spans="1:8" ht="22.5">
      <c r="A98" s="361"/>
      <c r="B98" s="247">
        <v>85</v>
      </c>
      <c r="C98" s="248" t="s">
        <v>59</v>
      </c>
      <c r="D98" s="366" t="s">
        <v>664</v>
      </c>
      <c r="E98" s="257" t="s">
        <v>38</v>
      </c>
      <c r="F98" s="258">
        <v>2</v>
      </c>
      <c r="G98" s="264"/>
      <c r="H98" s="259">
        <f t="shared" si="5"/>
        <v>0</v>
      </c>
    </row>
    <row r="99" spans="1:8" ht="12.75">
      <c r="A99" s="361"/>
      <c r="B99" s="301">
        <v>86</v>
      </c>
      <c r="C99" s="302" t="s">
        <v>59</v>
      </c>
      <c r="D99" s="367" t="s">
        <v>665</v>
      </c>
      <c r="E99" s="304" t="s">
        <v>38</v>
      </c>
      <c r="F99" s="299">
        <v>2</v>
      </c>
      <c r="G99" s="305"/>
      <c r="H99" s="300">
        <f aca="true" t="shared" si="6" ref="H99">F99*G99</f>
        <v>0</v>
      </c>
    </row>
    <row r="100" spans="1:8" ht="12.75">
      <c r="A100" s="361"/>
      <c r="B100" s="247">
        <v>87</v>
      </c>
      <c r="C100" s="248" t="s">
        <v>59</v>
      </c>
      <c r="D100" s="366" t="s">
        <v>666</v>
      </c>
      <c r="E100" s="257" t="s">
        <v>39</v>
      </c>
      <c r="F100" s="258">
        <v>2</v>
      </c>
      <c r="G100" s="264"/>
      <c r="H100" s="259">
        <f>F100*G100</f>
        <v>0</v>
      </c>
    </row>
    <row r="101" spans="1:8" ht="12.75">
      <c r="A101" s="361"/>
      <c r="B101" s="247">
        <v>88</v>
      </c>
      <c r="C101" s="248" t="s">
        <v>59</v>
      </c>
      <c r="D101" s="366" t="s">
        <v>667</v>
      </c>
      <c r="E101" s="257" t="s">
        <v>38</v>
      </c>
      <c r="F101" s="258">
        <v>4</v>
      </c>
      <c r="G101" s="264"/>
      <c r="H101" s="259">
        <f>F101*G101</f>
        <v>0</v>
      </c>
    </row>
    <row r="102" spans="1:8" ht="12.75">
      <c r="A102" s="361"/>
      <c r="B102" s="247">
        <v>89</v>
      </c>
      <c r="C102" s="248" t="s">
        <v>59</v>
      </c>
      <c r="D102" s="366" t="s">
        <v>668</v>
      </c>
      <c r="E102" s="257" t="s">
        <v>38</v>
      </c>
      <c r="F102" s="258">
        <v>2</v>
      </c>
      <c r="G102" s="264"/>
      <c r="H102" s="259">
        <f>F102*G102</f>
        <v>0</v>
      </c>
    </row>
    <row r="103" spans="1:8" ht="12.75">
      <c r="A103" s="361"/>
      <c r="B103" s="247">
        <v>90</v>
      </c>
      <c r="C103" s="248" t="s">
        <v>147</v>
      </c>
      <c r="D103" s="366" t="s">
        <v>145</v>
      </c>
      <c r="E103" s="257" t="s">
        <v>38</v>
      </c>
      <c r="F103" s="258">
        <v>2</v>
      </c>
      <c r="G103" s="264"/>
      <c r="H103" s="259">
        <f t="shared" si="5"/>
        <v>0</v>
      </c>
    </row>
    <row r="104" spans="1:8" ht="22.5">
      <c r="A104" s="361"/>
      <c r="B104" s="247">
        <v>91</v>
      </c>
      <c r="C104" s="248" t="s">
        <v>59</v>
      </c>
      <c r="D104" s="366" t="s">
        <v>669</v>
      </c>
      <c r="E104" s="257" t="s">
        <v>38</v>
      </c>
      <c r="F104" s="258">
        <v>2</v>
      </c>
      <c r="G104" s="264"/>
      <c r="H104" s="259">
        <f>F104*G104</f>
        <v>0</v>
      </c>
    </row>
    <row r="105" spans="1:8" ht="12.75">
      <c r="A105" s="361"/>
      <c r="B105" s="247">
        <v>92</v>
      </c>
      <c r="C105" s="248" t="s">
        <v>425</v>
      </c>
      <c r="D105" s="366" t="s">
        <v>426</v>
      </c>
      <c r="E105" s="257" t="s">
        <v>38</v>
      </c>
      <c r="F105" s="258">
        <v>1</v>
      </c>
      <c r="G105" s="264"/>
      <c r="H105" s="259">
        <f>F105*G105</f>
        <v>0</v>
      </c>
    </row>
    <row r="106" spans="1:8" ht="22.5">
      <c r="A106" s="361"/>
      <c r="B106" s="247">
        <v>93</v>
      </c>
      <c r="C106" s="248" t="s">
        <v>59</v>
      </c>
      <c r="D106" s="366" t="s">
        <v>670</v>
      </c>
      <c r="E106" s="257" t="s">
        <v>38</v>
      </c>
      <c r="F106" s="258">
        <v>1</v>
      </c>
      <c r="G106" s="264"/>
      <c r="H106" s="259">
        <f>F106*G106</f>
        <v>0</v>
      </c>
    </row>
    <row r="107" spans="1:8" ht="12.75">
      <c r="A107" s="361"/>
      <c r="B107" s="247">
        <v>94</v>
      </c>
      <c r="C107" s="248" t="s">
        <v>86</v>
      </c>
      <c r="D107" s="249" t="s">
        <v>87</v>
      </c>
      <c r="E107" s="257" t="s">
        <v>39</v>
      </c>
      <c r="F107" s="258">
        <v>35</v>
      </c>
      <c r="G107" s="264"/>
      <c r="H107" s="259">
        <f aca="true" t="shared" si="7" ref="H107:H110">F107*G107</f>
        <v>0</v>
      </c>
    </row>
    <row r="108" spans="1:8" ht="12.75">
      <c r="A108" s="361"/>
      <c r="B108" s="247">
        <v>95</v>
      </c>
      <c r="C108" s="248" t="s">
        <v>88</v>
      </c>
      <c r="D108" s="249" t="s">
        <v>89</v>
      </c>
      <c r="E108" s="257" t="s">
        <v>56</v>
      </c>
      <c r="F108" s="258">
        <v>1</v>
      </c>
      <c r="G108" s="264"/>
      <c r="H108" s="259">
        <f t="shared" si="7"/>
        <v>0</v>
      </c>
    </row>
    <row r="109" spans="1:11" s="243" customFormat="1" ht="12.75">
      <c r="A109" s="361"/>
      <c r="B109" s="301">
        <v>96</v>
      </c>
      <c r="C109" s="302" t="s">
        <v>589</v>
      </c>
      <c r="D109" s="303" t="s">
        <v>588</v>
      </c>
      <c r="E109" s="304" t="s">
        <v>56</v>
      </c>
      <c r="F109" s="299">
        <v>1</v>
      </c>
      <c r="G109" s="305"/>
      <c r="H109" s="300">
        <f t="shared" si="7"/>
        <v>0</v>
      </c>
      <c r="I109" s="225"/>
      <c r="J109" s="225"/>
      <c r="K109" s="225"/>
    </row>
    <row r="110" spans="1:8" ht="12.75">
      <c r="A110" s="361"/>
      <c r="B110" s="247">
        <v>97</v>
      </c>
      <c r="C110" s="248" t="s">
        <v>90</v>
      </c>
      <c r="D110" s="249" t="s">
        <v>91</v>
      </c>
      <c r="E110" s="257" t="s">
        <v>25</v>
      </c>
      <c r="F110" s="258">
        <v>1.2</v>
      </c>
      <c r="G110" s="305"/>
      <c r="H110" s="300">
        <f t="shared" si="7"/>
        <v>0</v>
      </c>
    </row>
    <row r="111" spans="1:8" ht="12.75">
      <c r="A111" s="361"/>
      <c r="B111" s="260"/>
      <c r="C111" s="251" t="s">
        <v>40</v>
      </c>
      <c r="D111" s="252" t="str">
        <f>CONCATENATE(C78," ",D78)</f>
        <v>723 Vnitřní plynovod</v>
      </c>
      <c r="E111" s="260"/>
      <c r="F111" s="261"/>
      <c r="G111" s="307"/>
      <c r="H111" s="306">
        <f>SUM(H78:H110)</f>
        <v>0</v>
      </c>
    </row>
    <row r="112" spans="1:8" ht="12.75">
      <c r="A112" s="363" t="s">
        <v>527</v>
      </c>
      <c r="B112" s="244" t="s">
        <v>37</v>
      </c>
      <c r="C112" s="245" t="s">
        <v>92</v>
      </c>
      <c r="D112" s="246" t="s">
        <v>93</v>
      </c>
      <c r="E112" s="247"/>
      <c r="F112" s="255"/>
      <c r="G112" s="263"/>
      <c r="H112" s="256"/>
    </row>
    <row r="113" spans="1:8" ht="12.75">
      <c r="A113" s="363"/>
      <c r="B113" s="247">
        <v>98</v>
      </c>
      <c r="C113" s="248" t="s">
        <v>94</v>
      </c>
      <c r="D113" s="249" t="s">
        <v>148</v>
      </c>
      <c r="E113" s="257" t="s">
        <v>56</v>
      </c>
      <c r="F113" s="258">
        <v>2</v>
      </c>
      <c r="G113" s="264"/>
      <c r="H113" s="259">
        <f aca="true" t="shared" si="8" ref="H113:H125">F113*G113</f>
        <v>0</v>
      </c>
    </row>
    <row r="114" spans="1:8" ht="45">
      <c r="A114" s="363"/>
      <c r="B114" s="247">
        <v>99</v>
      </c>
      <c r="C114" s="248" t="s">
        <v>59</v>
      </c>
      <c r="D114" s="368" t="s">
        <v>671</v>
      </c>
      <c r="E114" s="257" t="s">
        <v>38</v>
      </c>
      <c r="F114" s="258">
        <v>2</v>
      </c>
      <c r="G114" s="264"/>
      <c r="H114" s="259">
        <f t="shared" si="8"/>
        <v>0</v>
      </c>
    </row>
    <row r="115" spans="1:8" ht="12.75">
      <c r="A115" s="363"/>
      <c r="B115" s="247">
        <v>100</v>
      </c>
      <c r="C115" s="248" t="s">
        <v>59</v>
      </c>
      <c r="D115" s="249" t="s">
        <v>149</v>
      </c>
      <c r="E115" s="257" t="s">
        <v>38</v>
      </c>
      <c r="F115" s="258">
        <v>2</v>
      </c>
      <c r="G115" s="264"/>
      <c r="H115" s="259">
        <f t="shared" si="8"/>
        <v>0</v>
      </c>
    </row>
    <row r="116" spans="1:8" ht="67.5">
      <c r="A116" s="363"/>
      <c r="B116" s="247">
        <v>101</v>
      </c>
      <c r="C116" s="248" t="s">
        <v>59</v>
      </c>
      <c r="D116" s="249" t="s">
        <v>512</v>
      </c>
      <c r="E116" s="257" t="s">
        <v>38</v>
      </c>
      <c r="F116" s="258">
        <v>1</v>
      </c>
      <c r="G116" s="264"/>
      <c r="H116" s="259">
        <f t="shared" si="8"/>
        <v>0</v>
      </c>
    </row>
    <row r="117" spans="1:8" ht="12.75">
      <c r="A117" s="363"/>
      <c r="B117" s="247">
        <v>102</v>
      </c>
      <c r="C117" s="248" t="s">
        <v>59</v>
      </c>
      <c r="D117" s="249" t="s">
        <v>150</v>
      </c>
      <c r="E117" s="257" t="s">
        <v>38</v>
      </c>
      <c r="F117" s="258">
        <v>1</v>
      </c>
      <c r="G117" s="264"/>
      <c r="H117" s="259">
        <f t="shared" si="8"/>
        <v>0</v>
      </c>
    </row>
    <row r="118" spans="1:8" ht="12.75">
      <c r="A118" s="363"/>
      <c r="B118" s="247">
        <v>103</v>
      </c>
      <c r="C118" s="248" t="s">
        <v>59</v>
      </c>
      <c r="D118" s="249" t="s">
        <v>151</v>
      </c>
      <c r="E118" s="257" t="s">
        <v>38</v>
      </c>
      <c r="F118" s="258">
        <v>2</v>
      </c>
      <c r="G118" s="264"/>
      <c r="H118" s="259">
        <f t="shared" si="8"/>
        <v>0</v>
      </c>
    </row>
    <row r="119" spans="1:8" ht="78.75">
      <c r="A119" s="363"/>
      <c r="B119" s="247">
        <v>104</v>
      </c>
      <c r="C119" s="248" t="s">
        <v>59</v>
      </c>
      <c r="D119" s="249" t="s">
        <v>513</v>
      </c>
      <c r="E119" s="257" t="s">
        <v>38</v>
      </c>
      <c r="F119" s="258">
        <v>1</v>
      </c>
      <c r="G119" s="264"/>
      <c r="H119" s="259">
        <f t="shared" si="8"/>
        <v>0</v>
      </c>
    </row>
    <row r="120" spans="1:11" s="243" customFormat="1" ht="22.5">
      <c r="A120" s="363"/>
      <c r="B120" s="301">
        <v>105</v>
      </c>
      <c r="C120" s="302" t="s">
        <v>59</v>
      </c>
      <c r="D120" s="303" t="s">
        <v>590</v>
      </c>
      <c r="E120" s="304" t="s">
        <v>38</v>
      </c>
      <c r="F120" s="299">
        <v>1</v>
      </c>
      <c r="G120" s="305"/>
      <c r="H120" s="300">
        <f t="shared" si="8"/>
        <v>0</v>
      </c>
      <c r="I120" s="225"/>
      <c r="J120" s="225"/>
      <c r="K120" s="225"/>
    </row>
    <row r="121" spans="1:8" ht="12.75">
      <c r="A121" s="363"/>
      <c r="B121" s="247">
        <v>106</v>
      </c>
      <c r="C121" s="248" t="s">
        <v>152</v>
      </c>
      <c r="D121" s="249" t="s">
        <v>153</v>
      </c>
      <c r="E121" s="257" t="s">
        <v>56</v>
      </c>
      <c r="F121" s="258">
        <v>1</v>
      </c>
      <c r="G121" s="264"/>
      <c r="H121" s="259">
        <f t="shared" si="8"/>
        <v>0</v>
      </c>
    </row>
    <row r="122" spans="1:8" ht="12.75">
      <c r="A122" s="363"/>
      <c r="B122" s="247">
        <v>107</v>
      </c>
      <c r="C122" s="248" t="s">
        <v>278</v>
      </c>
      <c r="D122" s="249" t="s">
        <v>277</v>
      </c>
      <c r="E122" s="257" t="s">
        <v>39</v>
      </c>
      <c r="F122" s="258">
        <v>10</v>
      </c>
      <c r="G122" s="264"/>
      <c r="H122" s="259">
        <f t="shared" si="8"/>
        <v>0</v>
      </c>
    </row>
    <row r="123" spans="1:8" ht="22.5">
      <c r="A123" s="363"/>
      <c r="B123" s="247">
        <v>108</v>
      </c>
      <c r="C123" s="248" t="s">
        <v>154</v>
      </c>
      <c r="D123" s="249" t="s">
        <v>155</v>
      </c>
      <c r="E123" s="257" t="s">
        <v>39</v>
      </c>
      <c r="F123" s="258">
        <v>15</v>
      </c>
      <c r="G123" s="264"/>
      <c r="H123" s="259">
        <f t="shared" si="8"/>
        <v>0</v>
      </c>
    </row>
    <row r="124" spans="1:11" s="243" customFormat="1" ht="12.75">
      <c r="A124" s="363"/>
      <c r="B124" s="301">
        <v>109</v>
      </c>
      <c r="C124" s="302" t="s">
        <v>591</v>
      </c>
      <c r="D124" s="303" t="s">
        <v>593</v>
      </c>
      <c r="E124" s="304" t="s">
        <v>56</v>
      </c>
      <c r="F124" s="299">
        <v>1</v>
      </c>
      <c r="G124" s="305"/>
      <c r="H124" s="300">
        <f t="shared" si="8"/>
        <v>0</v>
      </c>
      <c r="I124" s="225"/>
      <c r="J124" s="225"/>
      <c r="K124" s="225"/>
    </row>
    <row r="125" spans="1:8" ht="12.75">
      <c r="A125" s="363"/>
      <c r="B125" s="247">
        <v>110</v>
      </c>
      <c r="C125" s="248" t="s">
        <v>156</v>
      </c>
      <c r="D125" s="249" t="s">
        <v>157</v>
      </c>
      <c r="E125" s="257" t="s">
        <v>25</v>
      </c>
      <c r="F125" s="258">
        <v>4.25</v>
      </c>
      <c r="G125" s="305"/>
      <c r="H125" s="300">
        <f t="shared" si="8"/>
        <v>0</v>
      </c>
    </row>
    <row r="126" spans="1:8" ht="12.75">
      <c r="A126" s="363"/>
      <c r="B126" s="260"/>
      <c r="C126" s="251" t="s">
        <v>40</v>
      </c>
      <c r="D126" s="252" t="str">
        <f>CONCATENATE(C112," ",D112)</f>
        <v>731 Kotelny</v>
      </c>
      <c r="E126" s="260"/>
      <c r="F126" s="261"/>
      <c r="G126" s="307"/>
      <c r="H126" s="306">
        <f>SUM(H112:H125)</f>
        <v>0</v>
      </c>
    </row>
    <row r="127" spans="1:8" ht="12.75">
      <c r="A127" s="363"/>
      <c r="B127" s="244" t="s">
        <v>37</v>
      </c>
      <c r="C127" s="245" t="s">
        <v>95</v>
      </c>
      <c r="D127" s="246" t="s">
        <v>96</v>
      </c>
      <c r="E127" s="247"/>
      <c r="F127" s="255"/>
      <c r="G127" s="263"/>
      <c r="H127" s="256"/>
    </row>
    <row r="128" spans="1:8" ht="12.75">
      <c r="A128" s="363"/>
      <c r="B128" s="247">
        <v>111</v>
      </c>
      <c r="C128" s="248" t="s">
        <v>159</v>
      </c>
      <c r="D128" s="249" t="s">
        <v>158</v>
      </c>
      <c r="E128" s="257" t="s">
        <v>56</v>
      </c>
      <c r="F128" s="258">
        <v>1</v>
      </c>
      <c r="G128" s="264"/>
      <c r="H128" s="259">
        <f aca="true" t="shared" si="9" ref="H128:H141">F128*G128</f>
        <v>0</v>
      </c>
    </row>
    <row r="129" spans="1:8" ht="67.5">
      <c r="A129" s="363"/>
      <c r="B129" s="247">
        <v>112</v>
      </c>
      <c r="C129" s="248" t="s">
        <v>59</v>
      </c>
      <c r="D129" s="249" t="s">
        <v>585</v>
      </c>
      <c r="E129" s="257" t="s">
        <v>38</v>
      </c>
      <c r="F129" s="258">
        <v>1</v>
      </c>
      <c r="G129" s="264"/>
      <c r="H129" s="259">
        <f t="shared" si="9"/>
        <v>0</v>
      </c>
    </row>
    <row r="130" spans="1:8" ht="12.75">
      <c r="A130" s="363"/>
      <c r="B130" s="247">
        <v>113</v>
      </c>
      <c r="C130" s="248" t="s">
        <v>161</v>
      </c>
      <c r="D130" s="249" t="s">
        <v>160</v>
      </c>
      <c r="E130" s="257" t="s">
        <v>56</v>
      </c>
      <c r="F130" s="258">
        <v>1</v>
      </c>
      <c r="G130" s="264"/>
      <c r="H130" s="259">
        <f t="shared" si="9"/>
        <v>0</v>
      </c>
    </row>
    <row r="131" spans="1:8" ht="12.75">
      <c r="A131" s="363"/>
      <c r="B131" s="247">
        <v>114</v>
      </c>
      <c r="C131" s="248" t="s">
        <v>59</v>
      </c>
      <c r="D131" s="249" t="s">
        <v>370</v>
      </c>
      <c r="E131" s="257" t="s">
        <v>38</v>
      </c>
      <c r="F131" s="258">
        <v>1</v>
      </c>
      <c r="G131" s="264"/>
      <c r="H131" s="259">
        <f t="shared" si="9"/>
        <v>0</v>
      </c>
    </row>
    <row r="132" spans="1:8" ht="12.75">
      <c r="A132" s="363"/>
      <c r="B132" s="247">
        <v>115</v>
      </c>
      <c r="C132" s="248" t="s">
        <v>162</v>
      </c>
      <c r="D132" s="249" t="s">
        <v>163</v>
      </c>
      <c r="E132" s="257" t="s">
        <v>56</v>
      </c>
      <c r="F132" s="258">
        <v>2</v>
      </c>
      <c r="G132" s="264"/>
      <c r="H132" s="259">
        <f t="shared" si="9"/>
        <v>0</v>
      </c>
    </row>
    <row r="133" spans="1:8" ht="12.75">
      <c r="A133" s="363"/>
      <c r="B133" s="247">
        <v>116</v>
      </c>
      <c r="C133" s="248" t="s">
        <v>59</v>
      </c>
      <c r="D133" s="369" t="s">
        <v>672</v>
      </c>
      <c r="E133" s="257" t="s">
        <v>38</v>
      </c>
      <c r="F133" s="258">
        <v>1</v>
      </c>
      <c r="G133" s="264"/>
      <c r="H133" s="259">
        <f t="shared" si="9"/>
        <v>0</v>
      </c>
    </row>
    <row r="134" spans="1:8" ht="12.75">
      <c r="A134" s="363"/>
      <c r="B134" s="247">
        <v>117</v>
      </c>
      <c r="C134" s="248" t="s">
        <v>59</v>
      </c>
      <c r="D134" s="369" t="s">
        <v>673</v>
      </c>
      <c r="E134" s="257" t="s">
        <v>38</v>
      </c>
      <c r="F134" s="258">
        <v>1</v>
      </c>
      <c r="G134" s="264"/>
      <c r="H134" s="259">
        <f t="shared" si="9"/>
        <v>0</v>
      </c>
    </row>
    <row r="135" spans="1:8" ht="12.75">
      <c r="A135" s="363"/>
      <c r="B135" s="247">
        <v>118</v>
      </c>
      <c r="C135" s="248" t="s">
        <v>97</v>
      </c>
      <c r="D135" s="249" t="s">
        <v>164</v>
      </c>
      <c r="E135" s="257" t="s">
        <v>56</v>
      </c>
      <c r="F135" s="258">
        <v>2</v>
      </c>
      <c r="G135" s="264"/>
      <c r="H135" s="259">
        <f t="shared" si="9"/>
        <v>0</v>
      </c>
    </row>
    <row r="136" spans="1:8" ht="22.5">
      <c r="A136" s="363"/>
      <c r="B136" s="247">
        <v>119</v>
      </c>
      <c r="C136" s="248" t="s">
        <v>59</v>
      </c>
      <c r="D136" s="249" t="s">
        <v>514</v>
      </c>
      <c r="E136" s="257" t="s">
        <v>38</v>
      </c>
      <c r="F136" s="258">
        <v>1</v>
      </c>
      <c r="G136" s="264"/>
      <c r="H136" s="259">
        <f t="shared" si="9"/>
        <v>0</v>
      </c>
    </row>
    <row r="137" spans="1:8" ht="22.5">
      <c r="A137" s="363"/>
      <c r="B137" s="247">
        <v>120</v>
      </c>
      <c r="C137" s="248" t="s">
        <v>59</v>
      </c>
      <c r="D137" s="249" t="s">
        <v>515</v>
      </c>
      <c r="E137" s="257" t="s">
        <v>38</v>
      </c>
      <c r="F137" s="258">
        <v>1</v>
      </c>
      <c r="G137" s="264"/>
      <c r="H137" s="259">
        <f t="shared" si="9"/>
        <v>0</v>
      </c>
    </row>
    <row r="138" spans="1:8" ht="12.75">
      <c r="A138" s="363"/>
      <c r="B138" s="247">
        <v>121</v>
      </c>
      <c r="C138" s="248" t="s">
        <v>98</v>
      </c>
      <c r="D138" s="249" t="s">
        <v>99</v>
      </c>
      <c r="E138" s="257" t="s">
        <v>56</v>
      </c>
      <c r="F138" s="258">
        <v>1</v>
      </c>
      <c r="G138" s="264"/>
      <c r="H138" s="259">
        <f t="shared" si="9"/>
        <v>0</v>
      </c>
    </row>
    <row r="139" spans="1:8" ht="45">
      <c r="A139" s="363"/>
      <c r="B139" s="247">
        <v>122</v>
      </c>
      <c r="C139" s="248" t="s">
        <v>59</v>
      </c>
      <c r="D139" s="249" t="s">
        <v>516</v>
      </c>
      <c r="E139" s="257" t="s">
        <v>38</v>
      </c>
      <c r="F139" s="258">
        <v>1</v>
      </c>
      <c r="G139" s="264"/>
      <c r="H139" s="259">
        <f t="shared" si="9"/>
        <v>0</v>
      </c>
    </row>
    <row r="140" spans="1:11" s="243" customFormat="1" ht="12.75">
      <c r="A140" s="363"/>
      <c r="B140" s="301">
        <v>123</v>
      </c>
      <c r="C140" s="302" t="s">
        <v>591</v>
      </c>
      <c r="D140" s="303" t="s">
        <v>592</v>
      </c>
      <c r="E140" s="304" t="s">
        <v>56</v>
      </c>
      <c r="F140" s="299">
        <v>1</v>
      </c>
      <c r="G140" s="305"/>
      <c r="H140" s="300">
        <f t="shared" si="9"/>
        <v>0</v>
      </c>
      <c r="I140" s="225"/>
      <c r="J140" s="225"/>
      <c r="K140" s="225"/>
    </row>
    <row r="141" spans="1:8" ht="12.75">
      <c r="A141" s="363"/>
      <c r="B141" s="247">
        <v>124</v>
      </c>
      <c r="C141" s="248" t="s">
        <v>100</v>
      </c>
      <c r="D141" s="249" t="s">
        <v>101</v>
      </c>
      <c r="E141" s="257" t="s">
        <v>25</v>
      </c>
      <c r="F141" s="258">
        <v>1.85</v>
      </c>
      <c r="G141" s="305"/>
      <c r="H141" s="300">
        <f t="shared" si="9"/>
        <v>0</v>
      </c>
    </row>
    <row r="142" spans="1:8" ht="12.75">
      <c r="A142" s="363"/>
      <c r="B142" s="260"/>
      <c r="C142" s="251" t="s">
        <v>40</v>
      </c>
      <c r="D142" s="252" t="str">
        <f>CONCATENATE(C127," ",D127)</f>
        <v>732 Strojovny</v>
      </c>
      <c r="E142" s="260"/>
      <c r="F142" s="261"/>
      <c r="G142" s="307"/>
      <c r="H142" s="306">
        <f>SUM(H127:H141)</f>
        <v>0</v>
      </c>
    </row>
    <row r="143" spans="1:8" ht="12.75">
      <c r="A143" s="361" t="s">
        <v>528</v>
      </c>
      <c r="B143" s="244" t="s">
        <v>37</v>
      </c>
      <c r="C143" s="245" t="s">
        <v>61</v>
      </c>
      <c r="D143" s="246" t="s">
        <v>62</v>
      </c>
      <c r="E143" s="247"/>
      <c r="F143" s="255"/>
      <c r="G143" s="263"/>
      <c r="H143" s="256"/>
    </row>
    <row r="144" spans="1:8" ht="12.75">
      <c r="A144" s="361"/>
      <c r="B144" s="247">
        <v>125</v>
      </c>
      <c r="C144" s="248" t="s">
        <v>63</v>
      </c>
      <c r="D144" s="370" t="s">
        <v>674</v>
      </c>
      <c r="E144" s="257" t="s">
        <v>39</v>
      </c>
      <c r="F144" s="258">
        <v>51</v>
      </c>
      <c r="G144" s="264"/>
      <c r="H144" s="259">
        <f aca="true" t="shared" si="10" ref="H144:H163">F144*G144</f>
        <v>0</v>
      </c>
    </row>
    <row r="145" spans="1:8" ht="12.75">
      <c r="A145" s="361"/>
      <c r="B145" s="247">
        <v>126</v>
      </c>
      <c r="C145" s="248" t="s">
        <v>64</v>
      </c>
      <c r="D145" s="370" t="s">
        <v>675</v>
      </c>
      <c r="E145" s="257" t="s">
        <v>39</v>
      </c>
      <c r="F145" s="258">
        <v>24</v>
      </c>
      <c r="G145" s="264"/>
      <c r="H145" s="259">
        <f t="shared" si="10"/>
        <v>0</v>
      </c>
    </row>
    <row r="146" spans="1:8" ht="12.75">
      <c r="A146" s="361"/>
      <c r="B146" s="247">
        <v>127</v>
      </c>
      <c r="C146" s="248" t="s">
        <v>165</v>
      </c>
      <c r="D146" s="370" t="s">
        <v>676</v>
      </c>
      <c r="E146" s="257" t="s">
        <v>39</v>
      </c>
      <c r="F146" s="258">
        <v>92</v>
      </c>
      <c r="G146" s="264"/>
      <c r="H146" s="259">
        <f t="shared" si="10"/>
        <v>0</v>
      </c>
    </row>
    <row r="147" spans="1:8" ht="12.75">
      <c r="A147" s="361"/>
      <c r="B147" s="247">
        <v>128</v>
      </c>
      <c r="C147" s="248" t="s">
        <v>166</v>
      </c>
      <c r="D147" s="370" t="s">
        <v>677</v>
      </c>
      <c r="E147" s="257" t="s">
        <v>39</v>
      </c>
      <c r="F147" s="258">
        <v>24</v>
      </c>
      <c r="G147" s="264"/>
      <c r="H147" s="259">
        <f t="shared" si="10"/>
        <v>0</v>
      </c>
    </row>
    <row r="148" spans="1:8" ht="12.75">
      <c r="A148" s="361"/>
      <c r="B148" s="247">
        <v>129</v>
      </c>
      <c r="C148" s="248" t="s">
        <v>167</v>
      </c>
      <c r="D148" s="370" t="s">
        <v>678</v>
      </c>
      <c r="E148" s="257" t="s">
        <v>39</v>
      </c>
      <c r="F148" s="258">
        <v>20</v>
      </c>
      <c r="G148" s="264"/>
      <c r="H148" s="259">
        <f t="shared" si="10"/>
        <v>0</v>
      </c>
    </row>
    <row r="149" spans="1:8" ht="22.5">
      <c r="A149" s="361"/>
      <c r="B149" s="247">
        <v>130</v>
      </c>
      <c r="C149" s="248" t="s">
        <v>172</v>
      </c>
      <c r="D149" s="249" t="s">
        <v>74</v>
      </c>
      <c r="E149" s="257" t="s">
        <v>39</v>
      </c>
      <c r="F149" s="258">
        <f>SUM(F150:F151)</f>
        <v>75</v>
      </c>
      <c r="G149" s="264"/>
      <c r="H149" s="259">
        <f t="shared" si="10"/>
        <v>0</v>
      </c>
    </row>
    <row r="150" spans="1:8" ht="22.5">
      <c r="A150" s="361"/>
      <c r="B150" s="247">
        <v>131</v>
      </c>
      <c r="C150" s="248" t="s">
        <v>59</v>
      </c>
      <c r="D150" s="249" t="s">
        <v>453</v>
      </c>
      <c r="E150" s="257" t="s">
        <v>39</v>
      </c>
      <c r="F150" s="258">
        <v>51</v>
      </c>
      <c r="G150" s="264"/>
      <c r="H150" s="259">
        <f t="shared" si="10"/>
        <v>0</v>
      </c>
    </row>
    <row r="151" spans="1:8" ht="22.5">
      <c r="A151" s="361"/>
      <c r="B151" s="247">
        <v>132</v>
      </c>
      <c r="C151" s="248" t="s">
        <v>59</v>
      </c>
      <c r="D151" s="249" t="s">
        <v>454</v>
      </c>
      <c r="E151" s="257" t="s">
        <v>39</v>
      </c>
      <c r="F151" s="258">
        <v>24</v>
      </c>
      <c r="G151" s="264"/>
      <c r="H151" s="259">
        <f t="shared" si="10"/>
        <v>0</v>
      </c>
    </row>
    <row r="152" spans="1:8" ht="12.75">
      <c r="A152" s="361"/>
      <c r="B152" s="247">
        <v>133</v>
      </c>
      <c r="C152" s="248" t="s">
        <v>173</v>
      </c>
      <c r="D152" s="249" t="s">
        <v>76</v>
      </c>
      <c r="E152" s="257" t="s">
        <v>39</v>
      </c>
      <c r="F152" s="258">
        <f>SUM(F153:F154)</f>
        <v>116</v>
      </c>
      <c r="G152" s="264"/>
      <c r="H152" s="259">
        <f t="shared" si="10"/>
        <v>0</v>
      </c>
    </row>
    <row r="153" spans="1:8" ht="22.5">
      <c r="A153" s="361"/>
      <c r="B153" s="247">
        <v>134</v>
      </c>
      <c r="C153" s="248" t="s">
        <v>59</v>
      </c>
      <c r="D153" s="249" t="s">
        <v>455</v>
      </c>
      <c r="E153" s="257" t="s">
        <v>39</v>
      </c>
      <c r="F153" s="258">
        <v>92</v>
      </c>
      <c r="G153" s="264"/>
      <c r="H153" s="259">
        <f t="shared" si="10"/>
        <v>0</v>
      </c>
    </row>
    <row r="154" spans="1:8" ht="22.5">
      <c r="A154" s="361"/>
      <c r="B154" s="247">
        <v>135</v>
      </c>
      <c r="C154" s="248" t="s">
        <v>59</v>
      </c>
      <c r="D154" s="249" t="s">
        <v>456</v>
      </c>
      <c r="E154" s="257" t="s">
        <v>39</v>
      </c>
      <c r="F154" s="258">
        <v>24</v>
      </c>
      <c r="G154" s="264"/>
      <c r="H154" s="259">
        <f t="shared" si="10"/>
        <v>0</v>
      </c>
    </row>
    <row r="155" spans="1:8" ht="12.75">
      <c r="A155" s="361"/>
      <c r="B155" s="247">
        <v>136</v>
      </c>
      <c r="C155" s="248" t="s">
        <v>174</v>
      </c>
      <c r="D155" s="249" t="s">
        <v>78</v>
      </c>
      <c r="E155" s="257" t="s">
        <v>39</v>
      </c>
      <c r="F155" s="258">
        <f>SUM(F156:F156)</f>
        <v>20</v>
      </c>
      <c r="G155" s="264"/>
      <c r="H155" s="259">
        <f t="shared" si="10"/>
        <v>0</v>
      </c>
    </row>
    <row r="156" spans="1:8" ht="22.5">
      <c r="A156" s="361"/>
      <c r="B156" s="247">
        <v>137</v>
      </c>
      <c r="C156" s="248" t="s">
        <v>59</v>
      </c>
      <c r="D156" s="249" t="s">
        <v>457</v>
      </c>
      <c r="E156" s="257" t="s">
        <v>39</v>
      </c>
      <c r="F156" s="258">
        <v>20</v>
      </c>
      <c r="G156" s="264"/>
      <c r="H156" s="259">
        <f t="shared" si="10"/>
        <v>0</v>
      </c>
    </row>
    <row r="157" spans="1:8" ht="12.75">
      <c r="A157" s="361"/>
      <c r="B157" s="247">
        <v>138</v>
      </c>
      <c r="C157" s="248" t="s">
        <v>59</v>
      </c>
      <c r="D157" s="249" t="s">
        <v>120</v>
      </c>
      <c r="E157" s="257" t="s">
        <v>38</v>
      </c>
      <c r="F157" s="258">
        <v>5</v>
      </c>
      <c r="G157" s="264"/>
      <c r="H157" s="259">
        <f t="shared" si="10"/>
        <v>0</v>
      </c>
    </row>
    <row r="158" spans="1:8" ht="12.75">
      <c r="A158" s="361"/>
      <c r="B158" s="247">
        <v>139</v>
      </c>
      <c r="C158" s="248" t="s">
        <v>59</v>
      </c>
      <c r="D158" s="249" t="s">
        <v>135</v>
      </c>
      <c r="E158" s="257" t="s">
        <v>60</v>
      </c>
      <c r="F158" s="258">
        <f>(SUM(F144:F148))/2</f>
        <v>105.5</v>
      </c>
      <c r="G158" s="264"/>
      <c r="H158" s="259">
        <f t="shared" si="10"/>
        <v>0</v>
      </c>
    </row>
    <row r="159" spans="1:8" ht="12.75">
      <c r="A159" s="361"/>
      <c r="B159" s="247">
        <v>140</v>
      </c>
      <c r="C159" s="248" t="s">
        <v>65</v>
      </c>
      <c r="D159" s="249" t="s">
        <v>168</v>
      </c>
      <c r="E159" s="257" t="s">
        <v>39</v>
      </c>
      <c r="F159" s="258">
        <v>167</v>
      </c>
      <c r="G159" s="264"/>
      <c r="H159" s="259">
        <f t="shared" si="10"/>
        <v>0</v>
      </c>
    </row>
    <row r="160" spans="1:8" ht="12.75">
      <c r="A160" s="361"/>
      <c r="B160" s="247">
        <v>141</v>
      </c>
      <c r="C160" s="248" t="s">
        <v>102</v>
      </c>
      <c r="D160" s="249" t="s">
        <v>169</v>
      </c>
      <c r="E160" s="257" t="s">
        <v>39</v>
      </c>
      <c r="F160" s="258">
        <v>24</v>
      </c>
      <c r="G160" s="264"/>
      <c r="H160" s="259">
        <f t="shared" si="10"/>
        <v>0</v>
      </c>
    </row>
    <row r="161" spans="1:8" ht="12.75">
      <c r="A161" s="361"/>
      <c r="B161" s="247">
        <v>142</v>
      </c>
      <c r="C161" s="248" t="s">
        <v>171</v>
      </c>
      <c r="D161" s="249" t="s">
        <v>170</v>
      </c>
      <c r="E161" s="257" t="s">
        <v>39</v>
      </c>
      <c r="F161" s="258">
        <v>20</v>
      </c>
      <c r="G161" s="264"/>
      <c r="H161" s="259">
        <f t="shared" si="10"/>
        <v>0</v>
      </c>
    </row>
    <row r="162" spans="1:11" s="243" customFormat="1" ht="12.75">
      <c r="A162" s="361"/>
      <c r="B162" s="301">
        <v>143</v>
      </c>
      <c r="C162" s="302" t="s">
        <v>594</v>
      </c>
      <c r="D162" s="303" t="s">
        <v>595</v>
      </c>
      <c r="E162" s="304" t="s">
        <v>56</v>
      </c>
      <c r="F162" s="299">
        <v>1</v>
      </c>
      <c r="G162" s="305"/>
      <c r="H162" s="300">
        <f t="shared" si="10"/>
        <v>0</v>
      </c>
      <c r="I162" s="225"/>
      <c r="J162" s="225"/>
      <c r="K162" s="225"/>
    </row>
    <row r="163" spans="1:8" ht="12.75">
      <c r="A163" s="361"/>
      <c r="B163" s="247">
        <v>144</v>
      </c>
      <c r="C163" s="248" t="s">
        <v>176</v>
      </c>
      <c r="D163" s="249" t="s">
        <v>175</v>
      </c>
      <c r="E163" s="257" t="s">
        <v>25</v>
      </c>
      <c r="F163" s="258">
        <v>3.7</v>
      </c>
      <c r="G163" s="305"/>
      <c r="H163" s="300">
        <f t="shared" si="10"/>
        <v>0</v>
      </c>
    </row>
    <row r="164" spans="1:8" ht="12.75">
      <c r="A164" s="361"/>
      <c r="B164" s="260"/>
      <c r="C164" s="251" t="s">
        <v>40</v>
      </c>
      <c r="D164" s="252" t="str">
        <f>CONCATENATE(C143," ",D143)</f>
        <v>733 Rozvod potrubí</v>
      </c>
      <c r="E164" s="260"/>
      <c r="F164" s="261"/>
      <c r="G164" s="307"/>
      <c r="H164" s="306">
        <f>SUM(H143:H163)</f>
        <v>0</v>
      </c>
    </row>
    <row r="165" spans="1:8" ht="12.75">
      <c r="A165" s="361"/>
      <c r="B165" s="244" t="s">
        <v>37</v>
      </c>
      <c r="C165" s="245" t="s">
        <v>66</v>
      </c>
      <c r="D165" s="246" t="s">
        <v>67</v>
      </c>
      <c r="E165" s="247"/>
      <c r="F165" s="255"/>
      <c r="G165" s="263"/>
      <c r="H165" s="256"/>
    </row>
    <row r="166" spans="1:8" ht="12.75">
      <c r="A166" s="361"/>
      <c r="B166" s="247">
        <v>145</v>
      </c>
      <c r="C166" s="248" t="s">
        <v>103</v>
      </c>
      <c r="D166" s="249" t="s">
        <v>104</v>
      </c>
      <c r="E166" s="257" t="s">
        <v>38</v>
      </c>
      <c r="F166" s="258">
        <v>22</v>
      </c>
      <c r="G166" s="264"/>
      <c r="H166" s="259">
        <f aca="true" t="shared" si="11" ref="H166:H191">F166*G166</f>
        <v>0</v>
      </c>
    </row>
    <row r="167" spans="1:8" ht="22.5">
      <c r="A167" s="361"/>
      <c r="B167" s="247">
        <v>146</v>
      </c>
      <c r="C167" s="248" t="s">
        <v>59</v>
      </c>
      <c r="D167" s="249" t="s">
        <v>177</v>
      </c>
      <c r="E167" s="257" t="s">
        <v>38</v>
      </c>
      <c r="F167" s="258">
        <v>10</v>
      </c>
      <c r="G167" s="264"/>
      <c r="H167" s="259">
        <f t="shared" si="11"/>
        <v>0</v>
      </c>
    </row>
    <row r="168" spans="1:8" ht="12.75">
      <c r="A168" s="361"/>
      <c r="B168" s="247">
        <v>147</v>
      </c>
      <c r="C168" s="248" t="s">
        <v>59</v>
      </c>
      <c r="D168" s="249" t="s">
        <v>178</v>
      </c>
      <c r="E168" s="257" t="s">
        <v>38</v>
      </c>
      <c r="F168" s="258">
        <v>12</v>
      </c>
      <c r="G168" s="264"/>
      <c r="H168" s="259">
        <f t="shared" si="11"/>
        <v>0</v>
      </c>
    </row>
    <row r="169" spans="1:8" ht="12.75">
      <c r="A169" s="361"/>
      <c r="B169" s="247">
        <v>148</v>
      </c>
      <c r="C169" s="248" t="s">
        <v>180</v>
      </c>
      <c r="D169" s="249" t="s">
        <v>179</v>
      </c>
      <c r="E169" s="257" t="s">
        <v>38</v>
      </c>
      <c r="F169" s="258">
        <v>1</v>
      </c>
      <c r="G169" s="264"/>
      <c r="H169" s="259">
        <f t="shared" si="11"/>
        <v>0</v>
      </c>
    </row>
    <row r="170" spans="1:8" ht="12.75">
      <c r="A170" s="361"/>
      <c r="B170" s="247">
        <v>149</v>
      </c>
      <c r="C170" s="248" t="s">
        <v>59</v>
      </c>
      <c r="D170" s="249" t="s">
        <v>371</v>
      </c>
      <c r="E170" s="257" t="s">
        <v>38</v>
      </c>
      <c r="F170" s="258">
        <v>1</v>
      </c>
      <c r="G170" s="264"/>
      <c r="H170" s="259">
        <f t="shared" si="11"/>
        <v>0</v>
      </c>
    </row>
    <row r="171" spans="1:8" ht="12.75">
      <c r="A171" s="361"/>
      <c r="B171" s="247">
        <v>150</v>
      </c>
      <c r="C171" s="248" t="s">
        <v>105</v>
      </c>
      <c r="D171" s="249" t="s">
        <v>106</v>
      </c>
      <c r="E171" s="257" t="s">
        <v>38</v>
      </c>
      <c r="F171" s="258">
        <v>4</v>
      </c>
      <c r="G171" s="264"/>
      <c r="H171" s="259">
        <f t="shared" si="11"/>
        <v>0</v>
      </c>
    </row>
    <row r="172" spans="1:8" ht="12.75">
      <c r="A172" s="361"/>
      <c r="B172" s="247">
        <v>151</v>
      </c>
      <c r="C172" s="248" t="s">
        <v>59</v>
      </c>
      <c r="D172" s="249" t="s">
        <v>372</v>
      </c>
      <c r="E172" s="257" t="s">
        <v>38</v>
      </c>
      <c r="F172" s="258">
        <v>2</v>
      </c>
      <c r="G172" s="264"/>
      <c r="H172" s="259">
        <f t="shared" si="11"/>
        <v>0</v>
      </c>
    </row>
    <row r="173" spans="1:8" ht="22.5">
      <c r="A173" s="361"/>
      <c r="B173" s="247">
        <v>152</v>
      </c>
      <c r="C173" s="248" t="s">
        <v>59</v>
      </c>
      <c r="D173" s="249" t="s">
        <v>373</v>
      </c>
      <c r="E173" s="257" t="s">
        <v>38</v>
      </c>
      <c r="F173" s="258">
        <v>1</v>
      </c>
      <c r="G173" s="264"/>
      <c r="H173" s="259">
        <f t="shared" si="11"/>
        <v>0</v>
      </c>
    </row>
    <row r="174" spans="1:11" s="243" customFormat="1" ht="12.75">
      <c r="A174" s="361"/>
      <c r="B174" s="247">
        <v>153</v>
      </c>
      <c r="C174" s="248" t="s">
        <v>59</v>
      </c>
      <c r="D174" s="249" t="s">
        <v>598</v>
      </c>
      <c r="E174" s="257" t="s">
        <v>38</v>
      </c>
      <c r="F174" s="258">
        <v>1</v>
      </c>
      <c r="G174" s="264"/>
      <c r="H174" s="259">
        <f aca="true" t="shared" si="12" ref="H174">F174*G174</f>
        <v>0</v>
      </c>
      <c r="I174" s="225"/>
      <c r="J174" s="225"/>
      <c r="K174" s="225"/>
    </row>
    <row r="175" spans="1:8" ht="12.75">
      <c r="A175" s="361"/>
      <c r="B175" s="247">
        <v>154</v>
      </c>
      <c r="C175" s="248" t="s">
        <v>107</v>
      </c>
      <c r="D175" s="249" t="s">
        <v>108</v>
      </c>
      <c r="E175" s="257" t="s">
        <v>38</v>
      </c>
      <c r="F175" s="258">
        <v>14</v>
      </c>
      <c r="G175" s="264"/>
      <c r="H175" s="259">
        <f t="shared" si="11"/>
        <v>0</v>
      </c>
    </row>
    <row r="176" spans="1:8" ht="12.75">
      <c r="A176" s="361"/>
      <c r="B176" s="247">
        <v>155</v>
      </c>
      <c r="C176" s="248" t="s">
        <v>59</v>
      </c>
      <c r="D176" s="249" t="s">
        <v>374</v>
      </c>
      <c r="E176" s="257" t="s">
        <v>38</v>
      </c>
      <c r="F176" s="258">
        <v>12</v>
      </c>
      <c r="G176" s="264"/>
      <c r="H176" s="259">
        <f t="shared" si="11"/>
        <v>0</v>
      </c>
    </row>
    <row r="177" spans="1:8" ht="12.75">
      <c r="A177" s="361"/>
      <c r="B177" s="247">
        <v>156</v>
      </c>
      <c r="C177" s="248" t="s">
        <v>59</v>
      </c>
      <c r="D177" s="249" t="s">
        <v>375</v>
      </c>
      <c r="E177" s="257" t="s">
        <v>38</v>
      </c>
      <c r="F177" s="258">
        <v>2</v>
      </c>
      <c r="G177" s="264"/>
      <c r="H177" s="259">
        <f t="shared" si="11"/>
        <v>0</v>
      </c>
    </row>
    <row r="178" spans="1:8" ht="12.75">
      <c r="A178" s="361"/>
      <c r="B178" s="247">
        <v>157</v>
      </c>
      <c r="C178" s="248" t="s">
        <v>109</v>
      </c>
      <c r="D178" s="249" t="s">
        <v>110</v>
      </c>
      <c r="E178" s="257" t="s">
        <v>38</v>
      </c>
      <c r="F178" s="258">
        <v>12</v>
      </c>
      <c r="G178" s="264"/>
      <c r="H178" s="259">
        <f t="shared" si="11"/>
        <v>0</v>
      </c>
    </row>
    <row r="179" spans="1:8" ht="12.75">
      <c r="A179" s="361"/>
      <c r="B179" s="247">
        <v>158</v>
      </c>
      <c r="C179" s="248" t="s">
        <v>59</v>
      </c>
      <c r="D179" s="249" t="s">
        <v>376</v>
      </c>
      <c r="E179" s="257" t="s">
        <v>38</v>
      </c>
      <c r="F179" s="258">
        <v>8</v>
      </c>
      <c r="G179" s="264"/>
      <c r="H179" s="259">
        <f t="shared" si="11"/>
        <v>0</v>
      </c>
    </row>
    <row r="180" spans="1:8" ht="22.5">
      <c r="A180" s="361"/>
      <c r="B180" s="247">
        <v>159</v>
      </c>
      <c r="C180" s="248" t="s">
        <v>59</v>
      </c>
      <c r="D180" s="249" t="s">
        <v>377</v>
      </c>
      <c r="E180" s="257" t="s">
        <v>38</v>
      </c>
      <c r="F180" s="258">
        <v>2</v>
      </c>
      <c r="G180" s="264"/>
      <c r="H180" s="259">
        <f t="shared" si="11"/>
        <v>0</v>
      </c>
    </row>
    <row r="181" spans="1:11" s="243" customFormat="1" ht="12.75">
      <c r="A181" s="361"/>
      <c r="B181" s="247">
        <v>160</v>
      </c>
      <c r="C181" s="248" t="s">
        <v>59</v>
      </c>
      <c r="D181" s="249" t="s">
        <v>599</v>
      </c>
      <c r="E181" s="257" t="s">
        <v>38</v>
      </c>
      <c r="F181" s="258">
        <v>2</v>
      </c>
      <c r="G181" s="264"/>
      <c r="H181" s="259">
        <f t="shared" si="11"/>
        <v>0</v>
      </c>
      <c r="I181" s="225"/>
      <c r="J181" s="225"/>
      <c r="K181" s="225"/>
    </row>
    <row r="182" spans="1:8" ht="12.75">
      <c r="A182" s="361"/>
      <c r="B182" s="247">
        <v>161</v>
      </c>
      <c r="C182" s="248" t="s">
        <v>182</v>
      </c>
      <c r="D182" s="249" t="s">
        <v>181</v>
      </c>
      <c r="E182" s="257" t="s">
        <v>38</v>
      </c>
      <c r="F182" s="258">
        <v>1</v>
      </c>
      <c r="G182" s="264"/>
      <c r="H182" s="259">
        <f t="shared" si="11"/>
        <v>0</v>
      </c>
    </row>
    <row r="183" spans="1:8" ht="12.75">
      <c r="A183" s="361"/>
      <c r="B183" s="247">
        <v>162</v>
      </c>
      <c r="C183" s="248" t="s">
        <v>59</v>
      </c>
      <c r="D183" s="249" t="s">
        <v>679</v>
      </c>
      <c r="E183" s="257" t="s">
        <v>38</v>
      </c>
      <c r="F183" s="258">
        <v>1</v>
      </c>
      <c r="G183" s="264"/>
      <c r="H183" s="259">
        <f t="shared" si="11"/>
        <v>0</v>
      </c>
    </row>
    <row r="184" spans="1:8" ht="12.75">
      <c r="A184" s="361"/>
      <c r="B184" s="247">
        <v>163</v>
      </c>
      <c r="C184" s="248" t="s">
        <v>59</v>
      </c>
      <c r="D184" s="249" t="s">
        <v>680</v>
      </c>
      <c r="E184" s="257" t="s">
        <v>38</v>
      </c>
      <c r="F184" s="258">
        <v>1</v>
      </c>
      <c r="G184" s="264"/>
      <c r="H184" s="259">
        <f t="shared" si="11"/>
        <v>0</v>
      </c>
    </row>
    <row r="185" spans="1:8" ht="12.75">
      <c r="A185" s="361"/>
      <c r="B185" s="247">
        <v>164</v>
      </c>
      <c r="C185" s="248" t="s">
        <v>183</v>
      </c>
      <c r="D185" s="249" t="s">
        <v>379</v>
      </c>
      <c r="E185" s="257" t="s">
        <v>38</v>
      </c>
      <c r="F185" s="258">
        <v>2</v>
      </c>
      <c r="G185" s="264"/>
      <c r="H185" s="259">
        <f t="shared" si="11"/>
        <v>0</v>
      </c>
    </row>
    <row r="186" spans="1:8" ht="12.75">
      <c r="A186" s="361"/>
      <c r="B186" s="247">
        <v>165</v>
      </c>
      <c r="C186" s="248" t="s">
        <v>185</v>
      </c>
      <c r="D186" s="249" t="s">
        <v>184</v>
      </c>
      <c r="E186" s="257" t="s">
        <v>38</v>
      </c>
      <c r="F186" s="258">
        <v>12</v>
      </c>
      <c r="G186" s="264"/>
      <c r="H186" s="259">
        <f t="shared" si="11"/>
        <v>0</v>
      </c>
    </row>
    <row r="187" spans="1:8" ht="12.75">
      <c r="A187" s="361"/>
      <c r="B187" s="247">
        <v>166</v>
      </c>
      <c r="C187" s="248" t="s">
        <v>59</v>
      </c>
      <c r="D187" s="249" t="s">
        <v>681</v>
      </c>
      <c r="E187" s="257" t="s">
        <v>38</v>
      </c>
      <c r="F187" s="258">
        <v>12</v>
      </c>
      <c r="G187" s="264"/>
      <c r="H187" s="259">
        <f t="shared" si="11"/>
        <v>0</v>
      </c>
    </row>
    <row r="188" spans="1:8" ht="12.75">
      <c r="A188" s="361"/>
      <c r="B188" s="247">
        <v>167</v>
      </c>
      <c r="C188" s="248" t="s">
        <v>187</v>
      </c>
      <c r="D188" s="249" t="s">
        <v>186</v>
      </c>
      <c r="E188" s="257" t="s">
        <v>38</v>
      </c>
      <c r="F188" s="258">
        <v>2</v>
      </c>
      <c r="G188" s="264"/>
      <c r="H188" s="259">
        <f t="shared" si="11"/>
        <v>0</v>
      </c>
    </row>
    <row r="189" spans="1:8" ht="12.75">
      <c r="A189" s="361"/>
      <c r="B189" s="247">
        <v>168</v>
      </c>
      <c r="C189" s="248" t="s">
        <v>59</v>
      </c>
      <c r="D189" s="249" t="s">
        <v>188</v>
      </c>
      <c r="E189" s="257" t="s">
        <v>56</v>
      </c>
      <c r="F189" s="258">
        <v>2</v>
      </c>
      <c r="G189" s="264"/>
      <c r="H189" s="259">
        <f t="shared" si="11"/>
        <v>0</v>
      </c>
    </row>
    <row r="190" spans="1:11" s="243" customFormat="1" ht="12.75">
      <c r="A190" s="361"/>
      <c r="B190" s="301">
        <v>169</v>
      </c>
      <c r="C190" s="302" t="s">
        <v>596</v>
      </c>
      <c r="D190" s="303" t="s">
        <v>597</v>
      </c>
      <c r="E190" s="304" t="s">
        <v>56</v>
      </c>
      <c r="F190" s="299">
        <v>1</v>
      </c>
      <c r="G190" s="305"/>
      <c r="H190" s="300">
        <f t="shared" si="11"/>
        <v>0</v>
      </c>
      <c r="I190" s="225"/>
      <c r="J190" s="225"/>
      <c r="K190" s="225"/>
    </row>
    <row r="191" spans="1:8" ht="12.75">
      <c r="A191" s="361"/>
      <c r="B191" s="247">
        <v>170</v>
      </c>
      <c r="C191" s="248" t="s">
        <v>189</v>
      </c>
      <c r="D191" s="249" t="s">
        <v>190</v>
      </c>
      <c r="E191" s="257" t="s">
        <v>25</v>
      </c>
      <c r="F191" s="258">
        <v>0.41</v>
      </c>
      <c r="G191" s="305"/>
      <c r="H191" s="300">
        <f t="shared" si="11"/>
        <v>0</v>
      </c>
    </row>
    <row r="192" spans="1:8" ht="12.75">
      <c r="A192" s="361"/>
      <c r="B192" s="141"/>
      <c r="C192" s="142" t="s">
        <v>40</v>
      </c>
      <c r="D192" s="143" t="str">
        <f>CONCATENATE(C165," ",D165)</f>
        <v>734 Armatury</v>
      </c>
      <c r="E192" s="141"/>
      <c r="F192" s="144"/>
      <c r="G192" s="307"/>
      <c r="H192" s="306">
        <f>SUM(H165:H191)</f>
        <v>0</v>
      </c>
    </row>
    <row r="193" spans="8:11" ht="12.75">
      <c r="H193" s="162"/>
      <c r="K193" s="227"/>
    </row>
    <row r="194" ht="12.75">
      <c r="H194" s="162"/>
    </row>
    <row r="215" spans="4:8" ht="12.75">
      <c r="D215" s="111"/>
      <c r="E215" s="111"/>
      <c r="F215" s="111"/>
      <c r="G215" s="111"/>
      <c r="H215" s="111"/>
    </row>
    <row r="216" spans="6:8" ht="12.75">
      <c r="F216" s="110"/>
      <c r="H216" s="162"/>
    </row>
    <row r="217" ht="12.75">
      <c r="F217" s="110"/>
    </row>
    <row r="218" ht="12.75">
      <c r="F218" s="110"/>
    </row>
    <row r="219" ht="12.75">
      <c r="F219" s="110"/>
    </row>
    <row r="220" ht="12.75">
      <c r="F220" s="110"/>
    </row>
    <row r="221" ht="12.75">
      <c r="F221" s="110"/>
    </row>
    <row r="222" ht="12.75">
      <c r="F222" s="110"/>
    </row>
    <row r="223" ht="12.75">
      <c r="F223" s="110"/>
    </row>
    <row r="224" ht="12.75">
      <c r="F224" s="110"/>
    </row>
    <row r="225" ht="12.75">
      <c r="F225" s="110"/>
    </row>
    <row r="226" ht="12.75">
      <c r="F226" s="110"/>
    </row>
    <row r="227" ht="12.75">
      <c r="F227" s="110"/>
    </row>
    <row r="228" ht="12.75">
      <c r="F228" s="110"/>
    </row>
    <row r="229" ht="12.75">
      <c r="F229" s="110"/>
    </row>
    <row r="230" ht="12.75">
      <c r="F230" s="110"/>
    </row>
    <row r="231" ht="12.75">
      <c r="F231" s="110"/>
    </row>
    <row r="232" ht="12.75">
      <c r="F232" s="110"/>
    </row>
    <row r="233" ht="12.75">
      <c r="F233" s="110"/>
    </row>
    <row r="234" ht="12.75">
      <c r="F234" s="110"/>
    </row>
    <row r="235" ht="12.75">
      <c r="F235" s="110"/>
    </row>
    <row r="236" ht="12.75">
      <c r="F236" s="110"/>
    </row>
    <row r="237" ht="12.75">
      <c r="F237" s="110"/>
    </row>
    <row r="238" spans="2:8" ht="12.75">
      <c r="B238" s="177"/>
      <c r="C238" s="177"/>
      <c r="D238" s="147"/>
      <c r="E238" s="147"/>
      <c r="F238" s="147"/>
      <c r="G238" s="147"/>
      <c r="H238" s="147"/>
    </row>
    <row r="239" spans="2:8" ht="12.75">
      <c r="B239" s="177"/>
      <c r="C239" s="177"/>
      <c r="D239" s="147"/>
      <c r="E239" s="147"/>
      <c r="F239" s="147"/>
      <c r="G239" s="147"/>
      <c r="H239" s="147"/>
    </row>
    <row r="240" spans="2:8" ht="12.75">
      <c r="B240" s="177"/>
      <c r="C240" s="177"/>
      <c r="D240" s="147"/>
      <c r="E240" s="147"/>
      <c r="F240" s="147"/>
      <c r="G240" s="147"/>
      <c r="H240" s="147"/>
    </row>
    <row r="241" spans="2:8" ht="12.75">
      <c r="B241" s="177"/>
      <c r="C241" s="177"/>
      <c r="D241" s="147"/>
      <c r="E241" s="147"/>
      <c r="F241" s="147"/>
      <c r="G241" s="147"/>
      <c r="H241" s="147"/>
    </row>
    <row r="242" ht="12.75">
      <c r="F242" s="110"/>
    </row>
    <row r="243" ht="12.75">
      <c r="F243" s="110"/>
    </row>
    <row r="244" ht="12.75">
      <c r="F244" s="110"/>
    </row>
    <row r="245" ht="12.75">
      <c r="F245" s="110"/>
    </row>
    <row r="246" ht="12.75">
      <c r="F246" s="110"/>
    </row>
    <row r="247" ht="12.75">
      <c r="F247" s="110"/>
    </row>
    <row r="248" ht="12.75">
      <c r="F248" s="110"/>
    </row>
    <row r="249" ht="12.75">
      <c r="F249" s="110"/>
    </row>
    <row r="250" ht="12.75">
      <c r="F250" s="110"/>
    </row>
    <row r="251" ht="12.75">
      <c r="F251" s="110"/>
    </row>
    <row r="252" ht="12.75">
      <c r="F252" s="110"/>
    </row>
    <row r="253" ht="12.75">
      <c r="F253" s="110"/>
    </row>
    <row r="254" ht="12.75">
      <c r="F254" s="110"/>
    </row>
    <row r="255" ht="12.75">
      <c r="F255" s="110"/>
    </row>
    <row r="256" ht="12.75">
      <c r="F256" s="110"/>
    </row>
    <row r="257" ht="12.75">
      <c r="F257" s="110"/>
    </row>
    <row r="258" ht="12.75">
      <c r="F258" s="110"/>
    </row>
    <row r="259" ht="12.75">
      <c r="F259" s="110"/>
    </row>
    <row r="260" ht="12.75">
      <c r="F260" s="110"/>
    </row>
    <row r="261" ht="12.75">
      <c r="F261" s="110"/>
    </row>
    <row r="262" ht="12.75">
      <c r="F262" s="110"/>
    </row>
    <row r="263" ht="12.75">
      <c r="F263" s="110"/>
    </row>
    <row r="264" ht="12.75">
      <c r="F264" s="110"/>
    </row>
    <row r="265" ht="12.75">
      <c r="F265" s="110"/>
    </row>
    <row r="266" ht="12.75">
      <c r="F266" s="110"/>
    </row>
    <row r="267" ht="12.75">
      <c r="F267" s="110"/>
    </row>
    <row r="268" ht="12.75">
      <c r="F268" s="110"/>
    </row>
    <row r="269" ht="12.75">
      <c r="F269" s="110"/>
    </row>
    <row r="270" ht="12.75">
      <c r="F270" s="110"/>
    </row>
    <row r="271" ht="12.75">
      <c r="F271" s="110"/>
    </row>
    <row r="272" ht="12.75">
      <c r="F272" s="110"/>
    </row>
    <row r="273" spans="2:3" ht="12.75">
      <c r="B273" s="178"/>
      <c r="C273" s="178"/>
    </row>
    <row r="274" spans="2:8" ht="12.75">
      <c r="B274" s="177"/>
      <c r="C274" s="177"/>
      <c r="D274" s="149"/>
      <c r="E274" s="149"/>
      <c r="F274" s="150"/>
      <c r="G274" s="149"/>
      <c r="H274" s="151"/>
    </row>
    <row r="275" spans="2:8" ht="12.75">
      <c r="B275" s="179"/>
      <c r="C275" s="179"/>
      <c r="D275" s="147"/>
      <c r="E275" s="147"/>
      <c r="F275" s="152"/>
      <c r="G275" s="147"/>
      <c r="H275" s="147"/>
    </row>
    <row r="276" spans="2:8" ht="12.75">
      <c r="B276" s="177"/>
      <c r="C276" s="177"/>
      <c r="D276" s="147"/>
      <c r="E276" s="147"/>
      <c r="F276" s="152"/>
      <c r="G276" s="147"/>
      <c r="H276" s="147"/>
    </row>
    <row r="277" spans="2:8" ht="12.75">
      <c r="B277" s="177"/>
      <c r="C277" s="177"/>
      <c r="D277" s="147"/>
      <c r="E277" s="147"/>
      <c r="F277" s="152"/>
      <c r="G277" s="147"/>
      <c r="H277" s="147"/>
    </row>
    <row r="278" spans="2:8" ht="12.75">
      <c r="B278" s="177"/>
      <c r="C278" s="177"/>
      <c r="D278" s="147"/>
      <c r="E278" s="147"/>
      <c r="F278" s="152"/>
      <c r="G278" s="147"/>
      <c r="H278" s="147"/>
    </row>
    <row r="279" spans="2:8" ht="12.75">
      <c r="B279" s="177"/>
      <c r="C279" s="177"/>
      <c r="D279" s="147"/>
      <c r="E279" s="147"/>
      <c r="F279" s="152"/>
      <c r="G279" s="147"/>
      <c r="H279" s="147"/>
    </row>
    <row r="280" spans="2:8" ht="12.75">
      <c r="B280" s="177"/>
      <c r="C280" s="177"/>
      <c r="D280" s="147"/>
      <c r="E280" s="147"/>
      <c r="F280" s="152"/>
      <c r="G280" s="147"/>
      <c r="H280" s="147"/>
    </row>
    <row r="281" spans="2:8" ht="12.75">
      <c r="B281" s="177"/>
      <c r="C281" s="177"/>
      <c r="D281" s="147"/>
      <c r="E281" s="147"/>
      <c r="F281" s="152"/>
      <c r="G281" s="147"/>
      <c r="H281" s="147"/>
    </row>
    <row r="282" spans="2:8" ht="12.75">
      <c r="B282" s="177"/>
      <c r="C282" s="177"/>
      <c r="D282" s="147"/>
      <c r="E282" s="147"/>
      <c r="F282" s="152"/>
      <c r="G282" s="147"/>
      <c r="H282" s="147"/>
    </row>
    <row r="283" spans="2:8" ht="12.75">
      <c r="B283" s="177"/>
      <c r="C283" s="177"/>
      <c r="D283" s="147"/>
      <c r="E283" s="147"/>
      <c r="F283" s="152"/>
      <c r="G283" s="147"/>
      <c r="H283" s="147"/>
    </row>
    <row r="284" spans="2:8" ht="12.75">
      <c r="B284" s="177"/>
      <c r="C284" s="177"/>
      <c r="D284" s="147"/>
      <c r="E284" s="147"/>
      <c r="F284" s="152"/>
      <c r="G284" s="147"/>
      <c r="H284" s="147"/>
    </row>
    <row r="285" spans="2:8" ht="12.75">
      <c r="B285" s="177"/>
      <c r="C285" s="177"/>
      <c r="D285" s="147"/>
      <c r="E285" s="147"/>
      <c r="F285" s="152"/>
      <c r="G285" s="147"/>
      <c r="H285" s="147"/>
    </row>
    <row r="286" spans="2:8" ht="12.75">
      <c r="B286" s="177"/>
      <c r="C286" s="177"/>
      <c r="D286" s="147"/>
      <c r="E286" s="147"/>
      <c r="F286" s="152"/>
      <c r="G286" s="147"/>
      <c r="H286" s="147"/>
    </row>
    <row r="287" spans="2:8" ht="12.75">
      <c r="B287" s="177"/>
      <c r="C287" s="177"/>
      <c r="D287" s="147"/>
      <c r="E287" s="147"/>
      <c r="F287" s="152"/>
      <c r="G287" s="147"/>
      <c r="H287" s="147"/>
    </row>
  </sheetData>
  <sheetProtection password="CC59" sheet="1" objects="1" scenarios="1"/>
  <protectedRanges>
    <protectedRange sqref="G7:G192" name="Oblast1"/>
  </protectedRanges>
  <mergeCells count="9">
    <mergeCell ref="A26:A60"/>
    <mergeCell ref="A61:A111"/>
    <mergeCell ref="A112:A142"/>
    <mergeCell ref="A143:A192"/>
    <mergeCell ref="B1:H1"/>
    <mergeCell ref="B3:C3"/>
    <mergeCell ref="B4:C4"/>
    <mergeCell ref="A7:A15"/>
    <mergeCell ref="A16:A2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8" r:id="rId1"/>
  <headerFooter alignWithMargins="0">
    <oddHeader>&amp;L&amp;"Arial CE,Tučné"&amp;8&amp;K00-046RTS Stavitel+&amp;R&amp;"Arial CE,Kurzíva"&amp;8&amp;K00-048Cenová úroveň CÚ2020/I
Cenová soustava RTS DATA</oddHeader>
    <oddFooter>&amp;CStránka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000396251678"/>
  </sheetPr>
  <dimension ref="A1:BE73"/>
  <sheetViews>
    <sheetView workbookViewId="0" topLeftCell="A1">
      <selection activeCell="F17" sqref="F1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349" t="s">
        <v>3</v>
      </c>
      <c r="B1" s="350"/>
      <c r="C1" s="55" t="str">
        <f>'Krycí list'!nazevstavby</f>
        <v>Rekonstrukce bytových domů v ulicích Heyrovského a Sokolovská</v>
      </c>
      <c r="D1" s="56"/>
      <c r="E1" s="57"/>
      <c r="F1" s="56"/>
      <c r="G1" s="58"/>
      <c r="H1" s="59"/>
      <c r="I1" s="164"/>
    </row>
    <row r="2" spans="1:9" ht="13.5" thickBot="1">
      <c r="A2" s="351" t="s">
        <v>0</v>
      </c>
      <c r="B2" s="352"/>
      <c r="C2" s="60" t="str">
        <f>'Krycí list'!nazevobjektu</f>
        <v>BD Sokolovská 1385-1386, Sokolov</v>
      </c>
      <c r="D2" s="61"/>
      <c r="E2" s="62"/>
      <c r="F2" s="61"/>
      <c r="G2" s="153"/>
      <c r="H2" s="153"/>
      <c r="I2" s="209" t="s">
        <v>458</v>
      </c>
    </row>
    <row r="3" ht="13.5" thickTop="1">
      <c r="F3" s="11"/>
    </row>
    <row r="4" spans="1:9" ht="19.5" customHeight="1">
      <c r="A4" s="63" t="s">
        <v>422</v>
      </c>
      <c r="B4" s="1"/>
      <c r="C4" s="1"/>
      <c r="D4" s="1"/>
      <c r="E4" s="64"/>
      <c r="F4" s="1"/>
      <c r="G4" s="1"/>
      <c r="H4" s="1"/>
      <c r="I4" s="1"/>
    </row>
    <row r="5" ht="13.5" thickBot="1"/>
    <row r="6" spans="1:9" s="11" customFormat="1" ht="13.5" thickBot="1">
      <c r="A6" s="65"/>
      <c r="B6" s="66" t="s">
        <v>16</v>
      </c>
      <c r="C6" s="66"/>
      <c r="D6" s="67"/>
      <c r="E6" s="68" t="s">
        <v>17</v>
      </c>
      <c r="F6" s="69" t="s">
        <v>18</v>
      </c>
      <c r="G6" s="69" t="s">
        <v>19</v>
      </c>
      <c r="H6" s="69" t="s">
        <v>20</v>
      </c>
      <c r="I6" s="70" t="s">
        <v>21</v>
      </c>
    </row>
    <row r="7" spans="1:9" s="11" customFormat="1" ht="12.75">
      <c r="A7" s="71" t="s">
        <v>217</v>
      </c>
      <c r="B7" s="72" t="str">
        <f>'SO 04 Položky'!D7</f>
        <v>Bourání konstrukcí</v>
      </c>
      <c r="C7" s="73"/>
      <c r="D7" s="74"/>
      <c r="E7" s="75">
        <f>'SO 04 Položky'!H9</f>
        <v>0</v>
      </c>
      <c r="F7" s="76">
        <v>0</v>
      </c>
      <c r="G7" s="76">
        <v>0</v>
      </c>
      <c r="H7" s="76">
        <v>0</v>
      </c>
      <c r="I7" s="77">
        <v>0</v>
      </c>
    </row>
    <row r="8" spans="1:9" s="11" customFormat="1" ht="12.75">
      <c r="A8" s="71" t="s">
        <v>205</v>
      </c>
      <c r="B8" s="72" t="str">
        <f>'SO 04 Položky'!D10</f>
        <v>Prorážení otvorů</v>
      </c>
      <c r="C8" s="73"/>
      <c r="D8" s="74"/>
      <c r="E8" s="75">
        <f>'SO 04 Položky'!H17</f>
        <v>0</v>
      </c>
      <c r="F8" s="76">
        <v>0</v>
      </c>
      <c r="G8" s="76">
        <v>0</v>
      </c>
      <c r="H8" s="76">
        <v>0</v>
      </c>
      <c r="I8" s="77">
        <v>0</v>
      </c>
    </row>
    <row r="9" spans="1:9" s="11" customFormat="1" ht="12.75">
      <c r="A9" s="71" t="s">
        <v>200</v>
      </c>
      <c r="B9" s="72" t="str">
        <f>'SO 04 Položky'!D18</f>
        <v>Staveništní přesun hmot</v>
      </c>
      <c r="C9" s="73"/>
      <c r="D9" s="74"/>
      <c r="E9" s="75">
        <f>'SO 04 Položky'!H20</f>
        <v>0</v>
      </c>
      <c r="F9" s="76">
        <v>0</v>
      </c>
      <c r="G9" s="76">
        <v>0</v>
      </c>
      <c r="H9" s="76">
        <v>0</v>
      </c>
      <c r="I9" s="77">
        <v>0</v>
      </c>
    </row>
    <row r="10" spans="1:9" s="11" customFormat="1" ht="12.75">
      <c r="A10" s="71" t="s">
        <v>298</v>
      </c>
      <c r="B10" s="72" t="str">
        <f>'SO 04 Položky'!D21</f>
        <v>Konstrukce klempířské</v>
      </c>
      <c r="C10" s="73"/>
      <c r="D10" s="74"/>
      <c r="E10" s="75">
        <v>0</v>
      </c>
      <c r="F10" s="75">
        <f>'SO 04 Položky'!H30</f>
        <v>0</v>
      </c>
      <c r="G10" s="76">
        <v>0</v>
      </c>
      <c r="H10" s="76">
        <v>0</v>
      </c>
      <c r="I10" s="77">
        <v>0</v>
      </c>
    </row>
    <row r="11" spans="1:9" s="11" customFormat="1" ht="13.5" thickBot="1">
      <c r="A11" s="71" t="s">
        <v>236</v>
      </c>
      <c r="B11" s="72" t="str">
        <f>'SO 04 Položky'!D31</f>
        <v>Krytiny tvrdé</v>
      </c>
      <c r="C11" s="73"/>
      <c r="D11" s="74"/>
      <c r="E11" s="75">
        <v>0</v>
      </c>
      <c r="F11" s="75">
        <f>'SO 04 Položky'!H44</f>
        <v>0</v>
      </c>
      <c r="G11" s="76">
        <v>0</v>
      </c>
      <c r="H11" s="76">
        <v>0</v>
      </c>
      <c r="I11" s="77">
        <v>0</v>
      </c>
    </row>
    <row r="12" spans="1:9" s="83" customFormat="1" ht="13.5" thickBot="1">
      <c r="A12" s="78"/>
      <c r="B12" s="66" t="s">
        <v>22</v>
      </c>
      <c r="C12" s="66"/>
      <c r="D12" s="79"/>
      <c r="E12" s="80">
        <f>SUM(E7:E11)</f>
        <v>0</v>
      </c>
      <c r="F12" s="81">
        <f>SUM(F7:F11)</f>
        <v>0</v>
      </c>
      <c r="G12" s="81">
        <f>SUM(G7:G11)</f>
        <v>0</v>
      </c>
      <c r="H12" s="81">
        <f>SUM(H7:H11)</f>
        <v>0</v>
      </c>
      <c r="I12" s="82">
        <f>SUM(I7:I11)</f>
        <v>0</v>
      </c>
    </row>
    <row r="13" spans="1:9" ht="12.75">
      <c r="A13" s="73"/>
      <c r="B13" s="73"/>
      <c r="C13" s="73"/>
      <c r="D13" s="73"/>
      <c r="E13" s="73"/>
      <c r="F13" s="73"/>
      <c r="G13" s="73"/>
      <c r="H13" s="73"/>
      <c r="I13" s="73"/>
    </row>
    <row r="14" spans="1:57" ht="19.5" customHeight="1">
      <c r="A14" s="84" t="s">
        <v>23</v>
      </c>
      <c r="B14" s="84"/>
      <c r="C14" s="84"/>
      <c r="D14" s="84"/>
      <c r="E14" s="84"/>
      <c r="F14" s="84"/>
      <c r="G14" s="85"/>
      <c r="H14" s="84"/>
      <c r="I14" s="84"/>
      <c r="BA14" s="29"/>
      <c r="BB14" s="29"/>
      <c r="BC14" s="29"/>
      <c r="BD14" s="29"/>
      <c r="BE14" s="29"/>
    </row>
    <row r="15" spans="1:9" ht="13.5" thickBot="1">
      <c r="A15" s="86"/>
      <c r="B15" s="86"/>
      <c r="C15" s="86"/>
      <c r="D15" s="86"/>
      <c r="E15" s="86"/>
      <c r="F15" s="86"/>
      <c r="G15" s="86"/>
      <c r="H15" s="86"/>
      <c r="I15" s="86"/>
    </row>
    <row r="16" spans="1:9" ht="12.75">
      <c r="A16" s="87" t="s">
        <v>24</v>
      </c>
      <c r="B16" s="88"/>
      <c r="C16" s="88"/>
      <c r="D16" s="89"/>
      <c r="E16" s="90"/>
      <c r="F16" s="91" t="s">
        <v>25</v>
      </c>
      <c r="G16" s="92" t="s">
        <v>26</v>
      </c>
      <c r="H16" s="93"/>
      <c r="I16" s="94" t="s">
        <v>27</v>
      </c>
    </row>
    <row r="17" spans="1:53" ht="12.75">
      <c r="A17" s="95" t="s">
        <v>28</v>
      </c>
      <c r="B17" s="96"/>
      <c r="C17" s="96"/>
      <c r="D17" s="97"/>
      <c r="E17" s="98"/>
      <c r="F17" s="208"/>
      <c r="G17" s="99">
        <f>SUM(E12:I12)</f>
        <v>0</v>
      </c>
      <c r="H17" s="100"/>
      <c r="I17" s="101">
        <f>E17+F17*G17/100</f>
        <v>0</v>
      </c>
      <c r="BA17">
        <v>0</v>
      </c>
    </row>
    <row r="18" spans="1:9" ht="13.5" thickBot="1">
      <c r="A18" s="102"/>
      <c r="B18" s="103" t="s">
        <v>29</v>
      </c>
      <c r="C18" s="104"/>
      <c r="D18" s="105"/>
      <c r="E18" s="106"/>
      <c r="F18" s="107"/>
      <c r="G18" s="107"/>
      <c r="H18" s="353">
        <f>SUM(I17:I17)</f>
        <v>0</v>
      </c>
      <c r="I18" s="354"/>
    </row>
    <row r="19" spans="1:9" ht="12.75">
      <c r="A19" s="73"/>
      <c r="B19" s="155"/>
      <c r="C19" s="73"/>
      <c r="D19" s="156"/>
      <c r="E19" s="156"/>
      <c r="F19" s="156"/>
      <c r="G19" s="156"/>
      <c r="H19" s="157"/>
      <c r="I19" s="157"/>
    </row>
    <row r="20" spans="1:9" ht="12.75">
      <c r="A20" s="73"/>
      <c r="B20" s="155"/>
      <c r="C20" s="73"/>
      <c r="D20" s="156"/>
      <c r="E20" s="156"/>
      <c r="F20" s="156"/>
      <c r="G20" s="156"/>
      <c r="H20" s="157"/>
      <c r="I20" s="157"/>
    </row>
    <row r="21" spans="1:9" ht="15.75">
      <c r="A21" s="73"/>
      <c r="B21" s="155"/>
      <c r="E21" s="158" t="s">
        <v>40</v>
      </c>
      <c r="F21" s="159" t="s">
        <v>413</v>
      </c>
      <c r="G21" s="160"/>
      <c r="H21" s="355">
        <f>(SUM(E12:I12))+I17</f>
        <v>0</v>
      </c>
      <c r="I21" s="355"/>
    </row>
    <row r="22" spans="2:9" ht="12.75">
      <c r="B22" s="83"/>
      <c r="F22" s="108"/>
      <c r="G22" s="109"/>
      <c r="H22" s="109"/>
      <c r="I22" s="86" t="s">
        <v>70</v>
      </c>
    </row>
    <row r="23" spans="1:9" ht="12.75">
      <c r="A23" s="86"/>
      <c r="B23" s="86"/>
      <c r="C23" s="86"/>
      <c r="D23" s="86"/>
      <c r="E23" s="86"/>
      <c r="F23" s="86"/>
      <c r="G23" s="86"/>
      <c r="H23" s="86"/>
      <c r="I23" s="86"/>
    </row>
    <row r="24" spans="2:9" ht="12.75">
      <c r="B24" s="83"/>
      <c r="F24" s="108"/>
      <c r="G24" s="109"/>
      <c r="H24" s="109"/>
      <c r="I24" s="176">
        <f>H21</f>
        <v>0</v>
      </c>
    </row>
    <row r="25" spans="6:9" ht="12.75">
      <c r="F25" s="108"/>
      <c r="G25" s="109"/>
      <c r="H25" s="109"/>
      <c r="I25" s="53"/>
    </row>
    <row r="26" spans="6:9" ht="12.75">
      <c r="F26" s="108"/>
      <c r="G26" s="109"/>
      <c r="H26" s="109"/>
      <c r="I26" s="53"/>
    </row>
    <row r="27" spans="6:9" ht="12.75">
      <c r="F27" s="108"/>
      <c r="G27" s="109"/>
      <c r="H27" s="109"/>
      <c r="I27" s="53"/>
    </row>
    <row r="28" spans="6:9" ht="12.75">
      <c r="F28" s="108"/>
      <c r="G28" s="109"/>
      <c r="H28" s="109"/>
      <c r="I28" s="53"/>
    </row>
    <row r="29" spans="6:9" ht="12.75">
      <c r="F29" s="108"/>
      <c r="G29" s="109"/>
      <c r="H29" s="109"/>
      <c r="I29" s="53"/>
    </row>
    <row r="30" spans="6:9" ht="12.75">
      <c r="F30" s="108"/>
      <c r="G30" s="109"/>
      <c r="H30" s="109"/>
      <c r="I30" s="53"/>
    </row>
    <row r="31" spans="6:9" ht="12.75">
      <c r="F31" s="108"/>
      <c r="G31" s="109"/>
      <c r="H31" s="109"/>
      <c r="I31" s="53"/>
    </row>
    <row r="32" spans="6:9" ht="12.75">
      <c r="F32" s="108"/>
      <c r="G32" s="109"/>
      <c r="H32" s="109"/>
      <c r="I32" s="53"/>
    </row>
    <row r="33" spans="6:9" ht="12.75">
      <c r="F33" s="108"/>
      <c r="G33" s="109"/>
      <c r="H33" s="109"/>
      <c r="I33" s="53"/>
    </row>
    <row r="34" spans="6:9" ht="12.75">
      <c r="F34" s="108"/>
      <c r="G34" s="109"/>
      <c r="H34" s="109"/>
      <c r="I34" s="53"/>
    </row>
    <row r="35" spans="6:9" ht="12.75">
      <c r="F35" s="108"/>
      <c r="G35" s="109"/>
      <c r="H35" s="109"/>
      <c r="I35" s="53"/>
    </row>
    <row r="36" spans="6:9" ht="12.75">
      <c r="F36" s="108"/>
      <c r="G36" s="109"/>
      <c r="H36" s="109"/>
      <c r="I36" s="53"/>
    </row>
    <row r="37" spans="6:9" ht="12.75">
      <c r="F37" s="108"/>
      <c r="G37" s="109"/>
      <c r="H37" s="109"/>
      <c r="I37" s="53"/>
    </row>
    <row r="38" spans="6:9" ht="12.75">
      <c r="F38" s="108"/>
      <c r="G38" s="109"/>
      <c r="H38" s="109"/>
      <c r="I38" s="53"/>
    </row>
    <row r="39" spans="6:9" ht="12.75">
      <c r="F39" s="108"/>
      <c r="G39" s="109"/>
      <c r="H39" s="109"/>
      <c r="I39" s="53"/>
    </row>
    <row r="40" spans="6:9" ht="12.75">
      <c r="F40" s="108"/>
      <c r="G40" s="109"/>
      <c r="H40" s="109"/>
      <c r="I40" s="53"/>
    </row>
    <row r="41" spans="6:9" ht="12.75">
      <c r="F41" s="108"/>
      <c r="G41" s="109"/>
      <c r="H41" s="109"/>
      <c r="I41" s="53"/>
    </row>
    <row r="42" spans="6:9" ht="12.75">
      <c r="F42" s="108"/>
      <c r="G42" s="109"/>
      <c r="H42" s="109"/>
      <c r="I42" s="53"/>
    </row>
    <row r="43" spans="6:9" ht="12.75">
      <c r="F43" s="108"/>
      <c r="G43" s="109"/>
      <c r="H43" s="109"/>
      <c r="I43" s="53"/>
    </row>
    <row r="44" spans="6:9" ht="12.75">
      <c r="F44" s="108"/>
      <c r="G44" s="109"/>
      <c r="H44" s="109"/>
      <c r="I44" s="53"/>
    </row>
    <row r="45" spans="6:9" ht="12.75">
      <c r="F45" s="108"/>
      <c r="G45" s="109"/>
      <c r="H45" s="109"/>
      <c r="I45" s="53"/>
    </row>
    <row r="46" spans="6:9" ht="12.75">
      <c r="F46" s="108"/>
      <c r="G46" s="109"/>
      <c r="H46" s="109"/>
      <c r="I46" s="53"/>
    </row>
    <row r="47" spans="6:9" ht="12.75">
      <c r="F47" s="108"/>
      <c r="G47" s="109"/>
      <c r="H47" s="109"/>
      <c r="I47" s="53"/>
    </row>
    <row r="48" spans="6:9" ht="12.75">
      <c r="F48" s="108"/>
      <c r="G48" s="109"/>
      <c r="H48" s="109"/>
      <c r="I48" s="53"/>
    </row>
    <row r="49" spans="6:9" ht="12.75">
      <c r="F49" s="108"/>
      <c r="G49" s="109"/>
      <c r="H49" s="109"/>
      <c r="I49" s="53"/>
    </row>
    <row r="50" spans="6:9" ht="12.75">
      <c r="F50" s="108"/>
      <c r="G50" s="109"/>
      <c r="H50" s="109"/>
      <c r="I50" s="53"/>
    </row>
    <row r="51" spans="6:9" ht="12.75">
      <c r="F51" s="108"/>
      <c r="G51" s="109"/>
      <c r="H51" s="109"/>
      <c r="I51" s="53"/>
    </row>
    <row r="52" spans="6:9" ht="12.75">
      <c r="F52" s="108"/>
      <c r="G52" s="109"/>
      <c r="H52" s="109"/>
      <c r="I52" s="53"/>
    </row>
    <row r="53" spans="6:9" ht="12.75">
      <c r="F53" s="108"/>
      <c r="G53" s="109"/>
      <c r="H53" s="109"/>
      <c r="I53" s="53"/>
    </row>
    <row r="54" spans="6:9" ht="12.75">
      <c r="F54" s="108"/>
      <c r="G54" s="109"/>
      <c r="H54" s="109"/>
      <c r="I54" s="53"/>
    </row>
    <row r="55" spans="6:9" ht="12.75">
      <c r="F55" s="108"/>
      <c r="G55" s="109"/>
      <c r="H55" s="109"/>
      <c r="I55" s="53"/>
    </row>
    <row r="56" spans="6:9" ht="12.75">
      <c r="F56" s="108"/>
      <c r="G56" s="109"/>
      <c r="H56" s="109"/>
      <c r="I56" s="53"/>
    </row>
    <row r="57" spans="6:9" ht="12.75">
      <c r="F57" s="108"/>
      <c r="G57" s="109"/>
      <c r="H57" s="109"/>
      <c r="I57" s="53"/>
    </row>
    <row r="58" spans="6:9" ht="12.75">
      <c r="F58" s="108"/>
      <c r="G58" s="109"/>
      <c r="H58" s="109"/>
      <c r="I58" s="53"/>
    </row>
    <row r="59" spans="6:9" ht="12.75">
      <c r="F59" s="108"/>
      <c r="G59" s="109"/>
      <c r="H59" s="109"/>
      <c r="I59" s="53"/>
    </row>
    <row r="60" spans="6:9" ht="12.75">
      <c r="F60" s="108"/>
      <c r="G60" s="109"/>
      <c r="H60" s="109"/>
      <c r="I60" s="53"/>
    </row>
    <row r="61" spans="6:9" ht="12.75">
      <c r="F61" s="108"/>
      <c r="G61" s="109"/>
      <c r="H61" s="109"/>
      <c r="I61" s="53"/>
    </row>
    <row r="62" spans="6:9" ht="12.75">
      <c r="F62" s="108"/>
      <c r="G62" s="109"/>
      <c r="H62" s="109"/>
      <c r="I62" s="53"/>
    </row>
    <row r="63" spans="6:9" ht="12.75">
      <c r="F63" s="108"/>
      <c r="G63" s="109"/>
      <c r="H63" s="109"/>
      <c r="I63" s="53"/>
    </row>
    <row r="64" spans="6:9" ht="12.75">
      <c r="F64" s="108"/>
      <c r="G64" s="109"/>
      <c r="H64" s="109"/>
      <c r="I64" s="53"/>
    </row>
    <row r="65" spans="6:9" ht="12.75">
      <c r="F65" s="108"/>
      <c r="G65" s="109"/>
      <c r="H65" s="109"/>
      <c r="I65" s="53"/>
    </row>
    <row r="66" spans="6:9" ht="12.75">
      <c r="F66" s="108"/>
      <c r="G66" s="109"/>
      <c r="H66" s="109"/>
      <c r="I66" s="53"/>
    </row>
    <row r="67" spans="6:9" ht="12.75">
      <c r="F67" s="108"/>
      <c r="G67" s="109"/>
      <c r="H67" s="109"/>
      <c r="I67" s="53"/>
    </row>
    <row r="68" spans="6:9" ht="12.75">
      <c r="F68" s="108"/>
      <c r="G68" s="109"/>
      <c r="H68" s="109"/>
      <c r="I68" s="53"/>
    </row>
    <row r="69" spans="6:9" ht="12.75">
      <c r="F69" s="108"/>
      <c r="G69" s="109"/>
      <c r="H69" s="109"/>
      <c r="I69" s="53"/>
    </row>
    <row r="70" spans="6:9" ht="12.75">
      <c r="F70" s="108"/>
      <c r="G70" s="109"/>
      <c r="H70" s="109"/>
      <c r="I70" s="53"/>
    </row>
    <row r="71" spans="6:9" ht="12.75">
      <c r="F71" s="108"/>
      <c r="G71" s="109"/>
      <c r="H71" s="109"/>
      <c r="I71" s="53"/>
    </row>
    <row r="72" spans="6:9" ht="12.75">
      <c r="F72" s="108"/>
      <c r="G72" s="109"/>
      <c r="H72" s="109"/>
      <c r="I72" s="53"/>
    </row>
    <row r="73" spans="6:9" ht="12.75">
      <c r="F73" s="108"/>
      <c r="G73" s="109"/>
      <c r="H73" s="109"/>
      <c r="I73" s="53"/>
    </row>
  </sheetData>
  <sheetProtection algorithmName="SHA-512" hashValue="5AnUER9MfAKIVQfvlNkvEuMXomZXMaf6P9gM2MwcUIKhiN4KPZGwyR2PXXZOSrBN5XX7NABgSfBlKYNQnaTVJg==" saltValue="1j3Ckx2iPeIltvop5fputQ==" spinCount="100000" sheet="1" objects="1" scenarios="1"/>
  <protectedRanges>
    <protectedRange sqref="F17" name="Oblast1"/>
  </protectedRanges>
  <mergeCells count="4">
    <mergeCell ref="A1:B1"/>
    <mergeCell ref="A2:B2"/>
    <mergeCell ref="H18:I18"/>
    <mergeCell ref="H21:I21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 CE,Tučné"&amp;8&amp;K00-045RTS Stavitel+&amp;R&amp;"Arial CE,Kurzíva"&amp;8&amp;K00-046Cenová úroveň CÚ2020/I
Cenová soustava RTS DATA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000396251678"/>
  </sheetPr>
  <dimension ref="A1:AW100"/>
  <sheetViews>
    <sheetView showGridLines="0" showZeros="0" workbookViewId="0" topLeftCell="A1"/>
  </sheetViews>
  <sheetFormatPr defaultColWidth="9.00390625" defaultRowHeight="12.75"/>
  <cols>
    <col min="1" max="1" width="6.375" style="212" customWidth="1"/>
    <col min="2" max="2" width="3.875" style="110" customWidth="1"/>
    <col min="3" max="3" width="12.00390625" style="110" customWidth="1"/>
    <col min="4" max="4" width="40.375" style="110" customWidth="1"/>
    <col min="5" max="5" width="5.625" style="110" customWidth="1"/>
    <col min="6" max="6" width="8.625" style="148" customWidth="1"/>
    <col min="7" max="7" width="9.875" style="110" customWidth="1"/>
    <col min="8" max="8" width="13.875" style="110" customWidth="1"/>
    <col min="9" max="10" width="8.625" style="225" customWidth="1"/>
    <col min="11" max="11" width="9.25390625" style="225" bestFit="1" customWidth="1"/>
    <col min="12" max="49" width="9.125" style="174" customWidth="1"/>
    <col min="50" max="16384" width="9.125" style="110" customWidth="1"/>
  </cols>
  <sheetData>
    <row r="1" spans="2:8" ht="15.75">
      <c r="B1" s="356" t="s">
        <v>421</v>
      </c>
      <c r="C1" s="356"/>
      <c r="D1" s="356"/>
      <c r="E1" s="356"/>
      <c r="F1" s="356"/>
      <c r="G1" s="356"/>
      <c r="H1" s="356"/>
    </row>
    <row r="2" spans="2:8" ht="13.5" thickBot="1">
      <c r="B2" s="111"/>
      <c r="C2" s="112"/>
      <c r="D2" s="113"/>
      <c r="E2" s="113"/>
      <c r="F2" s="114"/>
      <c r="G2" s="113"/>
      <c r="H2" s="113"/>
    </row>
    <row r="3" spans="2:8" ht="13.5" thickTop="1">
      <c r="B3" s="357" t="s">
        <v>3</v>
      </c>
      <c r="C3" s="358"/>
      <c r="D3" s="115" t="str">
        <f>'Krycí list'!nazevstavby</f>
        <v>Rekonstrukce bytových domů v ulicích Heyrovského a Sokolovská</v>
      </c>
      <c r="E3" s="116"/>
      <c r="F3" s="117"/>
      <c r="G3" s="118"/>
      <c r="H3" s="165"/>
    </row>
    <row r="4" spans="2:8" ht="13.5" thickBot="1">
      <c r="B4" s="359" t="s">
        <v>0</v>
      </c>
      <c r="C4" s="360"/>
      <c r="D4" s="119" t="str">
        <f>'Krycí list'!nazevobjektu</f>
        <v>BD Sokolovská 1385-1386, Sokolov</v>
      </c>
      <c r="E4" s="120"/>
      <c r="F4" s="154"/>
      <c r="G4" s="154"/>
      <c r="H4" s="209" t="str">
        <f>'SO 04 Rekapitulace'!I2</f>
        <v>Výměna střešní krytiny</v>
      </c>
    </row>
    <row r="5" spans="2:8" ht="13.5" thickTop="1">
      <c r="B5" s="121"/>
      <c r="C5" s="122"/>
      <c r="D5" s="122"/>
      <c r="E5" s="111"/>
      <c r="F5" s="123"/>
      <c r="G5" s="111"/>
      <c r="H5" s="124"/>
    </row>
    <row r="6" spans="2:8" ht="12.75">
      <c r="B6" s="125" t="s">
        <v>30</v>
      </c>
      <c r="C6" s="126" t="s">
        <v>31</v>
      </c>
      <c r="D6" s="126" t="s">
        <v>32</v>
      </c>
      <c r="E6" s="126" t="s">
        <v>33</v>
      </c>
      <c r="F6" s="127" t="s">
        <v>34</v>
      </c>
      <c r="G6" s="126" t="s">
        <v>35</v>
      </c>
      <c r="H6" s="128" t="s">
        <v>36</v>
      </c>
    </row>
    <row r="7" spans="1:12" s="174" customFormat="1" ht="12.75">
      <c r="A7" s="364"/>
      <c r="B7" s="129" t="s">
        <v>37</v>
      </c>
      <c r="C7" s="130" t="s">
        <v>217</v>
      </c>
      <c r="D7" s="131" t="s">
        <v>206</v>
      </c>
      <c r="E7" s="132"/>
      <c r="F7" s="133"/>
      <c r="G7" s="207"/>
      <c r="H7" s="134"/>
      <c r="I7" s="225"/>
      <c r="J7" s="225"/>
      <c r="K7" s="225"/>
      <c r="L7" s="223"/>
    </row>
    <row r="8" spans="1:11" s="174" customFormat="1" ht="12.75">
      <c r="A8" s="364"/>
      <c r="B8" s="135">
        <v>1</v>
      </c>
      <c r="C8" s="136" t="s">
        <v>430</v>
      </c>
      <c r="D8" s="137" t="s">
        <v>431</v>
      </c>
      <c r="E8" s="138" t="s">
        <v>281</v>
      </c>
      <c r="F8" s="319">
        <v>21.34</v>
      </c>
      <c r="G8" s="205"/>
      <c r="H8" s="320">
        <f aca="true" t="shared" si="0" ref="H8">F8*G8</f>
        <v>0</v>
      </c>
      <c r="I8" s="225"/>
      <c r="J8" s="225"/>
      <c r="K8" s="225"/>
    </row>
    <row r="9" spans="1:11" s="174" customFormat="1" ht="12.75">
      <c r="A9" s="364"/>
      <c r="B9" s="141"/>
      <c r="C9" s="142" t="s">
        <v>40</v>
      </c>
      <c r="D9" s="143" t="str">
        <f>CONCATENATE(C7," ",D7)</f>
        <v>96 Bourání konstrukcí</v>
      </c>
      <c r="E9" s="141"/>
      <c r="F9" s="144"/>
      <c r="G9" s="206"/>
      <c r="H9" s="321">
        <f>SUM(H7:H8)</f>
        <v>0</v>
      </c>
      <c r="I9" s="225"/>
      <c r="J9" s="225"/>
      <c r="K9" s="225"/>
    </row>
    <row r="10" spans="1:11" s="174" customFormat="1" ht="12.75">
      <c r="A10" s="364"/>
      <c r="B10" s="129" t="s">
        <v>37</v>
      </c>
      <c r="C10" s="130" t="s">
        <v>205</v>
      </c>
      <c r="D10" s="131" t="s">
        <v>218</v>
      </c>
      <c r="E10" s="132"/>
      <c r="F10" s="133"/>
      <c r="G10" s="207"/>
      <c r="H10" s="134"/>
      <c r="I10" s="225"/>
      <c r="J10" s="225"/>
      <c r="K10" s="225"/>
    </row>
    <row r="11" spans="1:11" s="174" customFormat="1" ht="12.75">
      <c r="A11" s="364"/>
      <c r="B11" s="135">
        <v>2</v>
      </c>
      <c r="C11" s="136" t="s">
        <v>222</v>
      </c>
      <c r="D11" s="137" t="s">
        <v>221</v>
      </c>
      <c r="E11" s="138" t="s">
        <v>204</v>
      </c>
      <c r="F11" s="319">
        <v>50</v>
      </c>
      <c r="G11" s="205"/>
      <c r="H11" s="320">
        <f aca="true" t="shared" si="1" ref="H11:H15">F11*G11</f>
        <v>0</v>
      </c>
      <c r="I11" s="225"/>
      <c r="J11" s="225"/>
      <c r="K11" s="225"/>
    </row>
    <row r="12" spans="1:11" s="174" customFormat="1" ht="22.5">
      <c r="A12" s="364"/>
      <c r="B12" s="247">
        <v>3</v>
      </c>
      <c r="C12" s="136" t="s">
        <v>224</v>
      </c>
      <c r="D12" s="137" t="s">
        <v>223</v>
      </c>
      <c r="E12" s="138" t="s">
        <v>204</v>
      </c>
      <c r="F12" s="319">
        <v>50</v>
      </c>
      <c r="G12" s="205"/>
      <c r="H12" s="320">
        <f t="shared" si="1"/>
        <v>0</v>
      </c>
      <c r="I12" s="225"/>
      <c r="J12" s="225"/>
      <c r="K12" s="225"/>
    </row>
    <row r="13" spans="1:11" s="174" customFormat="1" ht="12.75">
      <c r="A13" s="364"/>
      <c r="B13" s="247">
        <v>4</v>
      </c>
      <c r="C13" s="136" t="s">
        <v>227</v>
      </c>
      <c r="D13" s="137" t="s">
        <v>225</v>
      </c>
      <c r="E13" s="138" t="s">
        <v>204</v>
      </c>
      <c r="F13" s="319">
        <f>F12*40</f>
        <v>2000</v>
      </c>
      <c r="G13" s="205"/>
      <c r="H13" s="320">
        <f t="shared" si="1"/>
        <v>0</v>
      </c>
      <c r="I13" s="225"/>
      <c r="J13" s="225"/>
      <c r="K13" s="225"/>
    </row>
    <row r="14" spans="1:11" s="174" customFormat="1" ht="12.75">
      <c r="A14" s="364"/>
      <c r="B14" s="247">
        <v>5</v>
      </c>
      <c r="C14" s="136" t="s">
        <v>228</v>
      </c>
      <c r="D14" s="137" t="s">
        <v>229</v>
      </c>
      <c r="E14" s="138" t="s">
        <v>226</v>
      </c>
      <c r="F14" s="139">
        <v>10</v>
      </c>
      <c r="G14" s="205"/>
      <c r="H14" s="140">
        <f t="shared" si="1"/>
        <v>0</v>
      </c>
      <c r="I14" s="225"/>
      <c r="J14" s="225"/>
      <c r="K14" s="225"/>
    </row>
    <row r="15" spans="1:11" s="174" customFormat="1" ht="12.75">
      <c r="A15" s="364"/>
      <c r="B15" s="247">
        <v>6</v>
      </c>
      <c r="C15" s="136" t="s">
        <v>231</v>
      </c>
      <c r="D15" s="137" t="s">
        <v>230</v>
      </c>
      <c r="E15" s="138" t="s">
        <v>204</v>
      </c>
      <c r="F15" s="319">
        <f>F12*2</f>
        <v>100</v>
      </c>
      <c r="G15" s="205"/>
      <c r="H15" s="320">
        <f t="shared" si="1"/>
        <v>0</v>
      </c>
      <c r="I15" s="225"/>
      <c r="J15" s="225"/>
      <c r="K15" s="225"/>
    </row>
    <row r="16" spans="1:11" s="262" customFormat="1" ht="12.75">
      <c r="A16" s="364"/>
      <c r="B16" s="247">
        <v>7</v>
      </c>
      <c r="C16" s="248" t="s">
        <v>232</v>
      </c>
      <c r="D16" s="249" t="s">
        <v>233</v>
      </c>
      <c r="E16" s="250" t="s">
        <v>204</v>
      </c>
      <c r="F16" s="319">
        <f>F11*8</f>
        <v>400</v>
      </c>
      <c r="G16" s="266"/>
      <c r="H16" s="320">
        <f aca="true" t="shared" si="2" ref="H16">F16*G16</f>
        <v>0</v>
      </c>
      <c r="I16" s="225"/>
      <c r="J16" s="225"/>
      <c r="K16" s="225"/>
    </row>
    <row r="17" spans="1:11" s="174" customFormat="1" ht="12.75">
      <c r="A17" s="364"/>
      <c r="B17" s="141"/>
      <c r="C17" s="142" t="s">
        <v>40</v>
      </c>
      <c r="D17" s="143" t="str">
        <f>CONCATENATE(C10," ",D10)</f>
        <v>97 Prorážení otvorů</v>
      </c>
      <c r="E17" s="141"/>
      <c r="F17" s="144"/>
      <c r="G17" s="206"/>
      <c r="H17" s="321">
        <f>SUM(H10:H16)</f>
        <v>0</v>
      </c>
      <c r="I17" s="225"/>
      <c r="J17" s="225"/>
      <c r="K17" s="225"/>
    </row>
    <row r="18" spans="1:11" s="174" customFormat="1" ht="12.75">
      <c r="A18" s="364"/>
      <c r="B18" s="129" t="s">
        <v>37</v>
      </c>
      <c r="C18" s="130" t="s">
        <v>200</v>
      </c>
      <c r="D18" s="131" t="s">
        <v>201</v>
      </c>
      <c r="E18" s="132"/>
      <c r="F18" s="133"/>
      <c r="G18" s="207"/>
      <c r="H18" s="134"/>
      <c r="I18" s="225"/>
      <c r="J18" s="225"/>
      <c r="K18" s="225"/>
    </row>
    <row r="19" spans="1:11" s="174" customFormat="1" ht="12.75">
      <c r="A19" s="364"/>
      <c r="B19" s="135">
        <v>8</v>
      </c>
      <c r="C19" s="136" t="s">
        <v>203</v>
      </c>
      <c r="D19" s="137" t="s">
        <v>202</v>
      </c>
      <c r="E19" s="138" t="s">
        <v>204</v>
      </c>
      <c r="F19" s="139">
        <v>35</v>
      </c>
      <c r="G19" s="205"/>
      <c r="H19" s="140">
        <f aca="true" t="shared" si="3" ref="H19">F19*G19</f>
        <v>0</v>
      </c>
      <c r="I19" s="225"/>
      <c r="J19" s="225"/>
      <c r="K19" s="225"/>
    </row>
    <row r="20" spans="1:11" s="174" customFormat="1" ht="12.75">
      <c r="A20" s="364"/>
      <c r="B20" s="141"/>
      <c r="C20" s="142" t="s">
        <v>40</v>
      </c>
      <c r="D20" s="143" t="str">
        <f>CONCATENATE(C18," ",D18)</f>
        <v>99 Staveništní přesun hmot</v>
      </c>
      <c r="E20" s="141"/>
      <c r="F20" s="144"/>
      <c r="G20" s="206"/>
      <c r="H20" s="145">
        <f>SUM(H18:H19)</f>
        <v>0</v>
      </c>
      <c r="I20" s="225"/>
      <c r="J20" s="225"/>
      <c r="K20" s="225"/>
    </row>
    <row r="21" spans="1:11" s="174" customFormat="1" ht="12.75">
      <c r="A21" s="364"/>
      <c r="B21" s="129" t="s">
        <v>37</v>
      </c>
      <c r="C21" s="130" t="s">
        <v>298</v>
      </c>
      <c r="D21" s="131" t="s">
        <v>300</v>
      </c>
      <c r="E21" s="132"/>
      <c r="F21" s="133"/>
      <c r="G21" s="207"/>
      <c r="H21" s="134"/>
      <c r="I21" s="225"/>
      <c r="J21" s="225"/>
      <c r="K21" s="225"/>
    </row>
    <row r="22" spans="1:11" s="174" customFormat="1" ht="22.5">
      <c r="A22" s="364"/>
      <c r="B22" s="301">
        <v>9</v>
      </c>
      <c r="C22" s="302" t="s">
        <v>432</v>
      </c>
      <c r="D22" s="303" t="s">
        <v>600</v>
      </c>
      <c r="E22" s="304" t="s">
        <v>56</v>
      </c>
      <c r="F22" s="299">
        <v>1</v>
      </c>
      <c r="G22" s="305"/>
      <c r="H22" s="300">
        <f aca="true" t="shared" si="4" ref="H22:H29">F22*G22</f>
        <v>0</v>
      </c>
      <c r="I22" s="225"/>
      <c r="J22" s="225"/>
      <c r="K22" s="225"/>
    </row>
    <row r="23" spans="1:11" s="262" customFormat="1" ht="22.5">
      <c r="A23" s="364"/>
      <c r="B23" s="301">
        <v>10</v>
      </c>
      <c r="C23" s="302" t="s">
        <v>432</v>
      </c>
      <c r="D23" s="303" t="s">
        <v>601</v>
      </c>
      <c r="E23" s="304" t="s">
        <v>56</v>
      </c>
      <c r="F23" s="299">
        <v>1</v>
      </c>
      <c r="G23" s="305"/>
      <c r="H23" s="300">
        <f aca="true" t="shared" si="5" ref="H23">F23*G23</f>
        <v>0</v>
      </c>
      <c r="I23" s="225"/>
      <c r="J23" s="225"/>
      <c r="K23" s="225"/>
    </row>
    <row r="24" spans="1:11" s="262" customFormat="1" ht="12.75">
      <c r="A24" s="364"/>
      <c r="B24" s="247">
        <v>11</v>
      </c>
      <c r="C24" s="248" t="s">
        <v>432</v>
      </c>
      <c r="D24" s="249" t="s">
        <v>433</v>
      </c>
      <c r="E24" s="257" t="s">
        <v>39</v>
      </c>
      <c r="F24" s="299">
        <v>91.34</v>
      </c>
      <c r="G24" s="264"/>
      <c r="H24" s="300">
        <f aca="true" t="shared" si="6" ref="H24">F24*G24</f>
        <v>0</v>
      </c>
      <c r="I24" s="225"/>
      <c r="J24" s="225"/>
      <c r="K24" s="225"/>
    </row>
    <row r="25" spans="1:11" s="174" customFormat="1" ht="12.75">
      <c r="A25" s="364"/>
      <c r="B25" s="247">
        <v>12</v>
      </c>
      <c r="C25" s="248" t="s">
        <v>434</v>
      </c>
      <c r="D25" s="249" t="s">
        <v>435</v>
      </c>
      <c r="E25" s="257" t="s">
        <v>38</v>
      </c>
      <c r="F25" s="258">
        <v>4</v>
      </c>
      <c r="G25" s="264"/>
      <c r="H25" s="259">
        <f t="shared" si="4"/>
        <v>0</v>
      </c>
      <c r="I25" s="225"/>
      <c r="J25" s="225"/>
      <c r="K25" s="225"/>
    </row>
    <row r="26" spans="1:11" s="174" customFormat="1" ht="12.75">
      <c r="A26" s="364"/>
      <c r="B26" s="247">
        <v>13</v>
      </c>
      <c r="C26" s="248" t="s">
        <v>436</v>
      </c>
      <c r="D26" s="249" t="s">
        <v>437</v>
      </c>
      <c r="E26" s="257" t="s">
        <v>38</v>
      </c>
      <c r="F26" s="258">
        <v>6</v>
      </c>
      <c r="G26" s="264"/>
      <c r="H26" s="259">
        <f t="shared" si="4"/>
        <v>0</v>
      </c>
      <c r="I26" s="225"/>
      <c r="J26" s="225"/>
      <c r="K26" s="225"/>
    </row>
    <row r="27" spans="1:11" s="174" customFormat="1" ht="12.75">
      <c r="A27" s="364"/>
      <c r="B27" s="301">
        <v>14</v>
      </c>
      <c r="C27" s="302" t="s">
        <v>551</v>
      </c>
      <c r="D27" s="303" t="s">
        <v>550</v>
      </c>
      <c r="E27" s="304" t="s">
        <v>39</v>
      </c>
      <c r="F27" s="299">
        <v>90</v>
      </c>
      <c r="G27" s="305"/>
      <c r="H27" s="300">
        <f aca="true" t="shared" si="7" ref="H27">F27*G27</f>
        <v>0</v>
      </c>
      <c r="I27" s="225"/>
      <c r="J27" s="225"/>
      <c r="K27" s="225"/>
    </row>
    <row r="28" spans="1:11" s="174" customFormat="1" ht="12.75">
      <c r="A28" s="364"/>
      <c r="B28" s="301">
        <v>15</v>
      </c>
      <c r="C28" s="302" t="s">
        <v>552</v>
      </c>
      <c r="D28" s="303" t="s">
        <v>553</v>
      </c>
      <c r="E28" s="304" t="s">
        <v>39</v>
      </c>
      <c r="F28" s="299">
        <v>90</v>
      </c>
      <c r="G28" s="305"/>
      <c r="H28" s="300">
        <f t="shared" si="4"/>
        <v>0</v>
      </c>
      <c r="I28" s="225"/>
      <c r="J28" s="225"/>
      <c r="K28" s="225"/>
    </row>
    <row r="29" spans="1:11" s="174" customFormat="1" ht="12.75">
      <c r="A29" s="364"/>
      <c r="B29" s="247">
        <v>16</v>
      </c>
      <c r="C29" s="248" t="s">
        <v>302</v>
      </c>
      <c r="D29" s="249" t="s">
        <v>301</v>
      </c>
      <c r="E29" s="257" t="s">
        <v>25</v>
      </c>
      <c r="F29" s="258">
        <v>2</v>
      </c>
      <c r="G29" s="305"/>
      <c r="H29" s="300">
        <f t="shared" si="4"/>
        <v>0</v>
      </c>
      <c r="I29" s="225"/>
      <c r="J29" s="225"/>
      <c r="K29" s="225"/>
    </row>
    <row r="30" spans="1:11" s="174" customFormat="1" ht="12.75">
      <c r="A30" s="364"/>
      <c r="B30" s="260"/>
      <c r="C30" s="251" t="s">
        <v>40</v>
      </c>
      <c r="D30" s="252" t="str">
        <f>CONCATENATE(C21," ",D21)</f>
        <v>764 Konstrukce klempířské</v>
      </c>
      <c r="E30" s="260"/>
      <c r="F30" s="261"/>
      <c r="G30" s="307"/>
      <c r="H30" s="306">
        <f>SUM(H21:H29)</f>
        <v>0</v>
      </c>
      <c r="I30" s="225"/>
      <c r="J30" s="225"/>
      <c r="K30" s="225"/>
    </row>
    <row r="31" spans="1:11" s="174" customFormat="1" ht="12.75">
      <c r="A31" s="364"/>
      <c r="B31" s="244" t="s">
        <v>37</v>
      </c>
      <c r="C31" s="245" t="s">
        <v>350</v>
      </c>
      <c r="D31" s="246" t="s">
        <v>351</v>
      </c>
      <c r="E31" s="247"/>
      <c r="F31" s="255"/>
      <c r="G31" s="263"/>
      <c r="H31" s="256"/>
      <c r="I31" s="225"/>
      <c r="J31" s="225"/>
      <c r="K31" s="225"/>
    </row>
    <row r="32" spans="1:49" ht="12.75">
      <c r="A32" s="364"/>
      <c r="B32" s="247">
        <v>17</v>
      </c>
      <c r="C32" s="248" t="s">
        <v>438</v>
      </c>
      <c r="D32" s="249" t="s">
        <v>439</v>
      </c>
      <c r="E32" s="257" t="s">
        <v>198</v>
      </c>
      <c r="F32" s="258">
        <v>441.06</v>
      </c>
      <c r="G32" s="264"/>
      <c r="H32" s="259">
        <f aca="true" t="shared" si="8" ref="H32:H43">F32*G32</f>
        <v>0</v>
      </c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</row>
    <row r="33" spans="1:49" ht="12.75">
      <c r="A33" s="364"/>
      <c r="B33" s="247">
        <v>18</v>
      </c>
      <c r="C33" s="248" t="s">
        <v>440</v>
      </c>
      <c r="D33" s="249" t="s">
        <v>603</v>
      </c>
      <c r="E33" s="257" t="s">
        <v>198</v>
      </c>
      <c r="F33" s="258">
        <v>434.48</v>
      </c>
      <c r="G33" s="264"/>
      <c r="H33" s="259">
        <f t="shared" si="8"/>
        <v>0</v>
      </c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</row>
    <row r="34" spans="1:49" ht="12.75">
      <c r="A34" s="364"/>
      <c r="B34" s="247">
        <v>19</v>
      </c>
      <c r="C34" s="248" t="s">
        <v>441</v>
      </c>
      <c r="D34" s="249" t="s">
        <v>442</v>
      </c>
      <c r="E34" s="257" t="s">
        <v>39</v>
      </c>
      <c r="F34" s="258">
        <v>22.65</v>
      </c>
      <c r="G34" s="264"/>
      <c r="H34" s="259">
        <f t="shared" si="8"/>
        <v>0</v>
      </c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</row>
    <row r="35" spans="1:49" ht="12.75">
      <c r="A35" s="364"/>
      <c r="B35" s="247">
        <v>20</v>
      </c>
      <c r="C35" s="248" t="s">
        <v>443</v>
      </c>
      <c r="D35" s="249" t="s">
        <v>444</v>
      </c>
      <c r="E35" s="257" t="s">
        <v>39</v>
      </c>
      <c r="F35" s="258">
        <v>34.24</v>
      </c>
      <c r="G35" s="264"/>
      <c r="H35" s="259">
        <f t="shared" si="8"/>
        <v>0</v>
      </c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</row>
    <row r="36" spans="1:49" ht="33.75">
      <c r="A36" s="364"/>
      <c r="B36" s="247">
        <v>21</v>
      </c>
      <c r="C36" s="248" t="s">
        <v>445</v>
      </c>
      <c r="D36" s="249" t="s">
        <v>624</v>
      </c>
      <c r="E36" s="257" t="s">
        <v>198</v>
      </c>
      <c r="F36" s="258">
        <v>434.48</v>
      </c>
      <c r="G36" s="264"/>
      <c r="H36" s="259">
        <f t="shared" si="8"/>
        <v>0</v>
      </c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</row>
    <row r="37" spans="1:49" ht="12.75">
      <c r="A37" s="364"/>
      <c r="B37" s="247">
        <v>22</v>
      </c>
      <c r="C37" s="248" t="s">
        <v>446</v>
      </c>
      <c r="D37" s="249" t="s">
        <v>625</v>
      </c>
      <c r="E37" s="257" t="s">
        <v>38</v>
      </c>
      <c r="F37" s="258">
        <v>2</v>
      </c>
      <c r="G37" s="264"/>
      <c r="H37" s="259">
        <f t="shared" si="8"/>
        <v>0</v>
      </c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</row>
    <row r="38" spans="1:49" ht="12.75">
      <c r="A38" s="364"/>
      <c r="B38" s="247">
        <v>23</v>
      </c>
      <c r="C38" s="248" t="s">
        <v>447</v>
      </c>
      <c r="D38" s="249" t="s">
        <v>448</v>
      </c>
      <c r="E38" s="257" t="s">
        <v>38</v>
      </c>
      <c r="F38" s="258">
        <v>45</v>
      </c>
      <c r="G38" s="264"/>
      <c r="H38" s="259">
        <f t="shared" si="8"/>
        <v>0</v>
      </c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</row>
    <row r="39" spans="1:49" ht="12.75">
      <c r="A39" s="364"/>
      <c r="B39" s="247">
        <v>24</v>
      </c>
      <c r="C39" s="248" t="s">
        <v>449</v>
      </c>
      <c r="D39" s="249" t="s">
        <v>450</v>
      </c>
      <c r="E39" s="257" t="s">
        <v>38</v>
      </c>
      <c r="F39" s="258">
        <v>1</v>
      </c>
      <c r="G39" s="264"/>
      <c r="H39" s="259">
        <f t="shared" si="8"/>
        <v>0</v>
      </c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</row>
    <row r="40" spans="1:49" ht="12.75">
      <c r="A40" s="364"/>
      <c r="B40" s="247">
        <v>25</v>
      </c>
      <c r="C40" s="248" t="s">
        <v>451</v>
      </c>
      <c r="D40" s="249" t="s">
        <v>452</v>
      </c>
      <c r="E40" s="257" t="s">
        <v>38</v>
      </c>
      <c r="F40" s="258">
        <v>4</v>
      </c>
      <c r="G40" s="264"/>
      <c r="H40" s="259">
        <f t="shared" si="8"/>
        <v>0</v>
      </c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</row>
    <row r="41" spans="1:49" ht="12.75">
      <c r="A41" s="364"/>
      <c r="B41" s="301">
        <v>26</v>
      </c>
      <c r="C41" s="302" t="s">
        <v>549</v>
      </c>
      <c r="D41" s="303" t="s">
        <v>602</v>
      </c>
      <c r="E41" s="304" t="s">
        <v>38</v>
      </c>
      <c r="F41" s="299">
        <v>1</v>
      </c>
      <c r="G41" s="305"/>
      <c r="H41" s="300">
        <f t="shared" si="8"/>
        <v>0</v>
      </c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</row>
    <row r="42" spans="1:49" ht="12.75">
      <c r="A42" s="364"/>
      <c r="B42" s="247">
        <v>27</v>
      </c>
      <c r="C42" s="248" t="s">
        <v>548</v>
      </c>
      <c r="D42" s="303" t="s">
        <v>547</v>
      </c>
      <c r="E42" s="257" t="s">
        <v>39</v>
      </c>
      <c r="F42" s="258">
        <v>80</v>
      </c>
      <c r="G42" s="305"/>
      <c r="H42" s="300">
        <f t="shared" si="8"/>
        <v>0</v>
      </c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</row>
    <row r="43" spans="1:49" ht="12.75">
      <c r="A43" s="364"/>
      <c r="B43" s="247">
        <v>28</v>
      </c>
      <c r="C43" s="248" t="s">
        <v>353</v>
      </c>
      <c r="D43" s="249" t="s">
        <v>352</v>
      </c>
      <c r="E43" s="257" t="s">
        <v>25</v>
      </c>
      <c r="F43" s="258">
        <v>10.2</v>
      </c>
      <c r="G43" s="305"/>
      <c r="H43" s="300">
        <f t="shared" si="8"/>
        <v>0</v>
      </c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</row>
    <row r="44" spans="1:11" s="174" customFormat="1" ht="12.75">
      <c r="A44" s="364"/>
      <c r="B44" s="260"/>
      <c r="C44" s="251" t="s">
        <v>40</v>
      </c>
      <c r="D44" s="252" t="str">
        <f>CONCATENATE(C31," ",D31)</f>
        <v>765 Krytiny tvrdé</v>
      </c>
      <c r="E44" s="260"/>
      <c r="F44" s="261"/>
      <c r="G44" s="307"/>
      <c r="H44" s="306">
        <f>SUM(H31:H43)</f>
        <v>0</v>
      </c>
      <c r="I44" s="225"/>
      <c r="J44" s="225"/>
      <c r="K44" s="225"/>
    </row>
    <row r="45" spans="1:11" ht="12.75">
      <c r="A45" s="213"/>
      <c r="H45" s="162"/>
      <c r="K45" s="227"/>
    </row>
    <row r="46" spans="1:11" s="174" customFormat="1" ht="12.75">
      <c r="A46" s="213"/>
      <c r="B46" s="110"/>
      <c r="C46" s="110"/>
      <c r="D46" s="110"/>
      <c r="E46" s="110"/>
      <c r="F46" s="148"/>
      <c r="G46" s="110"/>
      <c r="H46" s="162"/>
      <c r="I46" s="225"/>
      <c r="J46" s="225"/>
      <c r="K46" s="225"/>
    </row>
    <row r="47" spans="1:11" s="174" customFormat="1" ht="12.75">
      <c r="A47" s="213"/>
      <c r="B47" s="110"/>
      <c r="C47" s="110"/>
      <c r="D47" s="110"/>
      <c r="E47" s="110"/>
      <c r="F47" s="148"/>
      <c r="G47" s="110"/>
      <c r="H47" s="110"/>
      <c r="I47" s="225"/>
      <c r="J47" s="225"/>
      <c r="K47" s="225"/>
    </row>
    <row r="48" spans="1:11" s="174" customFormat="1" ht="12.75">
      <c r="A48" s="213"/>
      <c r="B48" s="110"/>
      <c r="C48" s="110"/>
      <c r="D48" s="110"/>
      <c r="E48" s="110"/>
      <c r="F48" s="148"/>
      <c r="G48" s="110"/>
      <c r="H48" s="162"/>
      <c r="I48" s="225"/>
      <c r="J48" s="225"/>
      <c r="K48" s="225"/>
    </row>
    <row r="49" spans="1:11" s="174" customFormat="1" ht="12.75">
      <c r="A49" s="213"/>
      <c r="B49" s="110"/>
      <c r="C49" s="110"/>
      <c r="D49" s="110"/>
      <c r="E49" s="110"/>
      <c r="F49" s="148"/>
      <c r="G49" s="110"/>
      <c r="H49" s="110"/>
      <c r="I49" s="225"/>
      <c r="J49" s="225"/>
      <c r="K49" s="225"/>
    </row>
    <row r="50" spans="1:11" s="174" customFormat="1" ht="12.75">
      <c r="A50" s="213"/>
      <c r="B50" s="110"/>
      <c r="C50" s="110"/>
      <c r="D50" s="110"/>
      <c r="E50" s="110"/>
      <c r="F50" s="148"/>
      <c r="G50" s="110"/>
      <c r="H50" s="110"/>
      <c r="I50" s="225"/>
      <c r="J50" s="225"/>
      <c r="K50" s="225"/>
    </row>
    <row r="51" ht="12.75">
      <c r="A51" s="213"/>
    </row>
    <row r="52" ht="12.75">
      <c r="A52" s="213"/>
    </row>
    <row r="53" ht="13.5" customHeight="1">
      <c r="A53" s="213"/>
    </row>
    <row r="54" ht="12.75">
      <c r="A54" s="213"/>
    </row>
    <row r="55" ht="12.75">
      <c r="A55" s="213"/>
    </row>
    <row r="56" ht="12.75">
      <c r="A56" s="213"/>
    </row>
    <row r="57" ht="12.75">
      <c r="A57" s="213"/>
    </row>
    <row r="58" ht="12.75">
      <c r="A58" s="213"/>
    </row>
    <row r="59" ht="12.75">
      <c r="A59" s="213"/>
    </row>
    <row r="60" ht="12.75">
      <c r="A60" s="213"/>
    </row>
    <row r="61" ht="12.75">
      <c r="A61" s="213"/>
    </row>
    <row r="62" ht="12.75">
      <c r="A62" s="213"/>
    </row>
    <row r="63" ht="12.75">
      <c r="A63" s="213"/>
    </row>
    <row r="64" ht="12.75">
      <c r="A64" s="213"/>
    </row>
    <row r="65" ht="12.75">
      <c r="A65" s="213"/>
    </row>
    <row r="66" ht="12.75">
      <c r="A66" s="213"/>
    </row>
    <row r="67" ht="12.75">
      <c r="A67" s="213"/>
    </row>
    <row r="68" ht="12.75">
      <c r="A68" s="213"/>
    </row>
    <row r="69" ht="12.75">
      <c r="A69" s="213"/>
    </row>
    <row r="70" ht="12.75">
      <c r="A70" s="213"/>
    </row>
    <row r="71" ht="12.75">
      <c r="A71" s="213"/>
    </row>
    <row r="72" ht="12.75">
      <c r="A72" s="213"/>
    </row>
    <row r="73" ht="12.75">
      <c r="A73" s="213"/>
    </row>
    <row r="74" ht="12.75">
      <c r="A74" s="213"/>
    </row>
    <row r="75" ht="12.75">
      <c r="A75" s="213"/>
    </row>
    <row r="76" ht="12.75">
      <c r="A76" s="213"/>
    </row>
    <row r="77" ht="12.75">
      <c r="A77" s="213"/>
    </row>
    <row r="78" ht="12.75">
      <c r="A78" s="213"/>
    </row>
    <row r="79" ht="12.75">
      <c r="A79" s="213"/>
    </row>
    <row r="80" ht="12.75">
      <c r="A80" s="213"/>
    </row>
    <row r="81" ht="12.75">
      <c r="A81" s="213"/>
    </row>
    <row r="82" ht="12.75">
      <c r="A82" s="213"/>
    </row>
    <row r="83" ht="12.75">
      <c r="A83" s="213"/>
    </row>
    <row r="84" ht="12.75">
      <c r="A84" s="213"/>
    </row>
    <row r="85" ht="12.75">
      <c r="A85" s="213"/>
    </row>
    <row r="86" ht="12.75">
      <c r="A86" s="213"/>
    </row>
    <row r="87" ht="12.75">
      <c r="A87" s="213"/>
    </row>
    <row r="88" ht="12.75">
      <c r="A88" s="213"/>
    </row>
    <row r="89" ht="12.75">
      <c r="A89" s="213"/>
    </row>
    <row r="90" ht="12.75">
      <c r="A90" s="213"/>
    </row>
    <row r="91" ht="12.75">
      <c r="A91" s="213"/>
    </row>
    <row r="92" ht="12.75">
      <c r="A92" s="213"/>
    </row>
    <row r="93" ht="12.75">
      <c r="A93" s="213"/>
    </row>
    <row r="94" ht="12.75">
      <c r="A94" s="213"/>
    </row>
    <row r="95" ht="12.75">
      <c r="A95" s="213"/>
    </row>
    <row r="96" ht="12.75">
      <c r="A96" s="213"/>
    </row>
    <row r="97" ht="12.75">
      <c r="A97" s="213"/>
    </row>
    <row r="98" ht="12.75">
      <c r="A98" s="213"/>
    </row>
    <row r="99" ht="12.75">
      <c r="A99" s="213"/>
    </row>
    <row r="100" ht="12.75">
      <c r="A100" s="213"/>
    </row>
  </sheetData>
  <sheetProtection password="CC59" sheet="1" objects="1" scenarios="1"/>
  <protectedRanges>
    <protectedRange sqref="G7:G44" name="Oblast1"/>
  </protectedRanges>
  <mergeCells count="4">
    <mergeCell ref="B1:H1"/>
    <mergeCell ref="B3:C3"/>
    <mergeCell ref="B4:C4"/>
    <mergeCell ref="A7:A4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8" r:id="rId1"/>
  <headerFooter alignWithMargins="0">
    <oddHeader>&amp;L&amp;"Arial CE,Tučné"&amp;8&amp;K00-046RTS Stavitel+&amp;R&amp;"Arial CE,Kurzíva"&amp;8&amp;K00-048Cenová úroveň CÚ2020/I
Cenová soustava RTS DATA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Nevečeřal</dc:creator>
  <cp:keywords/>
  <dc:description/>
  <cp:lastModifiedBy>Josef Nevečeřal</cp:lastModifiedBy>
  <cp:lastPrinted>2022-02-12T14:03:38Z</cp:lastPrinted>
  <dcterms:created xsi:type="dcterms:W3CDTF">2011-05-19T10:06:47Z</dcterms:created>
  <dcterms:modified xsi:type="dcterms:W3CDTF">2022-04-15T10:18:50Z</dcterms:modified>
  <cp:category/>
  <cp:version/>
  <cp:contentType/>
  <cp:contentStatus/>
</cp:coreProperties>
</file>