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431" yWindow="65431" windowWidth="23250" windowHeight="12570" tabRatio="890" activeTab="0"/>
  </bookViews>
  <sheets>
    <sheet name="Krycí list" sheetId="2" r:id="rId1"/>
    <sheet name="SO 01 Rekapitulace" sheetId="15" r:id="rId2"/>
    <sheet name="SO 01 Položky" sheetId="16" r:id="rId3"/>
    <sheet name="SO 02 Rekapitulace" sheetId="17" r:id="rId4"/>
    <sheet name="SO 02 Položky" sheetId="18" r:id="rId5"/>
    <sheet name="SO 03 Rekapitulace" sheetId="7" r:id="rId6"/>
    <sheet name="SO 03 Položky" sheetId="8" r:id="rId7"/>
    <sheet name="SO 04 Rekapitulace" sheetId="13" r:id="rId8"/>
    <sheet name="SO 04 Položky" sheetId="14" r:id="rId9"/>
  </sheets>
  <definedNames>
    <definedName name="cisloobjektu" localSheetId="0">'Krycí list'!$A$4</definedName>
    <definedName name="cisloobjektu">#REF!</definedName>
    <definedName name="cislostavby" localSheetId="0">'Krycí list'!$A$6</definedName>
    <definedName name="cislostavby">#REF!</definedName>
    <definedName name="Datum" localSheetId="0">#REF!</definedName>
    <definedName name="Datum">#REF!</definedName>
    <definedName name="Dil" localSheetId="0">#REF!</definedName>
    <definedName name="Dil">#REF!</definedName>
    <definedName name="Dodavka" localSheetId="0">#REF!</definedName>
    <definedName name="Dodavka">#REF!</definedName>
    <definedName name="Dodavka0" localSheetId="0">#REF!</definedName>
    <definedName name="Dodavka0">#REF!</definedName>
    <definedName name="HSV" localSheetId="0">#REF!</definedName>
    <definedName name="HSV">#REF!</definedName>
    <definedName name="HSV0" localSheetId="0">#REF!</definedName>
    <definedName name="HSV0">#REF!</definedName>
    <definedName name="HZS" localSheetId="0">#REF!</definedName>
    <definedName name="HZS">#REF!</definedName>
    <definedName name="HZS0" localSheetId="0">#REF!</definedName>
    <definedName name="HZS0">#REF!</definedName>
    <definedName name="JKSO" localSheetId="0">'Krycí list'!$F$4</definedName>
    <definedName name="JKSO">#REF!</definedName>
    <definedName name="MJ" localSheetId="0">'Krycí list'!$G$4</definedName>
    <definedName name="MJ">#REF!</definedName>
    <definedName name="Mont" localSheetId="0">#REF!</definedName>
    <definedName name="Mont">#REF!</definedName>
    <definedName name="Montaz0" localSheetId="0">#REF!</definedName>
    <definedName name="Montaz0">#REF!</definedName>
    <definedName name="NazevDilu" localSheetId="0">#REF!</definedName>
    <definedName name="NazevDilu">#REF!</definedName>
    <definedName name="nazevobjektu" localSheetId="0">'Krycí list'!$C$4</definedName>
    <definedName name="nazevobjektu">#REF!</definedName>
    <definedName name="nazevstavby" localSheetId="0">'Krycí list'!$C$6</definedName>
    <definedName name="nazevstavby">#REF!</definedName>
    <definedName name="Nový">#REF!</definedName>
    <definedName name="Nový2">#REF!</definedName>
    <definedName name="Objednatel" localSheetId="0">'Krycí list'!$C$8</definedName>
    <definedName name="Objednatel">#REF!</definedName>
    <definedName name="_xlnm.Print_Area" localSheetId="0">'Krycí list'!$A$1:$G$43</definedName>
    <definedName name="_xlnm.Print_Area" localSheetId="2">'SO 01 Položky'!$A$1:$H$96</definedName>
    <definedName name="_xlnm.Print_Area" localSheetId="1">'SO 01 Rekapitulace'!$A$1:$I$31</definedName>
    <definedName name="_xlnm.Print_Area" localSheetId="4">'SO 02 Položky'!$A$1:$H$42</definedName>
    <definedName name="_xlnm.Print_Area" localSheetId="3">'SO 02 Rekapitulace'!$A$1:$I$22</definedName>
    <definedName name="_xlnm.Print_Area" localSheetId="6">'SO 03 Položky'!$A$1:$H$182</definedName>
    <definedName name="_xlnm.Print_Area" localSheetId="5">'SO 03 Rekapitulace'!$A$1:$I$26</definedName>
    <definedName name="_xlnm.Print_Area" localSheetId="8">'SO 04 Položky'!$A$1:$H$89</definedName>
    <definedName name="_xlnm.Print_Area" localSheetId="7">'SO 04 Rekapitulace'!$A$1:$I$30</definedName>
    <definedName name="PocetMJ" localSheetId="0">'Krycí list'!$G$7</definedName>
    <definedName name="PocetMJ">#REF!</definedName>
    <definedName name="Poznamka" localSheetId="0">#REF!</definedName>
    <definedName name="Poznamka">#REF!</definedName>
    <definedName name="Projektant" localSheetId="0">'Krycí list'!$C$7</definedName>
    <definedName name="Projektant">#REF!</definedName>
    <definedName name="PSV" localSheetId="0">#REF!</definedName>
    <definedName name="PSV">#REF!</definedName>
    <definedName name="PSV0" localSheetId="0">#REF!</definedName>
    <definedName name="PSV0">#REF!</definedName>
    <definedName name="SloupecCC" localSheetId="0">#REF!</definedName>
    <definedName name="SloupecCC">#REF!</definedName>
    <definedName name="SloupecCisloPol" localSheetId="0">#REF!</definedName>
    <definedName name="SloupecCisloPol">#REF!</definedName>
    <definedName name="SloupecJC" localSheetId="0">#REF!</definedName>
    <definedName name="SloupecJC">#REF!</definedName>
    <definedName name="SloupecMJ" localSheetId="0">#REF!</definedName>
    <definedName name="SloupecMJ">#REF!</definedName>
    <definedName name="SloupecMnozstvi" localSheetId="0">#REF!</definedName>
    <definedName name="SloupecMnozstvi">#REF!</definedName>
    <definedName name="SloupecNazPol" localSheetId="0">#REF!</definedName>
    <definedName name="SloupecNazPol">#REF!</definedName>
    <definedName name="SloupecPC" localSheetId="0">#REF!</definedName>
    <definedName name="SloupecPC">#REF!</definedName>
    <definedName name="solver_lin" localSheetId="2" hidden="1">0</definedName>
    <definedName name="solver_lin" localSheetId="4" hidden="1">0</definedName>
    <definedName name="solver_lin" localSheetId="6" hidden="1">0</definedName>
    <definedName name="solver_lin" localSheetId="8" hidden="1">0</definedName>
    <definedName name="solver_num" localSheetId="2" hidden="1">0</definedName>
    <definedName name="solver_num" localSheetId="4" hidden="1">0</definedName>
    <definedName name="solver_num" localSheetId="6" hidden="1">0</definedName>
    <definedName name="solver_num" localSheetId="8" hidden="1">0</definedName>
    <definedName name="solver_opt" localSheetId="2" hidden="1">#REF!</definedName>
    <definedName name="solver_opt" localSheetId="4" hidden="1">#REF!</definedName>
    <definedName name="solver_opt" localSheetId="6" hidden="1">#REF!</definedName>
    <definedName name="solver_opt" localSheetId="8" hidden="1">#REF!</definedName>
    <definedName name="solver_typ" localSheetId="2" hidden="1">1</definedName>
    <definedName name="solver_typ" localSheetId="4" hidden="1">1</definedName>
    <definedName name="solver_typ" localSheetId="6" hidden="1">1</definedName>
    <definedName name="solver_typ" localSheetId="8" hidden="1">1</definedName>
    <definedName name="solver_val" localSheetId="2" hidden="1">0</definedName>
    <definedName name="solver_val" localSheetId="4" hidden="1">0</definedName>
    <definedName name="solver_val" localSheetId="6" hidden="1">0</definedName>
    <definedName name="solver_val" localSheetId="8" hidden="1">0</definedName>
    <definedName name="Typ" localSheetId="0">#REF!</definedName>
    <definedName name="Typ">#REF!</definedName>
    <definedName name="VRN" localSheetId="0">#REF!</definedName>
    <definedName name="VRN">#REF!</definedName>
    <definedName name="VRNKc" localSheetId="0">#REF!</definedName>
    <definedName name="VRNKc">#REF!</definedName>
    <definedName name="VRNn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Zakazka" localSheetId="0">'Krycí list'!$G$10</definedName>
    <definedName name="Zakazka">#REF!</definedName>
    <definedName name="Zaklad22" localSheetId="0">#REF!</definedName>
    <definedName name="Zaklad22">#REF!</definedName>
    <definedName name="Zaklad5" localSheetId="0">#REF!</definedName>
    <definedName name="Zaklad5">#REF!</definedName>
    <definedName name="Zhotovitel" localSheetId="0">'Krycí list'!$E$12</definedName>
    <definedName name="Zhotovitel">#REF!</definedName>
    <definedName name="_xlnm.Print_Titles" localSheetId="1">'SO 01 Rekapitulace'!$1:$6</definedName>
    <definedName name="_xlnm.Print_Titles" localSheetId="2">'SO 01 Položky'!$1:$6</definedName>
    <definedName name="_xlnm.Print_Titles" localSheetId="3">'SO 02 Rekapitulace'!$1:$6</definedName>
    <definedName name="_xlnm.Print_Titles" localSheetId="4">'SO 02 Položky'!$1:$6</definedName>
    <definedName name="_xlnm.Print_Titles" localSheetId="5">'SO 03 Rekapitulace'!$1:$6</definedName>
    <definedName name="_xlnm.Print_Titles" localSheetId="6">'SO 03 Položky'!$1:$6</definedName>
    <definedName name="_xlnm.Print_Titles" localSheetId="7">'SO 04 Rekapitulace'!$1:$6</definedName>
    <definedName name="_xlnm.Print_Titles" localSheetId="8">'SO 04 Položky'!$1:$6</definedName>
  </definedNames>
  <calcPr calcId="145621"/>
</workbook>
</file>

<file path=xl/sharedStrings.xml><?xml version="1.0" encoding="utf-8"?>
<sst xmlns="http://schemas.openxmlformats.org/spreadsheetml/2006/main" count="1312" uniqueCount="658">
  <si>
    <t>Objekt :</t>
  </si>
  <si>
    <t>Název objektu :</t>
  </si>
  <si>
    <t xml:space="preserve"> </t>
  </si>
  <si>
    <t>Stavba :</t>
  </si>
  <si>
    <t>Název stavby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</si>
  <si>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</si>
  <si>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</si>
  <si>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</si>
  <si>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</si>
  <si>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</si>
  <si>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</si>
  <si>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</si>
  <si>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</si>
  <si>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Datum :</t>
  </si>
  <si>
    <t>Vypracoval :</t>
  </si>
  <si>
    <t>REKAPITULACE - ROZPOČTOVÉ NÁKLADY</t>
  </si>
  <si>
    <t>Stavební díl</t>
  </si>
  <si>
    <t>HSV</t>
  </si>
  <si>
    <t>PSV</t>
  </si>
  <si>
    <t>Dodávka</t>
  </si>
  <si>
    <t>Montáž</t>
  </si>
  <si>
    <t>HZS</t>
  </si>
  <si>
    <t>CELKEM  OBJEKT</t>
  </si>
  <si>
    <t>VEDLEJŠÍ ROZPOČTOVÉ  NÁKLADY</t>
  </si>
  <si>
    <t>Název VRN</t>
  </si>
  <si>
    <t>%</t>
  </si>
  <si>
    <t>Základna</t>
  </si>
  <si>
    <t>Kč</t>
  </si>
  <si>
    <t>Zařízení staveniště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</si>
  <si>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</si>
  <si>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</si>
  <si>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</si>
  <si>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</si>
  <si>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</si>
  <si>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</si>
  <si>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</si>
  <si>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</si>
  <si>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</si>
  <si>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kus</t>
  </si>
  <si>
    <t>m</t>
  </si>
  <si>
    <t>Celkem za</t>
  </si>
  <si>
    <t>713</t>
  </si>
  <si>
    <t>721</t>
  </si>
  <si>
    <t>Vnitřní kanalizace</t>
  </si>
  <si>
    <t>721 17-6101.R00</t>
  </si>
  <si>
    <t>721 17-6102.R00</t>
  </si>
  <si>
    <t>721 29-0111.R00</t>
  </si>
  <si>
    <t xml:space="preserve">Zkouška těsnosti kanalizace vodou DN 125 </t>
  </si>
  <si>
    <t>722</t>
  </si>
  <si>
    <t>Vnitřní vodovod</t>
  </si>
  <si>
    <t>722 17-2331.R00</t>
  </si>
  <si>
    <t>722 17-2332.R00</t>
  </si>
  <si>
    <t>722 19-0401.R00</t>
  </si>
  <si>
    <t xml:space="preserve">Vyvedení a upevnění výpustek DN 15 </t>
  </si>
  <si>
    <t>722 22-0111.R00</t>
  </si>
  <si>
    <t xml:space="preserve">Nástěnka K 247, pro výtokový ventil G 1/2 </t>
  </si>
  <si>
    <t>soubor</t>
  </si>
  <si>
    <t>722 29-0234.R00</t>
  </si>
  <si>
    <t xml:space="preserve">Proplach a dezinfekce vodovod.potrubí DN 80 </t>
  </si>
  <si>
    <t>MAT</t>
  </si>
  <si>
    <t>kpl</t>
  </si>
  <si>
    <t>733</t>
  </si>
  <si>
    <t>Rozvod potrubí</t>
  </si>
  <si>
    <t>733 16-3103.R00</t>
  </si>
  <si>
    <t>733 16-3104.R00</t>
  </si>
  <si>
    <t>733 19-0106.R00</t>
  </si>
  <si>
    <t>734</t>
  </si>
  <si>
    <t>Armatury</t>
  </si>
  <si>
    <t>M21</t>
  </si>
  <si>
    <t>Elektromontáže</t>
  </si>
  <si>
    <t>bez DPH</t>
  </si>
  <si>
    <t>Josef Nevečeřal - NEJPROJEKT, Západní 2005, Kraslice</t>
  </si>
  <si>
    <t>721 19-4103.R00</t>
  </si>
  <si>
    <t>722 18-2001.RT1</t>
  </si>
  <si>
    <t>Montáž izolačních skruží na potrubí přímé DN 25 samolepící spoj, rychlouzávěr</t>
  </si>
  <si>
    <t>722 18-2004.R00</t>
  </si>
  <si>
    <t xml:space="preserve">Montáž izolačních skruží na potrubí přímé DN 40 </t>
  </si>
  <si>
    <t>722 18-2006.R00</t>
  </si>
  <si>
    <t xml:space="preserve">Montáž izolačních skruží na potrubí přímé DN 80 </t>
  </si>
  <si>
    <t>722 23-9101.R00</t>
  </si>
  <si>
    <t>Montáž vodovodních armatur 2závity, G 1/2</t>
  </si>
  <si>
    <t>722 28-0108.R00</t>
  </si>
  <si>
    <t xml:space="preserve">Tlaková zkouška vodovodního potrubí DN 50 </t>
  </si>
  <si>
    <t>723</t>
  </si>
  <si>
    <t>Vnitřní plynovod</t>
  </si>
  <si>
    <t>723 19-0253.R00</t>
  </si>
  <si>
    <t>723 28-0107.RAA</t>
  </si>
  <si>
    <t xml:space="preserve">Tlaková zkouška plynovodního potrubí DN 40 </t>
  </si>
  <si>
    <t>REVIZE</t>
  </si>
  <si>
    <t>Výchozí revize plynovodu vč. spotřebičů</t>
  </si>
  <si>
    <t>998 72-3201.R00</t>
  </si>
  <si>
    <t xml:space="preserve">Přesun hmot pro vnitřní plynovod, výšky do 6 m </t>
  </si>
  <si>
    <t>731</t>
  </si>
  <si>
    <t>Kotelny</t>
  </si>
  <si>
    <t>731 24-9126.R00</t>
  </si>
  <si>
    <t>732</t>
  </si>
  <si>
    <t>Strojovny</t>
  </si>
  <si>
    <t>732 42-9111.R00</t>
  </si>
  <si>
    <t>732 42-9112.R00</t>
  </si>
  <si>
    <t xml:space="preserve">Montáž čerpadel oběhových spirálních, DN 40 </t>
  </si>
  <si>
    <t>998 73-2201.R00</t>
  </si>
  <si>
    <t xml:space="preserve">Přesun hmot pro strojovny, výšky do 6 m </t>
  </si>
  <si>
    <t>733 19-0107.R00</t>
  </si>
  <si>
    <t>734 20-9103.R00</t>
  </si>
  <si>
    <t xml:space="preserve">Montáž armatur závitových,s 1závitem, G 1/2 </t>
  </si>
  <si>
    <t>734 20-9114.R00</t>
  </si>
  <si>
    <t xml:space="preserve">Montáž armatur závitových,se 2závity, G 3/4 </t>
  </si>
  <si>
    <t>734 20-9115.R00</t>
  </si>
  <si>
    <t xml:space="preserve">Montáž armatur závitových,se 2závity, G 1 </t>
  </si>
  <si>
    <t>734 20-9116.R00</t>
  </si>
  <si>
    <t xml:space="preserve">Montáž armatur závitových,se 2závity, G 5/4 </t>
  </si>
  <si>
    <t>Potrubí HT připojovací D 32 x 1,8 mm</t>
  </si>
  <si>
    <t>Potrubí HT připojovací D 40 x 1,8 mm</t>
  </si>
  <si>
    <t>Vyvedení odpadních výpustek D 32 x 1,8</t>
  </si>
  <si>
    <t>Montáž ventilu odpadního do D 32 mm</t>
  </si>
  <si>
    <t>725 85-9101.R00</t>
  </si>
  <si>
    <t>Uzávěra zápachová vodní pro odvod kondenzátu DN32 svislé připojení, bez transp.trubic a bez dopouštění</t>
  </si>
  <si>
    <t>722 17-2334.R00</t>
  </si>
  <si>
    <t>722 17-2333.R00</t>
  </si>
  <si>
    <t>Páska univerzální textilní 50 mmx50 m, stříbrná</t>
  </si>
  <si>
    <t>Páska hliníková 301/ 50x50/</t>
  </si>
  <si>
    <t>Montáž vodovodních armatur 2závity, G 3/4</t>
  </si>
  <si>
    <t>722 23-9102.R00</t>
  </si>
  <si>
    <t>Montáž vodovodních armatur 2závity, G 5/4</t>
  </si>
  <si>
    <t>722 23-9104.R00</t>
  </si>
  <si>
    <t>Montáž vodovodních armatur,1závit, G 1/2</t>
  </si>
  <si>
    <t>722 22-9101.R00</t>
  </si>
  <si>
    <t>Montáž vodovodních armatur,1závit, G 1</t>
  </si>
  <si>
    <t>722 22-9103.R00</t>
  </si>
  <si>
    <t>Ventil pojistný DN25, 6 bar</t>
  </si>
  <si>
    <t>PPR přechodka 20 x 1/2" vnější (kovový závit)</t>
  </si>
  <si>
    <t>PPR přechodka 25 x 3/4" vnější (kovový závit)</t>
  </si>
  <si>
    <t>PPR přechodka 40 x 5/4" vnější (kovový závit)</t>
  </si>
  <si>
    <t>PPR přechodka plastová hrdlová s převlečnou maticí 20 x 3/4"</t>
  </si>
  <si>
    <t>Propojovací mosazné fitinky</t>
  </si>
  <si>
    <t>Kotvící a závěsný systém pro potrubí</t>
  </si>
  <si>
    <t>722 26-4325.R00</t>
  </si>
  <si>
    <t>Přesun hmot pro vnitřní vodovod, výšky do 12 m</t>
  </si>
  <si>
    <t>998 72-2202.R00</t>
  </si>
  <si>
    <t>Montáž potrubí z měděných trubek D 22 mm  
spoj lisovaný</t>
  </si>
  <si>
    <t>723 16-4104.RT3</t>
  </si>
  <si>
    <t>PROFIPRESS G oblouk 90° 22, s SC, měď</t>
  </si>
  <si>
    <t>PROFIPRESS G přechodka 22x1" vnější závit, s SC, červený bronz</t>
  </si>
  <si>
    <t>Vyvedení a upevnění plynovodních výpustek DN 20</t>
  </si>
  <si>
    <t>Vyvedení a upevnění plynovodních výpustek DN 25</t>
  </si>
  <si>
    <t>723 19-0252.R00</t>
  </si>
  <si>
    <t xml:space="preserve">Montáž plynovodních armatur, 2 závity, G 3/4  </t>
  </si>
  <si>
    <t>Montáž plynovodních armatur, 2 závity, G 1</t>
  </si>
  <si>
    <t>723 23-9102.R00</t>
  </si>
  <si>
    <t>723 23-9103.R00</t>
  </si>
  <si>
    <t>Kohout kulový 3/4" R950, plnoprůtokový, nikl, páčka, PN42, T185°C</t>
  </si>
  <si>
    <t>Kohout kulový 1" R950, plnoprůtokový, nikl, páčka, PN35, T185°C</t>
  </si>
  <si>
    <t>Matice EUROTIS TFG15 3/4", plyn</t>
  </si>
  <si>
    <t>Trubka EUROTIS TFG Eurogas DN20 G3/4" plyn nerezová zvlněná, potah, 5m</t>
  </si>
  <si>
    <t>Vsuvka mosaz UNI s dosedací plochou 3/4"x3/4" Eurotis voda topení solar plyn balení 10ks</t>
  </si>
  <si>
    <t>Montáž kotle ocel.teplov.,kapalina/plyn do 52 kW</t>
  </si>
  <si>
    <t>Separátor nečistot 1" s magnetem a filtrem</t>
  </si>
  <si>
    <t>Teplotní sonda s kabelem SO 10001 (ohřev TV)</t>
  </si>
  <si>
    <t>Konektor 2.54 (k teplotní sondě)</t>
  </si>
  <si>
    <t>Servis</t>
  </si>
  <si>
    <t>Zapojení MaR, nastavení a spuštění kotle</t>
  </si>
  <si>
    <t>Odkouření</t>
  </si>
  <si>
    <t>Spalinová cesta - vyvložkování komínového průduchu, propojení zdroje a komína</t>
  </si>
  <si>
    <t>998 73-1201.R00</t>
  </si>
  <si>
    <t xml:space="preserve">Přesun hmot pro kotelny, výšky do 6 m </t>
  </si>
  <si>
    <t>Montáž ohříváků vody stojat.PN 0,6-0,6,do 1000 l</t>
  </si>
  <si>
    <t>732 21-9315.R00</t>
  </si>
  <si>
    <t>Montáž anuloidu I - průtok 4 m3/hod</t>
  </si>
  <si>
    <t>732 34-9101.R00</t>
  </si>
  <si>
    <t>732 33-9105.R00</t>
  </si>
  <si>
    <t xml:space="preserve">Montáž nádoby expanzní tlakové 80 l </t>
  </si>
  <si>
    <t>Montáž čerpadel oběhových spirálních, DN 25</t>
  </si>
  <si>
    <t>733 16-3105.R00</t>
  </si>
  <si>
    <t>733 16-3106.R00</t>
  </si>
  <si>
    <t>733 16-3107.R00</t>
  </si>
  <si>
    <t>Tlaková zkouška potrubí DN 32</t>
  </si>
  <si>
    <t>Tlaková zkouška potrubí DN 40</t>
  </si>
  <si>
    <t>Tlaková zkouška potrubí DN 50</t>
  </si>
  <si>
    <t>733 19-0108.R00</t>
  </si>
  <si>
    <t>733 18-2001.RT1</t>
  </si>
  <si>
    <t>733 18-2004.R00</t>
  </si>
  <si>
    <t>733 18-2006.R00</t>
  </si>
  <si>
    <t>Přesun hmot pro rozvody potrubí, výšky do 24 m</t>
  </si>
  <si>
    <t>998 73-3203.R00</t>
  </si>
  <si>
    <t>Ventil odvzdušňovací 1/2" automatický, svislý + zpětný ventil, mosaz</t>
  </si>
  <si>
    <t>Kohout kulový 1/2" vypouštěcí, páčka</t>
  </si>
  <si>
    <t>Montáž armatur závitových,s 1závitem, G 3/4</t>
  </si>
  <si>
    <t>734 20-9104.R00</t>
  </si>
  <si>
    <t>Montáž armatur závitových,se 3závity, G 5/4</t>
  </si>
  <si>
    <t>734 20-9126.R00</t>
  </si>
  <si>
    <t>734 41-3124.R00</t>
  </si>
  <si>
    <t xml:space="preserve">Montáž kompaktního měřiče tepla závitového 3/4" </t>
  </si>
  <si>
    <t>734 41-9132.R00</t>
  </si>
  <si>
    <t>Tlakoměr deformační 0-10 MPa č. 03322, D 100</t>
  </si>
  <si>
    <t>734 42-1160.R00</t>
  </si>
  <si>
    <t>Propojovací materiál pro armatury</t>
  </si>
  <si>
    <t>998 73-4203.R00</t>
  </si>
  <si>
    <t xml:space="preserve">Přesun hmot pro armatury, výšky do 24 m </t>
  </si>
  <si>
    <t>Trubní ucpávky</t>
  </si>
  <si>
    <t>Montáž potrubí z měděných trubek D 18 mm  
spoj lisovaný</t>
  </si>
  <si>
    <t>723 16-4103.RT3</t>
  </si>
  <si>
    <t>PROFIPRESS G přechodka 18x3/4" vnější závit, s SC, červený bronz</t>
  </si>
  <si>
    <t>PROFIPRESS G oblouk 90° 18, s SC, měď</t>
  </si>
  <si>
    <t>PROFIPRESS G T kus 22x18x22, s SC, měď</t>
  </si>
  <si>
    <t>PROFIPRESS G redukce 22x18, s SC, měď</t>
  </si>
  <si>
    <t>3</t>
  </si>
  <si>
    <t>94</t>
  </si>
  <si>
    <t>941 95-5001.R00</t>
  </si>
  <si>
    <t>Lešení lehké pomocné, výška podlahy do 1,2 m</t>
  </si>
  <si>
    <t>m2</t>
  </si>
  <si>
    <t>Svislé konstrukce</t>
  </si>
  <si>
    <t>99</t>
  </si>
  <si>
    <t>Staveništní přesun hmot</t>
  </si>
  <si>
    <t>Přesun hmot pro budovy zděné výšky do 12 m</t>
  </si>
  <si>
    <t>998 01-1002.R00</t>
  </si>
  <si>
    <t>t</t>
  </si>
  <si>
    <t>97</t>
  </si>
  <si>
    <t>Bourání konstrukcí</t>
  </si>
  <si>
    <t>60</t>
  </si>
  <si>
    <t>Úpravy povrchů, omítky</t>
  </si>
  <si>
    <t>601 01-1193.RT2</t>
  </si>
  <si>
    <t>601 01-2142.RT2</t>
  </si>
  <si>
    <t xml:space="preserve">Kontaktní nátěr pod štukové omítky, strop </t>
  </si>
  <si>
    <t>Omítka stropů štuková  ručně tloušťka vrstvy 2 mm, dvouvrstvá</t>
  </si>
  <si>
    <t>95</t>
  </si>
  <si>
    <t>Dokončovací kce na pozem.stav.</t>
  </si>
  <si>
    <t>Lešení a stavební výtahy</t>
  </si>
  <si>
    <t>952 90-1111.R00</t>
  </si>
  <si>
    <t>96</t>
  </si>
  <si>
    <t>Prorážení otvorů</t>
  </si>
  <si>
    <t>Poplatek za skládku suti - směs betonu,cihel,dřeva</t>
  </si>
  <si>
    <t>979 99-0107.R00</t>
  </si>
  <si>
    <t>Svislá doprava suti a vybour. hmot za 2.NP nošením</t>
  </si>
  <si>
    <t>979 01-1211.R00</t>
  </si>
  <si>
    <t>Odvoz suti a vybour. hmot na skládku do 1 km  
kontejnerem 7 t</t>
  </si>
  <si>
    <t>979 08-1111.RT3</t>
  </si>
  <si>
    <t>Příplatek k odvozu za každý další 1 km</t>
  </si>
  <si>
    <t>den</t>
  </si>
  <si>
    <t>979 08-1121.R00</t>
  </si>
  <si>
    <t>979 09-7012.R00</t>
  </si>
  <si>
    <t xml:space="preserve">Pronájem kontejneru 7 t  </t>
  </si>
  <si>
    <t>Vnitrostaveništní doprava suti do 10 m</t>
  </si>
  <si>
    <t>979 08-2111.R00</t>
  </si>
  <si>
    <t>979 08-2121.R00</t>
  </si>
  <si>
    <t>Příplatek k vnitrost. dopravě suti za dalších 5 m</t>
  </si>
  <si>
    <t>Přesun hmot pro vnitřní kanalizaci, výšky do 12 m</t>
  </si>
  <si>
    <t>998 72-1202.R00</t>
  </si>
  <si>
    <t>766</t>
  </si>
  <si>
    <t>Konstrukce truhlářské</t>
  </si>
  <si>
    <t xml:space="preserve">Přesun hmot pro truhlářské konstr., výšky do 12 m </t>
  </si>
  <si>
    <t>998 76-6202.R00</t>
  </si>
  <si>
    <t>64</t>
  </si>
  <si>
    <t>784</t>
  </si>
  <si>
    <t>Broušení štuků a nových omítek</t>
  </si>
  <si>
    <t>784 01-1121.R00</t>
  </si>
  <si>
    <t>784 16-1101.R00</t>
  </si>
  <si>
    <t>784 16-5512.R00</t>
  </si>
  <si>
    <t>Penetrace podkladu nátěrem A - Grund 1x</t>
  </si>
  <si>
    <t>Malba Klasik, bílá, bez penetrace, 2 x</t>
  </si>
  <si>
    <t>Výplně otvorů</t>
  </si>
  <si>
    <t>90</t>
  </si>
  <si>
    <t>Přípočty</t>
  </si>
  <si>
    <t xml:space="preserve">900 - .R01  </t>
  </si>
  <si>
    <t>hod</t>
  </si>
  <si>
    <t>Výchozí revize elektrického zařízení</t>
  </si>
  <si>
    <t>Krabice přístrojová KP, bez zapojení, kruhová  
včetně dodávky KP 68/2</t>
  </si>
  <si>
    <t>210 01-0301.RT1</t>
  </si>
  <si>
    <t>Ukončení vodičů v rozvaděči + zapojení do 2,5 mm2</t>
  </si>
  <si>
    <t>210 10-0001.R00</t>
  </si>
  <si>
    <t>210 10-0002.R00</t>
  </si>
  <si>
    <t>Ukončení vodičů v krabici + zapoj. do 2,5 mm2</t>
  </si>
  <si>
    <t>210 10-0060.R00</t>
  </si>
  <si>
    <t>Spínač zapuštěný jednopólový, řazení 1  
vč. dodávky strojku, rámečku a krytu</t>
  </si>
  <si>
    <t>210 11-0041.RT6</t>
  </si>
  <si>
    <t>Zásuvka domovní zapuštěná - provedení 2P+PE  
včetně dodávky zásuvky a rámečku</t>
  </si>
  <si>
    <t>210 11-1011.RT6</t>
  </si>
  <si>
    <t>Zásuvka domovní zapuštěná - provedení 2x (2P+PE)  
včetně dodávky zásuvky a rámečku</t>
  </si>
  <si>
    <t xml:space="preserve">210 11-1014.RT6 </t>
  </si>
  <si>
    <t>Osazení plast.rozvodnic,výklenek, plocha do 0,2 m2  
včetně dodávky montážní pěny</t>
  </si>
  <si>
    <t>210 19-0041.RT2</t>
  </si>
  <si>
    <t>Svítidlo LED bytové stropní přisazené</t>
  </si>
  <si>
    <t xml:space="preserve">210 20-1511.R00 </t>
  </si>
  <si>
    <t>LED Stropní svítidlo TWIRLY 1xLED/12W/230V</t>
  </si>
  <si>
    <t>Kabel CYKY 750 V 3x1,5 mm2 uložený pod omítkou  
včetně dodávky kabelu</t>
  </si>
  <si>
    <t>210 80-0105.RT1</t>
  </si>
  <si>
    <t xml:space="preserve">210 80-0106.RT1 </t>
  </si>
  <si>
    <t>Kabel CYKY 750 V 3x2,5 mm2 uložený pod omítkou  
včetně dodávky kabelu</t>
  </si>
  <si>
    <t>Podružný materiál, podíl přidružených výkonů</t>
  </si>
  <si>
    <t>210 - R.00</t>
  </si>
  <si>
    <t>210 - R.01</t>
  </si>
  <si>
    <t xml:space="preserve">Přesun hmot pro vnitřní kanalizaci, výšky do 12 m </t>
  </si>
  <si>
    <t>722 23-9103.R00</t>
  </si>
  <si>
    <t>Montáž vodovodních armatur 2závity, G 1</t>
  </si>
  <si>
    <t>Frézování komínového průduchu, úběr do 10 mm</t>
  </si>
  <si>
    <t>977 00-0010.R00</t>
  </si>
  <si>
    <t xml:space="preserve">Ukončení vodičů v rozvaděči + zapojení do 6 mm2 </t>
  </si>
  <si>
    <t>Rozvaděč plynového zařízení včetně přístrojové náplně (proudový chránič 25A, typ AC, 10kA, 2pól, 30mA; 1x jistič 10A/1f; 2x jistič 16A/1f) plastový, 230V, 16A, IP 40</t>
  </si>
  <si>
    <t>m3</t>
  </si>
  <si>
    <t>722 17-2311.R00</t>
  </si>
  <si>
    <t>722 17-2314.R00</t>
  </si>
  <si>
    <t>1</t>
  </si>
  <si>
    <t>Zemní práce</t>
  </si>
  <si>
    <t>2</t>
  </si>
  <si>
    <t>Základy</t>
  </si>
  <si>
    <t xml:space="preserve">Přesun hmot pro izolace proti vodě, výšky do 12 m  </t>
  </si>
  <si>
    <t>998 71-1202.R00</t>
  </si>
  <si>
    <t>711</t>
  </si>
  <si>
    <t>Izolace proti vodě</t>
  </si>
  <si>
    <t>Tepelné izolace</t>
  </si>
  <si>
    <t>998 71-3202.R00</t>
  </si>
  <si>
    <t>Montáž oken a balkonových dveří s vypěněním</t>
  </si>
  <si>
    <t>766 71-1001.R00</t>
  </si>
  <si>
    <t>766 71-1021.RT1</t>
  </si>
  <si>
    <t>Montáž vstupních dveří s vypěněním na turbošrouby</t>
  </si>
  <si>
    <t>764</t>
  </si>
  <si>
    <t>764 41-1124.R00</t>
  </si>
  <si>
    <t>648 99-1111.RT4</t>
  </si>
  <si>
    <t>Konstrukce klempířské</t>
  </si>
  <si>
    <t>Přesun hmot pro klempířské konstr., výšky do 12 m</t>
  </si>
  <si>
    <t>998 76-4202.R00</t>
  </si>
  <si>
    <t>Montáž lešení leh.řad.s podlahami,š.do 1 m, H 10 m</t>
  </si>
  <si>
    <t>941 94-1031.R00</t>
  </si>
  <si>
    <t>Příplatek za každý měsíc použití lešení k pol.1031  
lešení rámové vlastní</t>
  </si>
  <si>
    <t>941 94-1191.RT5</t>
  </si>
  <si>
    <t>Montáž ochranné sítě z umělých vláken</t>
  </si>
  <si>
    <t>944 94-4011.R00</t>
  </si>
  <si>
    <t>Demontáž lešení leh.řad.s podlahami,š.1 m, H 10 m</t>
  </si>
  <si>
    <t>941 94-1831.R00</t>
  </si>
  <si>
    <t>Přesun hmot lešení samostatně budovaného</t>
  </si>
  <si>
    <t>998 00-9201.R00</t>
  </si>
  <si>
    <t>622 31-9013.R00</t>
  </si>
  <si>
    <t>Těsnicí páska mezi sokl.profilem a soklovou deskou  
rozměr pásky 15x6 mm, spára š. 5-10 mm</t>
  </si>
  <si>
    <t>622 31-9031.RT3</t>
  </si>
  <si>
    <t>622 31-9521.RV1</t>
  </si>
  <si>
    <t>622 31-9553.RU1</t>
  </si>
  <si>
    <t>622 31-9153.RT3</t>
  </si>
  <si>
    <t>62</t>
  </si>
  <si>
    <t>620 99-1121.R00</t>
  </si>
  <si>
    <t>Zakrývání výplní vnějších otvorů z lešení</t>
  </si>
  <si>
    <t>Omítky vnější</t>
  </si>
  <si>
    <t>713 11-1111.RV3</t>
  </si>
  <si>
    <t>713 11-1231.RK3</t>
  </si>
  <si>
    <t xml:space="preserve">Přesun hmot pro izolace tepelné, výšky do 12 m </t>
  </si>
  <si>
    <t>Příplatek-mtž KZS podhledu,izolant,stěrka+výzt.tk.</t>
  </si>
  <si>
    <t xml:space="preserve">622 39-1002.R00 </t>
  </si>
  <si>
    <t>622 31-9730.RV1</t>
  </si>
  <si>
    <t>622 39-1003.R00</t>
  </si>
  <si>
    <t>132 20-1111.R00</t>
  </si>
  <si>
    <t>Hloubení rýh š.do 60 cm v hor.3 do 100 m3, STROJNĚ</t>
  </si>
  <si>
    <t>319 20-1311.R00</t>
  </si>
  <si>
    <t>Bourání konstrukcí cihelných ve výkopu  
odvoz do 10 km, uložení na skládku</t>
  </si>
  <si>
    <t>130 90-0010.RAC</t>
  </si>
  <si>
    <t xml:space="preserve">Izolace proti vlhkosti vodor. nátěr ALP za studena  </t>
  </si>
  <si>
    <t>711 11-1001.R00</t>
  </si>
  <si>
    <t>711 14-1559.RY2</t>
  </si>
  <si>
    <t>711 19-1271.RT2</t>
  </si>
  <si>
    <t>711 82-3121.RT7</t>
  </si>
  <si>
    <t>762</t>
  </si>
  <si>
    <t>Konstrukce tesařské</t>
  </si>
  <si>
    <t xml:space="preserve">Přesun hmot pro tesařské konstrukce, výšky do 12 m </t>
  </si>
  <si>
    <t>998 76-2202.R00</t>
  </si>
  <si>
    <t>762 51-0010.RAD</t>
  </si>
  <si>
    <t>Drenáž podél základu objektu z dren. trub d 100 mm  
bet.lože, obsyp kamenivo, geotextilie,reviz.šachta</t>
  </si>
  <si>
    <t>212 85-0001.RAA</t>
  </si>
  <si>
    <t>Zásyp jam, rýh, šachet se zhutněním</t>
  </si>
  <si>
    <t>174 10-1101.R00</t>
  </si>
  <si>
    <t>764 55-1603.R00</t>
  </si>
  <si>
    <t>764 55-1613.R00</t>
  </si>
  <si>
    <t>4 komorová budka pro Rorýse, 1300x270x230</t>
  </si>
  <si>
    <t>Budka pro netopýry, 350x100x400</t>
  </si>
  <si>
    <t>721 24-2111.RT1</t>
  </si>
  <si>
    <t xml:space="preserve">Oprava potrubí PVC odpadní, vsazení odbočky D 40 </t>
  </si>
  <si>
    <t>721 17-0902.R00</t>
  </si>
  <si>
    <t>Izolace potrubní 22-20 mm, minerální vlna, Al fólie</t>
  </si>
  <si>
    <t>Izolace DG 22-9 hadice 2 m, šedá</t>
  </si>
  <si>
    <t>Izolace potrubní 34-30 mm, minerální vlna, Al fólie</t>
  </si>
  <si>
    <t>Izolace potrubní 42-30 mm, minerální vlna, Al fólie</t>
  </si>
  <si>
    <t>Izolace DG 42-9 hadice 2 m, šedá</t>
  </si>
  <si>
    <t>Vsaz.odboč.do plast.potrubí polyf.D 40 mm, vodovod</t>
  </si>
  <si>
    <t>722 17-2965.R00</t>
  </si>
  <si>
    <t>Propojení plastového potrubí polyf.D 20 mm,vodovod</t>
  </si>
  <si>
    <t>722 17-2912.R00</t>
  </si>
  <si>
    <t>Filtr závitový 3/4", typ GCF</t>
  </si>
  <si>
    <t>Klapka zpětná 3/4" EURA typ GCK, mosazné sedlo, PN25</t>
  </si>
  <si>
    <t>CU trubka 22x1,0 polotvrdá</t>
  </si>
  <si>
    <t>CU trubka 18x1,0 polotvrdá</t>
  </si>
  <si>
    <t>Hydraulická výhybka (4m3/h; Rp 5/4", pro výkon 65kW)</t>
  </si>
  <si>
    <t>Nádoba expanzní MAG-H 80l, max.tlak 6bar, topení, bílá</t>
  </si>
  <si>
    <t>Nádoba expanzní s vakem DT5 80/10/Rp5/4</t>
  </si>
  <si>
    <t>Potrubí ocel.vni/vně pozink.IVCCT D 18x1,2 mm</t>
  </si>
  <si>
    <t>Potrubí ocel.vni/vně pozink.IVCCT D 22x1,5 mm</t>
  </si>
  <si>
    <t>Potrubí ocel.vni/vně pozink.IVCCT D 35x1,5 mm</t>
  </si>
  <si>
    <t>Potrubí ocel.vni/vně pozink.IVCCT D 42x1,5 mm</t>
  </si>
  <si>
    <t>Ventil pojistný 3/4"x1" 6 bar, pro systémy TV</t>
  </si>
  <si>
    <t>Kohout kulový 3/4" FF voda, typ GCKK, PN40</t>
  </si>
  <si>
    <t>Klapka zpětná 3/4" EURA typ GCK, mosazné sedlo, PN 25</t>
  </si>
  <si>
    <t>Kohout kulový 1" FF voda, typ GCKK, PN32</t>
  </si>
  <si>
    <t>Klapka zpětná 1" EURA typ GCK, mosazné sedlo, PN 16</t>
  </si>
  <si>
    <t>Kohout kulový 5/4" FF voda, typ GCKK, PN25</t>
  </si>
  <si>
    <t>Klapka zpětná 5/4" EURA typ GCK, mosazné sedlo, PN 16</t>
  </si>
  <si>
    <t>Filtr závitový 5/4", typ GCF</t>
  </si>
  <si>
    <t>Teploměr TP 120 A, D 63 / dl.jímky 100 mm</t>
  </si>
  <si>
    <t>Měřič tepla Head Plus 0,6 m3/h s montážní sadou</t>
  </si>
  <si>
    <t>Okno plastové 2-dílné 1350x1350 mm OS+O, bílá/bílá; s izolačním trojsklem U=0,89</t>
  </si>
  <si>
    <t>Okno plastové 3-dílné 2100x1500 mm OS+O+OS, bílá/bílá; s izolačním trojsklem U=0,89</t>
  </si>
  <si>
    <t>Okno plastové 1-dílné 600x1200 mm OS, bílá/bílá; s izolačním trojsklem U=0,89</t>
  </si>
  <si>
    <t>Okno plastové 1-dílné 600x600 mm S, bílá/bílá; s izolačním trojsklem U=0,89</t>
  </si>
  <si>
    <t>Okno plastové 1-dílné 900x600 mm S, bílá/bílá; s izolačním trojsklem U=0,89</t>
  </si>
  <si>
    <t>Soklová lišta hliník KZS tl. 120 mm - založení zateplovacího systému certifikovaným systémem podle ČSN ISO 13785-1</t>
  </si>
  <si>
    <t>622 31-9133.RT3</t>
  </si>
  <si>
    <t>Poplatek za skládku suti - plast+sklo</t>
  </si>
  <si>
    <t>979 99-0163.R00</t>
  </si>
  <si>
    <t>Montáž stahovacích půdních schodů</t>
  </si>
  <si>
    <t>766 23-1111.R00</t>
  </si>
  <si>
    <t xml:space="preserve">Svod z Ti Zn kruhový, D 100 mm </t>
  </si>
  <si>
    <t>Koleno z Ti Zn 72°, kruhové, D 100 mm</t>
  </si>
  <si>
    <t>Potrubí ocel.vni/vně pozink.IVCCT D 28x1,5 mm</t>
  </si>
  <si>
    <t>1a</t>
  </si>
  <si>
    <t>Popis</t>
  </si>
  <si>
    <t>DPH</t>
  </si>
  <si>
    <t>Cena bez DPH</t>
  </si>
  <si>
    <t>Cena s DPH</t>
  </si>
  <si>
    <t>1b</t>
  </si>
  <si>
    <t>Krycí list rozpočtu</t>
  </si>
  <si>
    <t>SO 01 Položkový rozpočet</t>
  </si>
  <si>
    <t>SO 01 Rekapitulace</t>
  </si>
  <si>
    <t>Zateplení obvodových konstrukcí</t>
  </si>
  <si>
    <t>SO 02 Rekapitulace</t>
  </si>
  <si>
    <t>Výměna oken a dveří</t>
  </si>
  <si>
    <t>SO 02 Položkový rozpočet</t>
  </si>
  <si>
    <t>SO 02</t>
  </si>
  <si>
    <t>SO 01</t>
  </si>
  <si>
    <t xml:space="preserve">SO 03 Položkový rozpočet </t>
  </si>
  <si>
    <t>Výměna zdroje tepla</t>
  </si>
  <si>
    <t>SO 03 Rekapitulace</t>
  </si>
  <si>
    <t>SO 03</t>
  </si>
  <si>
    <t>Nezpůsobilé výdaje projektu</t>
  </si>
  <si>
    <t>SO 04</t>
  </si>
  <si>
    <t>SUAS Realitní s. r. o.</t>
  </si>
  <si>
    <t>Jednoty 1628, 356 01 Sokolov</t>
  </si>
  <si>
    <t>Způsobilé výdaje projektu</t>
  </si>
  <si>
    <t>Hlavní aktivity projektu</t>
  </si>
  <si>
    <t>Vedlejší aktivity projektu</t>
  </si>
  <si>
    <t>Celkové výdaje projektu</t>
  </si>
  <si>
    <t xml:space="preserve">     SO 01 Zateplení obvodových konstrukcí</t>
  </si>
  <si>
    <t xml:space="preserve">     SO 02 Výměna oken a dveří</t>
  </si>
  <si>
    <t xml:space="preserve">     SO 03 Výměna zdroje tepla</t>
  </si>
  <si>
    <t xml:space="preserve">     Zajištění bezpečnosti a ochrany zdraví při práci</t>
  </si>
  <si>
    <t xml:space="preserve">     Projektová dokumentace skutečného provedení</t>
  </si>
  <si>
    <t xml:space="preserve">     Autorský dozor</t>
  </si>
  <si>
    <t>Ostatní stavební práce</t>
  </si>
  <si>
    <t>SO 04 Položkový rozpočet</t>
  </si>
  <si>
    <t>SO 04 Rekapitulace</t>
  </si>
  <si>
    <r>
      <t xml:space="preserve">Izolace potrubní 18-30 mm, minerální vlna, Al fólie </t>
    </r>
    <r>
      <rPr>
        <i/>
        <sz val="8"/>
        <rFont val="Arial CE"/>
        <family val="2"/>
      </rPr>
      <t>(Tepelná vodivost při 50 °C, λ50 0,037 W/mK)</t>
    </r>
  </si>
  <si>
    <r>
      <t xml:space="preserve">Izolace potrubní 22-40 mm, minerální vlna, Al fólie </t>
    </r>
    <r>
      <rPr>
        <i/>
        <sz val="8"/>
        <rFont val="Arial CE"/>
        <family val="2"/>
      </rPr>
      <t>(Tepelná vodivost při 50 °C, λ50 0,037 W/mK)</t>
    </r>
  </si>
  <si>
    <r>
      <t xml:space="preserve">Izolace potrubní 28-50 mm, minerální vlna, Al fólie </t>
    </r>
    <r>
      <rPr>
        <i/>
        <sz val="8"/>
        <rFont val="Arial CE"/>
        <family val="2"/>
      </rPr>
      <t>(Tepelná vodivost při 50 °C, λ50 0,037 W/mK)</t>
    </r>
  </si>
  <si>
    <r>
      <t xml:space="preserve">Izolace potrubní 35-60 mm, minerální vlna, Al fólie </t>
    </r>
    <r>
      <rPr>
        <i/>
        <sz val="8"/>
        <rFont val="Arial CE"/>
        <family val="2"/>
      </rPr>
      <t>(Tepelná vodivost při 50 °C, λ50 0,037 W/mK)</t>
    </r>
  </si>
  <si>
    <r>
      <t xml:space="preserve">Izolace potrubní 42-80 mm, minerální vlna, Al fólie </t>
    </r>
    <r>
      <rPr>
        <i/>
        <sz val="8"/>
        <rFont val="Arial CE"/>
        <family val="2"/>
      </rPr>
      <t>(Tepelná vodivost při 50 °C, λ50 0,037 W/mK)</t>
    </r>
  </si>
  <si>
    <t xml:space="preserve">     VRN - zařízení staveniště</t>
  </si>
  <si>
    <t>63</t>
  </si>
  <si>
    <t>639 57-0010.RA0</t>
  </si>
  <si>
    <t>Podlahy a podlahové konstrukce</t>
  </si>
  <si>
    <t>Mazanina z betonu C 16/20, tloušťka 10 cm</t>
  </si>
  <si>
    <t>631 31-0032.RA0</t>
  </si>
  <si>
    <t>Bourání mazanin betonových a asfaltových</t>
  </si>
  <si>
    <t>965 20-0012.RA0</t>
  </si>
  <si>
    <t>764 75-5111.RAA</t>
  </si>
  <si>
    <t>Izolace proti zem.vlhkosti,podklad.textilie,svislá  
včetně dodávky textílie A PP/300, 300 g/m2</t>
  </si>
  <si>
    <t>Potrubí z PPR, D 20x2,8 mm, PN 16, vč. zed. výpom.</t>
  </si>
  <si>
    <t>Potrubí z PPR, D 40x5,5 mm, PN 16, vč. zed. výpom.</t>
  </si>
  <si>
    <t>Potrubí z PPR, D 20x3,4 mm, PN 20, vč. zed. výpom.</t>
  </si>
  <si>
    <t>Potrubí z PPR, D 25x4,2 mm, PN 20, vč. zed. výpom.</t>
  </si>
  <si>
    <t>Potrubí z PPR, D 32x5,4 mm, PN 20, vč. zed. výpom.</t>
  </si>
  <si>
    <t>Potrubí z PPR, D 40x6,7 mm, PN 20, vč. zed. výpom.</t>
  </si>
  <si>
    <t>HZS - stavební dělník v tarifní třídě 4 (sekání drážek a prostupů pro trubní vedení, zednické začištění)</t>
  </si>
  <si>
    <t xml:space="preserve">     SO 04 Ostatní stavební práce</t>
  </si>
  <si>
    <t>BD Heyrovského 1379-1380, Sokolov</t>
  </si>
  <si>
    <t>968 08-3001.R00</t>
  </si>
  <si>
    <t>Vybourání vchodových dveří plných pl. do 2 m2</t>
  </si>
  <si>
    <t>968 08-3021.RAA</t>
  </si>
  <si>
    <t>968 08-3002.R00</t>
  </si>
  <si>
    <t>968 08-3003.R00</t>
  </si>
  <si>
    <t>968 07-2558.R00</t>
  </si>
  <si>
    <t>766 71-1021.RT2</t>
  </si>
  <si>
    <t>Sekční garážová vrata 2500x2050 mm, zlatý dub/bílá; U=1,2 W/m2K; uzamykatelná klika</t>
  </si>
  <si>
    <t xml:space="preserve">723 19-0914.R00 </t>
  </si>
  <si>
    <t>Navaření odbočky na plynové potrubí DN 2</t>
  </si>
  <si>
    <t>Schránkový modul do plastových dveří - 6 schránek</t>
  </si>
  <si>
    <t>222 33-0892.RAA</t>
  </si>
  <si>
    <t>Montáž hasícího přístroje na stěnu</t>
  </si>
  <si>
    <t>Hasící přístro práškový P6 21A/113B</t>
  </si>
  <si>
    <t>B1</t>
  </si>
  <si>
    <t>Okno plastové 2-dílné 1350x1200 mm OS+O, bílá/bílá; s izolačním trojsklem U=0,89</t>
  </si>
  <si>
    <t>612 10-0020.RA0</t>
  </si>
  <si>
    <t>210 20-0028.RAA</t>
  </si>
  <si>
    <t>Zateplovací systém, fasáda, EPS F 120 mm [ʎ = 0,033 W/(m.K)] s omítkou silikon, zrno 2 mm</t>
  </si>
  <si>
    <t>Zateplovací systém sokl, XPS tl. 80 mm [ʎ = 0,030 W/(m.K)] zakončený stěrkou s výztužnou tkaninou</t>
  </si>
  <si>
    <t>713 11-1111.RV2</t>
  </si>
  <si>
    <t>Izolace tepelné stropů vrchem kladené volně  
1 vrstva - včetně dodávky minerální vaty tl. 100 mm [ʎ = 0,038 W/(m.K)]</t>
  </si>
  <si>
    <t>Izolace tepelné stropů vrchem kladené volně  
2 vrstva - včetně dodávky minerální vaty tl. 140 mm [ʎ = 0,038 W/(m.K)]</t>
  </si>
  <si>
    <t>Montáž parozábrany stropů shora s přelepením spojů  
N 110 standard</t>
  </si>
  <si>
    <t>Malby - strop suterénu</t>
  </si>
  <si>
    <t>Kohout kulový 1/2" zahradní, typ GCKK, PN16</t>
  </si>
  <si>
    <t>Kohout kulový 1/2" FF voda, typ GCKK, PN40</t>
  </si>
  <si>
    <t>Vodoměr bytový TV ET DN 15x80 mm, Qn 2,5</t>
  </si>
  <si>
    <t>622 31-9522.RU1</t>
  </si>
  <si>
    <t>Zateplovací systém sokl, XPS tl. 100 mm [ʎ = 0,030 W/(m.K)] omítka mozaiková marmolit 6 kg/m2</t>
  </si>
  <si>
    <t>Zateplení bytových domů v ulicích Heyrovského a Sokolovská</t>
  </si>
  <si>
    <t>Plynový kondenzační kotel (3,4-37kW), ekologická třída NOx 6, kondenzační těleso s typem hořáku BLUEJET®, vícefázový ventilátor, elektricky modulovaný SGV plynový ventil, modulované oběhové čerpadlo s vysokou účinností, řídící jednotka s autodiagnostikou</t>
  </si>
  <si>
    <t>Ekvitermní set - exteriérové čidlo venkovní teploty + inteligentní regulátor s velkým podsvíceným displejem, nastavení v češtině, devět týdenních programů pro ÚT s šesti teplotními změnami na den, týdenní program pro TUV se třemi časovými intervaly na den, ekvitermní regulace s možností korekce podle vnitřní teploty</t>
  </si>
  <si>
    <t>Kaskádový regulátor - regulátor na 2 kotle v montážní krabici (montážní krabice 1x 18 modulů, kaskádový regulátor MAS/3, displej regulátoru, zdroj 5V/2,4A DIN, stykač pro spínání systémového čerpadla, vypínač, tavnou pojistku, sběrnici BUS, 3 moduly komunikace KOM, čidlo teploty topného systému, venkovní čidlo teploty)</t>
  </si>
  <si>
    <t>Stacionární zásobník teplé vody s jedním výměníkem vhodný ke kondenzačním kotlům,  antikorozní vrstva nepodléhající důlkové korozi v prostředí tvrdé a chlorované vody, izolace Covestro pro nízké tepelné ztráty a minimální provozní náklady, objem 945 litrů, pr.1010 mm, výška 2050 mm</t>
  </si>
  <si>
    <t>Oběhové čerpadlo pro topné systémy 1L 25-60 180 1x230V 50Hz 6H</t>
  </si>
  <si>
    <t>Cirkulační čerpadlo s funkcí AUTOADAPT, mosazné těleso čerpadla, vestavná délka 80mm, R 1/2", 1x 230V</t>
  </si>
  <si>
    <t>Oběhové čerpadlo pro otopné systémy 32-80 180 1x230V 50Hz PN10; funkce AUTOADAPT, FLOWLIMIT, FLOWADAPT, izolační kryty, teplotní rozsah (-10 °C až + 110 °C)</t>
  </si>
  <si>
    <t xml:space="preserve">     Energetické posouzení</t>
  </si>
  <si>
    <t xml:space="preserve">     Výpočet indikátorů</t>
  </si>
  <si>
    <t>V položkových rozpočtech jsou vyznačeny oddíly a popsán jejich vztah k dosažení vyšší úrovně energetické účinnosti.</t>
  </si>
  <si>
    <t>Komentáž ke zmíněným položkám z nesplněných kritérií:</t>
  </si>
  <si>
    <t>- vnitřní výmalba je součástí zateplení stropu 1.PP</t>
  </si>
  <si>
    <t>- vnitřní vodovod je nezbytnou součástí nového zdroje ohřevu teplé vody - jedná se o potrubí pro distribuci teplé vody</t>
  </si>
  <si>
    <t>od nového zdroje ohřevu teplé vody do bytových jednotek</t>
  </si>
  <si>
    <t>- vnitřní kanalizace je nezbytnou součástí nového zdroje vytápění a ohřevu teplé vody - jedná se o odvod kondenzátu</t>
  </si>
  <si>
    <t>od nového zdroje vytápění a ohřevu teplé vody do odpadu</t>
  </si>
  <si>
    <t>zateplení zdiva 1.PP pod terénem</t>
  </si>
  <si>
    <t>zateplení stropu 1.PP</t>
  </si>
  <si>
    <t>zateplení obvodových stěn nad terénem</t>
  </si>
  <si>
    <t>zateplení zdiva 1.PP pod terénem - izolace proti vodě</t>
  </si>
  <si>
    <t>zateplení stropu nad posledním vytápěným podlažím</t>
  </si>
  <si>
    <t>zateplení stropu suterénu</t>
  </si>
  <si>
    <t>výměna oken a dveří za plastové s izolačním zasklením</t>
  </si>
  <si>
    <t>rozvody vytápění a teplé vody</t>
  </si>
  <si>
    <t>odvod kondenzátu od nových plynových kondenzačních kotlů (zdroj vytápění)</t>
  </si>
  <si>
    <t>nový rozvod teplé vody v objektu - propojení nového zdroje ohřevu teplé vody a bytových jednotek + přívod studené vody pro ohřev teplé vody v novém ohřívači teplé vody</t>
  </si>
  <si>
    <t>nový zdroj vytápění a ohřevu teplé vody</t>
  </si>
  <si>
    <t>nový rozvod vytápění - propojení nového zdroje vytápění a bytových jednotek</t>
  </si>
  <si>
    <t>nezpůsobilé výdaje projektu</t>
  </si>
  <si>
    <t>162 50-1102.RT3</t>
  </si>
  <si>
    <t>Vodorovné přemístění výkopku z hor.1-4 do 3000 m  
nosnost 12 t</t>
  </si>
  <si>
    <t>171 20-1201.R00</t>
  </si>
  <si>
    <t>Uložení sypaniny na skl.-sypanina na výšku přes 2m</t>
  </si>
  <si>
    <t>167 10-1101.R00</t>
  </si>
  <si>
    <t>Nakládání výkopku z hor.1-4 v množství do 100 m3</t>
  </si>
  <si>
    <t>212 85-0002.RAA</t>
  </si>
  <si>
    <t>Vsakovací jímka 1,0x1,0x1,0m - výkop hl.1,5m, štěrk fr.32/64, geotextilie 100% PP</t>
  </si>
  <si>
    <t>Vyrovnání povrchu zdiva maltou tl.do 3 cm (zdivo 1.PP pod terénem)</t>
  </si>
  <si>
    <t>Zatepl.clima,strop suterénu,min.desky KV 50 mm [ʎ = 0,041 W/(m.K)], ρmin. 80kg/m3; zakončený stěrkou s výztužnou tkaninou</t>
  </si>
  <si>
    <t>622 90-5112.RAA</t>
  </si>
  <si>
    <t>Mechanické očištění fasády před aplikací KZS</t>
  </si>
  <si>
    <r>
      <t xml:space="preserve">Zateplovací systém, ostění, EPS F </t>
    </r>
    <r>
      <rPr>
        <sz val="8"/>
        <rFont val="Arial CE"/>
        <family val="2"/>
      </rPr>
      <t>10-50 mm [ʎ = 0,033 W/(m.K)], s omítkou silikon, zrno 2 mm</t>
    </r>
  </si>
  <si>
    <r>
      <t xml:space="preserve">Zateplovací systém, ostění, XPS </t>
    </r>
    <r>
      <rPr>
        <sz val="8"/>
        <rFont val="Arial CE"/>
        <family val="2"/>
      </rPr>
      <t>10-50 mm [ʎ = 0,030 W/(m.K)] s omítkou mozaikovou marmolit 6,0 kg/m2</t>
    </r>
  </si>
  <si>
    <t>Zateplovací systém, fasáda, EPS F 120 mm [ʎ = 0,033 W/(m.K)] s omítkou silikon, zrno 2 mm (podhled římsy)</t>
  </si>
  <si>
    <t>Příplatek-mtž KZS podhledu</t>
  </si>
  <si>
    <t>Izolace proti vlhk. vodorovná pásy přitavením  
1 vrstva - včetně dod. hydroizolačního pásu z SBS modifikovaného asfaltu, s vložkou ze skleněné tkaniny o plošné hmotnosti 200 g/m2, na povrchu se separačním posypem; pás splňuje podmínky SVAP dle ČSN 73 0605-1; odolnost proti stékání 100 °C; ohebnost za nízkých teplot -25 °C; součinitel difúze radonu 1,4.10-11 m2/s</t>
  </si>
  <si>
    <t>Izolace proti vlhk. vodorovná pásy přitavením  
2 vrstva - včetně dod. hydroizolačního pásu z SBS modifikovaného asfaltu, s vložkou z polyesterové rohože o plošné hmotnosti 200 g/m2, na povrchu se separačním posypem; pás splňuje podmínky SVAP dle ČSN 73 0605-1; odolnost proti stékání 100 °C; ohebnost za nízkých teplot -25 °C; součinitel difúze radonu 1,9.10-11 m2/s</t>
  </si>
  <si>
    <t>Montáž nopové fólie svisle včetně dodávky nopové fólie HDPE, plošná hmotnost 150 kN/m2, objem vzduchu mezi nopy 5,3 l/m2</t>
  </si>
  <si>
    <t>Oplechování parapetů z tažených Al profilů, š.190 mm (rš.270mm); bílá barva vč. koncových krytek</t>
  </si>
  <si>
    <t>Stříška nad vstupem včetně montáže - nosná konstrukce ze 4ks trojúhelníkové ocelové žárově zinkované konstrukce, polykarbonátové desky 16mm OPÁL s UV filtrem a požární klasifikací B-d0</t>
  </si>
  <si>
    <t>764 52-1470.RT2</t>
  </si>
  <si>
    <t>Oplechování říms z Ti Zn plechu, rš 500 mm  
nalepení Enkolitem</t>
  </si>
  <si>
    <t>Vybourání garážových vrat plochy do 5 m2</t>
  </si>
  <si>
    <t>Okno plastové 1-dílné 900x600 mm S, bílá/bílá; plná výplň s větrací mřížkou pro plynové zařízení</t>
  </si>
  <si>
    <t>Dveře vchodové 2-dílné 1450x2140 mm, zlatý dub/zlatý dub; s bezpečnostním dvojsklem U=1,20; klika/koule, el.vrátný; stavební fložka s tzv. "knoflíkem" (případně motýlem) pro možnost nouzového otevření dveří v případě požáru</t>
  </si>
  <si>
    <t>Montáž sekčních garážových vrat na úchytky a hmoždinky</t>
  </si>
  <si>
    <t>766 60-1216.R00</t>
  </si>
  <si>
    <t>Těsnění oken.spáry, ostění, PT folie + PP páska</t>
  </si>
  <si>
    <t>766 84-4111.RAA</t>
  </si>
  <si>
    <t>Úprava ostění otvoru při opravách omítnutím MC</t>
  </si>
  <si>
    <t>967 03-1132.R00</t>
  </si>
  <si>
    <t>Přisekání rovných ostění cihelných na MVC</t>
  </si>
  <si>
    <t>713 55-3151.RAA</t>
  </si>
  <si>
    <t>713 55-3152.RAA</t>
  </si>
  <si>
    <t>722 65-0550.RAA</t>
  </si>
  <si>
    <t>Popisky vodovodních armatur a označení potrubí</t>
  </si>
  <si>
    <t>Protipožární armatura závitová - FIREBAG - 3/4"Fx3/4"M</t>
  </si>
  <si>
    <t>723 65-0550.RAA</t>
  </si>
  <si>
    <t>Popisky plynovodních armatur a označení potrubí</t>
  </si>
  <si>
    <t>731 65-0550.RAA</t>
  </si>
  <si>
    <t>Popisky zařízení kotelny</t>
  </si>
  <si>
    <t>Modul signalizace poruchy + GSM modul pro hlášení poruchy</t>
  </si>
  <si>
    <t>Popisky zařízení strojovny</t>
  </si>
  <si>
    <t>733 65-0550.RAA</t>
  </si>
  <si>
    <t>Popisky a označení potrubních rozvodů</t>
  </si>
  <si>
    <t>734 65-0550.RAA</t>
  </si>
  <si>
    <t>Popisky a označení armatur</t>
  </si>
  <si>
    <t>VRG132 G 5/4"; Kvs16</t>
  </si>
  <si>
    <t>ARA 661; 6Nm; 120s</t>
  </si>
  <si>
    <t>Filtr magnetický otočný závitový 3/4"</t>
  </si>
  <si>
    <t>Filtr magnetický otočný závitový 5/4"</t>
  </si>
  <si>
    <t>Okapový chodník kolem budovy z kačírku šířky 0,5 m; betonový zahradní obrubník 50x200x1000 uložený v betonovém loži P20, geotextilie 100% PP, kačirek fr.16/20</t>
  </si>
  <si>
    <t>635 82-0568.RAA</t>
  </si>
  <si>
    <t>Začištění omítek vnitřního ostění kolem oken a dveří</t>
  </si>
  <si>
    <t>Osazení parapetních desek včetně dodávky parapetní desky š.210mm - dřevotřísková voděodolná DTD deska tl.17mm se zesíleným zaobleným čelem z 25mm DTD bez nosu (bílá); otěruvzdorný laminát CPL/HPL, boční hrany ABS; ze spodní strany impregnovaný protipotah</t>
  </si>
  <si>
    <t>Vyčištění budov o výšce podlaží do 4 m</t>
  </si>
  <si>
    <t>965 73-0816.RAA</t>
  </si>
  <si>
    <t>Bourání a zpětná oprava opěrných zdí z betonu</t>
  </si>
  <si>
    <t>Lapač střešních splavenin PP HL660 D 110 mm  
kolmý odtok včetně napojení na stávající potrubí</t>
  </si>
  <si>
    <t>Hromosvod pro bytové domy - demontáž svislých svodů, prodloužení podpěr, zpětná montáž, revize</t>
  </si>
  <si>
    <t>Stavební přípomoce (sekání drážek a prostupů, zednické začištění)</t>
  </si>
  <si>
    <t>210 - R.02</t>
  </si>
  <si>
    <t>Revize č.1</t>
  </si>
  <si>
    <t>Izolace potrubní 28-20 mm, minerální vlna, Al fólie</t>
  </si>
  <si>
    <t>767</t>
  </si>
  <si>
    <t>Doplňkové konstrukce</t>
  </si>
  <si>
    <t>767 81-4721.RAA</t>
  </si>
  <si>
    <t>767 85-6542.RAA</t>
  </si>
  <si>
    <t>Revizní dvířka na fasádě - výměna dvířek HUP (plechová 500x500mm RAL dle barevnosti mozaikové omítky)</t>
  </si>
  <si>
    <t>998 72-8202.R00</t>
  </si>
  <si>
    <t xml:space="preserve">Přesun hmot pro doplňkové konstrukce, výšky do 12 m </t>
  </si>
  <si>
    <t>Stahovací půdní schody protipožární EI30, zateplené; opláštění prostupu stropní konstrukcí včetně osazení madel dělky 800mm na boky opláštění pro výlez do podstřeší</t>
  </si>
  <si>
    <t>Podlaha z desek OSB P+D přibíjená na polštáře á 1 m, desky tloušťky 25 mm; polštáže z dřevěných fošen 50x120mm - výška nad podlahou 240mm</t>
  </si>
  <si>
    <t>Oprava vnějších omítek do 10 % včetně odstranění nesoudržných částí - vyspravení podkladu KZS</t>
  </si>
  <si>
    <t>622 45-4111.R00</t>
  </si>
  <si>
    <t>Zednické přípomoce - demontáž WC, vybourání zadní stěny instalační šachty BJ, zazdívka vybouraného otvoru včetně keramického obkladu, zpětná montáž WC; zednické začištění po demontovaném plynovém kotli BJ</t>
  </si>
  <si>
    <t>766 66-1413.R00</t>
  </si>
  <si>
    <t>Montáž dveří protipožár.1kř.do 80 cm, bez kukátka</t>
  </si>
  <si>
    <t>766 66-9117.R00</t>
  </si>
  <si>
    <t>Dokování samozavírače na ocelovou zárubeň</t>
  </si>
  <si>
    <t>Zavírač dveří TS 2000 V</t>
  </si>
  <si>
    <t>766 67-0021.R00</t>
  </si>
  <si>
    <t>Montáž kliky a štítku</t>
  </si>
  <si>
    <t>Dveřní kování - cylindrická se štítkem</t>
  </si>
  <si>
    <t>Dveře vnitřní jednokřídlé, voština protipožární, plné, CPL laminát standard - dekor: buk, šíře 80cm</t>
  </si>
  <si>
    <t>Dveřní vložka cylindrická se třemi klíči</t>
  </si>
  <si>
    <t>901 - .R01</t>
  </si>
  <si>
    <t>902 - .R01</t>
  </si>
  <si>
    <t>Demontáž stávajících plynových kotlů v BJ, úprava stávajícího napojení ÚT, SV, TV a plyn - zkrácení a zaslepení vývodů, demontáž odkouření</t>
  </si>
  <si>
    <t>Montáž protidešť. žaluzie kruhové do d 300 mm včetně prostupového potrubí skrz stěnu (otvor po demontovaném odkouření plynového kotle) - ukončení 10cm za stěnou v interiéru; zednické začištění</t>
  </si>
  <si>
    <t>PER 125 W žaluziová klapka + potrubí pr.125mm</t>
  </si>
  <si>
    <t>764 25-2614.R00</t>
  </si>
  <si>
    <t>Demontáž klempířských prvků fasády (parapety, svody, ostatní prvky fasády)</t>
  </si>
  <si>
    <t>765</t>
  </si>
  <si>
    <t>Krytiny tvrdé</t>
  </si>
  <si>
    <t>765 33-1634.R00</t>
  </si>
  <si>
    <t>998 76-5202.R00</t>
  </si>
  <si>
    <t>Přesun hmot pro krytiny tvrdé, výšky do 12 m</t>
  </si>
  <si>
    <t>Taška drážková prostupová pro odkouření včetně zhotovení prostupu střešní krytinou</t>
  </si>
  <si>
    <t>Okno střešní výstupní ALU 50 x 70 cm včetně zhotovení otvoru ve střešní krytině</t>
  </si>
  <si>
    <t>765 33-1513.RAA</t>
  </si>
  <si>
    <t>Zateplovací systém, fasáda, bez izolantu s omítkou silikon, zrno 2 mm (čelo římsy)</t>
  </si>
  <si>
    <t>622 31-9120.RT3</t>
  </si>
  <si>
    <t>Vybourání plastových oken včetně rámů do 1 m2</t>
  </si>
  <si>
    <t>Vybourání plastových oken včetně rámů do 2 m2</t>
  </si>
  <si>
    <t>Vybourání plastových oken včetně rámů do 4 m2</t>
  </si>
  <si>
    <t>Protipožární ucpávka EI 60, pro trubní vedení, stěna (prostup TV, C, 2x ÚT) včetně štítků</t>
  </si>
  <si>
    <t>Protipožární ucpávka EI 60, pro trubní vedení, stěna (prostup SV, TV, C, 2x ÚT, plyn) včetně štítků</t>
  </si>
  <si>
    <t>713 55-3131.RAA</t>
  </si>
  <si>
    <t>713 55-3132.RAA</t>
  </si>
  <si>
    <t>Protipožární ucpávka EI 45, pro trubní vedení, strop (prostup kanalizace, TV, C, 2x ÚT) včetně štítků</t>
  </si>
  <si>
    <t>Protipožární ucpávka EI 60, pro trubní vedení, strop (prostup kanalizace, TV, C, 2x ÚT) včetně štítků</t>
  </si>
  <si>
    <t>Doplnění ornice a zatravnění</t>
  </si>
  <si>
    <t>199 00-0002.R00</t>
  </si>
  <si>
    <t>Poplatek za skládku horniny 1- 4, č. dle katal. odpadů 17 05 04</t>
  </si>
  <si>
    <t>222 33-0892.R00</t>
  </si>
  <si>
    <t xml:space="preserve">Kouřový nasávací hlásič 4kanálový, na úchytné body  </t>
  </si>
  <si>
    <t>Autonomní hlásič kouře LM-102D fotoelektrický</t>
  </si>
  <si>
    <t>903 - .R01</t>
  </si>
  <si>
    <t>Zednické přípomoce - příprava chráničky pod KZS pro budoucí FVE - 3x ohebná korugovaná trubka (elektrikářská chránička) průměru min.50mm (délky 12m) uložená do zdiva pod zateplovací systém, zhotovení drážky a prostupů, zednické začištění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</si>
</sst>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\ &quot;Kč&quot;"/>
    <numFmt numFmtId="166" formatCode="#,##0.00\ &quot;Kč&quot;"/>
    <numFmt numFmtId="167" formatCode="0.00_ ;[Red]\-0.00\ "/>
  </numFmts>
  <fonts count="42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20"/>
      <color rgb="FFFF0000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7.5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color theme="0"/>
      <name val="Arial CE"/>
      <family val="2"/>
    </font>
    <font>
      <b/>
      <sz val="8"/>
      <name val="Arial CE"/>
      <family val="2"/>
    </font>
    <font>
      <sz val="9"/>
      <color rgb="FFFF0000"/>
      <name val="Arial CE"/>
      <family val="2"/>
    </font>
    <font>
      <sz val="8"/>
      <color rgb="FFFF0000"/>
      <name val="Arial CE"/>
      <family val="2"/>
    </font>
    <font>
      <sz val="10"/>
      <color rgb="FFFF0000"/>
      <name val="Arial CE"/>
      <family val="2"/>
    </font>
    <font>
      <sz val="7"/>
      <name val="Arial CE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AF4D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double"/>
      <top style="double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double"/>
      <top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1" applyNumberFormat="0" applyFill="0" applyAlignment="0" applyProtection="0"/>
    <xf numFmtId="0" fontId="6" fillId="11" borderId="0" applyNumberFormat="0" applyBorder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4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</cellStyleXfs>
  <cellXfs count="443">
    <xf numFmtId="0" fontId="0" fillId="0" borderId="0" xfId="0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9" fontId="20" fillId="18" borderId="14" xfId="0" applyNumberFormat="1" applyFont="1" applyFill="1" applyBorder="1"/>
    <xf numFmtId="49" fontId="0" fillId="18" borderId="15" xfId="0" applyNumberFormat="1" applyFill="1" applyBorder="1"/>
    <xf numFmtId="0" fontId="21" fillId="18" borderId="0" xfId="0" applyFont="1" applyFill="1" applyBorder="1"/>
    <xf numFmtId="0" fontId="0" fillId="18" borderId="0" xfId="0" applyFill="1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0" xfId="0" applyNumberFormat="1" applyBorder="1"/>
    <xf numFmtId="0" fontId="0" fillId="0" borderId="19" xfId="0" applyNumberFormat="1" applyBorder="1"/>
    <xf numFmtId="0" fontId="0" fillId="0" borderId="21" xfId="0" applyNumberFormat="1" applyBorder="1"/>
    <xf numFmtId="0" fontId="0" fillId="0" borderId="0" xfId="0" applyNumberFormat="1"/>
    <xf numFmtId="3" fontId="0" fillId="0" borderId="21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4" xfId="0" applyBorder="1"/>
    <xf numFmtId="0" fontId="0" fillId="0" borderId="26" xfId="0" applyBorder="1"/>
    <xf numFmtId="3" fontId="0" fillId="0" borderId="0" xfId="0" applyNumberFormat="1"/>
    <xf numFmtId="0" fontId="0" fillId="0" borderId="27" xfId="0" applyBorder="1" applyAlignment="1">
      <alignment horizontal="centerContinuous"/>
    </xf>
    <xf numFmtId="0" fontId="0" fillId="0" borderId="0" xfId="0" applyAlignment="1">
      <alignment vertical="justify"/>
    </xf>
    <xf numFmtId="0" fontId="0" fillId="18" borderId="16" xfId="0" applyFill="1" applyBorder="1"/>
    <xf numFmtId="0" fontId="0" fillId="18" borderId="28" xfId="0" applyFill="1" applyBorder="1"/>
    <xf numFmtId="0" fontId="0" fillId="18" borderId="29" xfId="0" applyFill="1" applyBorder="1"/>
    <xf numFmtId="3" fontId="0" fillId="0" borderId="16" xfId="0" applyNumberFormat="1" applyBorder="1"/>
    <xf numFmtId="3" fontId="0" fillId="0" borderId="0" xfId="0" applyNumberFormat="1" applyBorder="1"/>
    <xf numFmtId="0" fontId="19" fillId="0" borderId="3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2" fillId="0" borderId="33" xfId="0" applyFont="1" applyBorder="1" applyAlignment="1">
      <alignment horizontal="centerContinuous"/>
    </xf>
    <xf numFmtId="0" fontId="0" fillId="0" borderId="34" xfId="0" applyBorder="1"/>
    <xf numFmtId="0" fontId="0" fillId="0" borderId="35" xfId="0" applyBorder="1"/>
    <xf numFmtId="3" fontId="0" fillId="0" borderId="35" xfId="0" applyNumberFormat="1" applyBorder="1"/>
    <xf numFmtId="3" fontId="0" fillId="0" borderId="36" xfId="0" applyNumberFormat="1" applyBorder="1"/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7" xfId="0" applyBorder="1" applyAlignment="1">
      <alignment vertical="top"/>
    </xf>
    <xf numFmtId="0" fontId="0" fillId="0" borderId="37" xfId="0" applyBorder="1" applyAlignment="1">
      <alignment vertical="top"/>
    </xf>
    <xf numFmtId="0" fontId="25" fillId="0" borderId="0" xfId="0" applyFont="1"/>
    <xf numFmtId="49" fontId="0" fillId="18" borderId="28" xfId="0" applyNumberFormat="1" applyFill="1" applyBorder="1" applyAlignment="1">
      <alignment horizontal="left"/>
    </xf>
    <xf numFmtId="4" fontId="0" fillId="0" borderId="0" xfId="0" applyNumberFormat="1"/>
    <xf numFmtId="0" fontId="2" fillId="0" borderId="0" xfId="0" applyFont="1"/>
    <xf numFmtId="0" fontId="22" fillId="0" borderId="28" xfId="0" applyFont="1" applyBorder="1" applyAlignment="1">
      <alignment horizontal="left"/>
    </xf>
    <xf numFmtId="0" fontId="21" fillId="0" borderId="39" xfId="61" applyFont="1" applyBorder="1">
      <alignment/>
      <protection/>
    </xf>
    <xf numFmtId="0" fontId="0" fillId="0" borderId="39" xfId="61" applyBorder="1">
      <alignment/>
      <protection/>
    </xf>
    <xf numFmtId="0" fontId="0" fillId="0" borderId="39" xfId="61" applyBorder="1" applyAlignment="1">
      <alignment horizontal="right"/>
      <protection/>
    </xf>
    <xf numFmtId="0" fontId="0" fillId="0" borderId="39" xfId="61" applyFont="1" applyBorder="1">
      <alignment/>
      <protection/>
    </xf>
    <xf numFmtId="0" fontId="0" fillId="0" borderId="39" xfId="0" applyNumberFormat="1" applyBorder="1" applyAlignment="1">
      <alignment horizontal="left"/>
    </xf>
    <xf numFmtId="0" fontId="21" fillId="0" borderId="40" xfId="61" applyFont="1" applyBorder="1">
      <alignment/>
      <protection/>
    </xf>
    <xf numFmtId="0" fontId="0" fillId="0" borderId="40" xfId="61" applyBorder="1">
      <alignment/>
      <protection/>
    </xf>
    <xf numFmtId="0" fontId="0" fillId="0" borderId="40" xfId="61" applyBorder="1" applyAlignment="1">
      <alignment horizontal="right"/>
      <protection/>
    </xf>
    <xf numFmtId="49" fontId="19" fillId="0" borderId="0" xfId="0" applyNumberFormat="1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49" fontId="2" fillId="0" borderId="37" xfId="0" applyNumberFormat="1" applyFont="1" applyFill="1" applyBorder="1"/>
    <xf numFmtId="0" fontId="2" fillId="0" borderId="27" xfId="0" applyFont="1" applyFill="1" applyBorder="1"/>
    <xf numFmtId="0" fontId="2" fillId="0" borderId="33" xfId="0" applyFont="1" applyFill="1" applyBorder="1"/>
    <xf numFmtId="0" fontId="2" fillId="0" borderId="41" xfId="0" applyFont="1" applyFill="1" applyBorder="1"/>
    <xf numFmtId="0" fontId="2" fillId="0" borderId="38" xfId="0" applyFont="1" applyFill="1" applyBorder="1"/>
    <xf numFmtId="0" fontId="2" fillId="0" borderId="42" xfId="0" applyFont="1" applyFill="1" applyBorder="1"/>
    <xf numFmtId="49" fontId="26" fillId="0" borderId="14" xfId="0" applyNumberFormat="1" applyFont="1" applyFill="1" applyBorder="1"/>
    <xf numFmtId="0" fontId="26" fillId="0" borderId="0" xfId="0" applyFont="1" applyFill="1" applyBorder="1"/>
    <xf numFmtId="0" fontId="0" fillId="0" borderId="0" xfId="0" applyFill="1" applyBorder="1"/>
    <xf numFmtId="3" fontId="0" fillId="0" borderId="16" xfId="0" applyNumberFormat="1" applyFont="1" applyFill="1" applyBorder="1"/>
    <xf numFmtId="3" fontId="0" fillId="0" borderId="15" xfId="0" applyNumberFormat="1" applyFont="1" applyFill="1" applyBorder="1"/>
    <xf numFmtId="3" fontId="0" fillId="0" borderId="43" xfId="0" applyNumberFormat="1" applyFont="1" applyFill="1" applyBorder="1"/>
    <xf numFmtId="3" fontId="0" fillId="0" borderId="44" xfId="0" applyNumberFormat="1" applyFont="1" applyFill="1" applyBorder="1"/>
    <xf numFmtId="0" fontId="2" fillId="0" borderId="37" xfId="0" applyFont="1" applyFill="1" applyBorder="1"/>
    <xf numFmtId="3" fontId="2" fillId="0" borderId="33" xfId="0" applyNumberFormat="1" applyFont="1" applyFill="1" applyBorder="1"/>
    <xf numFmtId="3" fontId="2" fillId="0" borderId="41" xfId="0" applyNumberFormat="1" applyFont="1" applyFill="1" applyBorder="1"/>
    <xf numFmtId="3" fontId="2" fillId="0" borderId="38" xfId="0" applyNumberFormat="1" applyFont="1" applyFill="1" applyBorder="1"/>
    <xf numFmtId="3" fontId="2" fillId="0" borderId="42" xfId="0" applyNumberFormat="1" applyFont="1" applyFill="1" applyBorder="1"/>
    <xf numFmtId="0" fontId="2" fillId="0" borderId="0" xfId="0" applyFont="1"/>
    <xf numFmtId="0" fontId="19" fillId="0" borderId="0" xfId="0" applyFont="1" applyFill="1" applyAlignment="1">
      <alignment horizontal="centerContinuous"/>
    </xf>
    <xf numFmtId="3" fontId="19" fillId="0" borderId="0" xfId="0" applyNumberFormat="1" applyFont="1" applyFill="1" applyAlignment="1">
      <alignment horizontal="centerContinuous"/>
    </xf>
    <xf numFmtId="0" fontId="0" fillId="0" borderId="0" xfId="0" applyFill="1"/>
    <xf numFmtId="0" fontId="2" fillId="0" borderId="45" xfId="0" applyFont="1" applyFill="1" applyBorder="1"/>
    <xf numFmtId="0" fontId="2" fillId="0" borderId="46" xfId="0" applyFont="1" applyFill="1" applyBorder="1"/>
    <xf numFmtId="0" fontId="0" fillId="0" borderId="47" xfId="0" applyFill="1" applyBorder="1"/>
    <xf numFmtId="0" fontId="2" fillId="0" borderId="48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Fill="1" applyBorder="1" applyAlignment="1">
      <alignment horizontal="right"/>
    </xf>
    <xf numFmtId="0" fontId="0" fillId="0" borderId="50" xfId="0" applyFont="1" applyFill="1" applyBorder="1"/>
    <xf numFmtId="0" fontId="0" fillId="0" borderId="28" xfId="0" applyFont="1" applyFill="1" applyBorder="1"/>
    <xf numFmtId="0" fontId="0" fillId="0" borderId="29" xfId="0" applyFont="1" applyFill="1" applyBorder="1"/>
    <xf numFmtId="3" fontId="0" fillId="0" borderId="51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0" fontId="0" fillId="0" borderId="53" xfId="0" applyFill="1" applyBorder="1"/>
    <xf numFmtId="0" fontId="2" fillId="0" borderId="54" xfId="0" applyFont="1" applyFill="1" applyBorder="1"/>
    <xf numFmtId="0" fontId="0" fillId="0" borderId="54" xfId="0" applyFill="1" applyBorder="1"/>
    <xf numFmtId="4" fontId="0" fillId="0" borderId="55" xfId="0" applyNumberFormat="1" applyFill="1" applyBorder="1"/>
    <xf numFmtId="4" fontId="0" fillId="0" borderId="53" xfId="0" applyNumberFormat="1" applyFill="1" applyBorder="1"/>
    <xf numFmtId="4" fontId="0" fillId="0" borderId="54" xfId="0" applyNumberFormat="1" applyFill="1" applyBorder="1"/>
    <xf numFmtId="3" fontId="26" fillId="0" borderId="0" xfId="0" applyNumberFormat="1" applyFont="1"/>
    <xf numFmtId="4" fontId="26" fillId="0" borderId="0" xfId="0" applyNumberFormat="1" applyFont="1"/>
    <xf numFmtId="0" fontId="0" fillId="0" borderId="0" xfId="61">
      <alignment/>
      <protection/>
    </xf>
    <xf numFmtId="0" fontId="0" fillId="0" borderId="0" xfId="61" applyFill="1">
      <alignment/>
      <protection/>
    </xf>
    <xf numFmtId="0" fontId="28" fillId="0" borderId="0" xfId="61" applyFont="1" applyFill="1" applyAlignment="1">
      <alignment horizontal="centerContinuous"/>
      <protection/>
    </xf>
    <xf numFmtId="0" fontId="29" fillId="0" borderId="0" xfId="61" applyFont="1" applyFill="1" applyAlignment="1">
      <alignment horizontal="centerContinuous"/>
      <protection/>
    </xf>
    <xf numFmtId="0" fontId="29" fillId="0" borderId="0" xfId="61" applyFont="1" applyFill="1" applyAlignment="1">
      <alignment horizontal="right"/>
      <protection/>
    </xf>
    <xf numFmtId="0" fontId="21" fillId="0" borderId="39" xfId="61" applyFont="1" applyFill="1" applyBorder="1">
      <alignment/>
      <protection/>
    </xf>
    <xf numFmtId="0" fontId="0" fillId="0" borderId="39" xfId="61" applyFill="1" applyBorder="1">
      <alignment/>
      <protection/>
    </xf>
    <xf numFmtId="0" fontId="26" fillId="0" borderId="39" xfId="61" applyFont="1" applyFill="1" applyBorder="1" applyAlignment="1">
      <alignment horizontal="right"/>
      <protection/>
    </xf>
    <xf numFmtId="0" fontId="0" fillId="0" borderId="39" xfId="61" applyFill="1" applyBorder="1" applyAlignment="1">
      <alignment horizontal="left"/>
      <protection/>
    </xf>
    <xf numFmtId="0" fontId="21" fillId="0" borderId="40" xfId="61" applyFont="1" applyFill="1" applyBorder="1">
      <alignment/>
      <protection/>
    </xf>
    <xf numFmtId="0" fontId="0" fillId="0" borderId="40" xfId="61" applyFill="1" applyBorder="1">
      <alignment/>
      <protection/>
    </xf>
    <xf numFmtId="0" fontId="26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right"/>
      <protection/>
    </xf>
    <xf numFmtId="0" fontId="0" fillId="0" borderId="0" xfId="61" applyFill="1" applyAlignment="1">
      <alignment/>
      <protection/>
    </xf>
    <xf numFmtId="49" fontId="22" fillId="0" borderId="56" xfId="61" applyNumberFormat="1" applyFont="1" applyFill="1" applyBorder="1">
      <alignment/>
      <protection/>
    </xf>
    <xf numFmtId="0" fontId="22" fillId="0" borderId="57" xfId="61" applyFont="1" applyFill="1" applyBorder="1" applyAlignment="1">
      <alignment horizontal="center"/>
      <protection/>
    </xf>
    <xf numFmtId="0" fontId="22" fillId="0" borderId="57" xfId="61" applyNumberFormat="1" applyFont="1" applyFill="1" applyBorder="1" applyAlignment="1">
      <alignment horizontal="center"/>
      <protection/>
    </xf>
    <xf numFmtId="0" fontId="22" fillId="0" borderId="56" xfId="61" applyFont="1" applyFill="1" applyBorder="1" applyAlignment="1">
      <alignment horizontal="center"/>
      <protection/>
    </xf>
    <xf numFmtId="0" fontId="2" fillId="0" borderId="43" xfId="61" applyFont="1" applyFill="1" applyBorder="1" applyAlignment="1">
      <alignment horizontal="center"/>
      <protection/>
    </xf>
    <xf numFmtId="49" fontId="2" fillId="0" borderId="43" xfId="61" applyNumberFormat="1" applyFont="1" applyFill="1" applyBorder="1" applyAlignment="1">
      <alignment horizontal="left"/>
      <protection/>
    </xf>
    <xf numFmtId="0" fontId="2" fillId="0" borderId="43" xfId="61" applyFont="1" applyFill="1" applyBorder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3" xfId="61" applyNumberFormat="1" applyFill="1" applyBorder="1" applyAlignment="1">
      <alignment horizontal="right"/>
      <protection/>
    </xf>
    <xf numFmtId="0" fontId="0" fillId="0" borderId="43" xfId="61" applyNumberFormat="1" applyFill="1" applyBorder="1">
      <alignment/>
      <protection/>
    </xf>
    <xf numFmtId="0" fontId="0" fillId="0" borderId="0" xfId="61" applyNumberFormat="1">
      <alignment/>
      <protection/>
    </xf>
    <xf numFmtId="0" fontId="0" fillId="0" borderId="43" xfId="61" applyFont="1" applyFill="1" applyBorder="1" applyAlignment="1">
      <alignment horizontal="center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0" fontId="0" fillId="0" borderId="58" xfId="61" applyFill="1" applyBorder="1" applyAlignment="1">
      <alignment horizontal="center"/>
      <protection/>
    </xf>
    <xf numFmtId="49" fontId="21" fillId="0" borderId="58" xfId="61" applyNumberFormat="1" applyFont="1" applyFill="1" applyBorder="1" applyAlignment="1">
      <alignment horizontal="left"/>
      <protection/>
    </xf>
    <xf numFmtId="0" fontId="21" fillId="0" borderId="58" xfId="61" applyFont="1" applyFill="1" applyBorder="1">
      <alignment/>
      <protection/>
    </xf>
    <xf numFmtId="4" fontId="0" fillId="0" borderId="58" xfId="61" applyNumberFormat="1" applyFill="1" applyBorder="1" applyAlignment="1">
      <alignment horizontal="right"/>
      <protection/>
    </xf>
    <xf numFmtId="4" fontId="2" fillId="0" borderId="58" xfId="61" applyNumberFormat="1" applyFont="1" applyFill="1" applyBorder="1">
      <alignment/>
      <protection/>
    </xf>
    <xf numFmtId="3" fontId="0" fillId="0" borderId="0" xfId="61" applyNumberFormat="1">
      <alignment/>
      <protection/>
    </xf>
    <xf numFmtId="0" fontId="0" fillId="0" borderId="0" xfId="61" applyBorder="1">
      <alignment/>
      <protection/>
    </xf>
    <xf numFmtId="0" fontId="0" fillId="0" borderId="0" xfId="61" applyAlignment="1">
      <alignment horizontal="right"/>
      <protection/>
    </xf>
    <xf numFmtId="0" fontId="31" fillId="0" borderId="0" xfId="61" applyFont="1" applyBorder="1">
      <alignment/>
      <protection/>
    </xf>
    <xf numFmtId="3" fontId="31" fillId="0" borderId="0" xfId="61" applyNumberFormat="1" applyFont="1" applyBorder="1" applyAlignment="1">
      <alignment horizontal="right"/>
      <protection/>
    </xf>
    <xf numFmtId="4" fontId="31" fillId="0" borderId="0" xfId="61" applyNumberFormat="1" applyFont="1" applyBorder="1">
      <alignment/>
      <protection/>
    </xf>
    <xf numFmtId="0" fontId="0" fillId="0" borderId="0" xfId="61" applyBorder="1" applyAlignment="1">
      <alignment horizontal="right"/>
      <protection/>
    </xf>
    <xf numFmtId="0" fontId="0" fillId="0" borderId="40" xfId="61" applyFont="1" applyBorder="1" applyAlignment="1">
      <alignment/>
      <protection/>
    </xf>
    <xf numFmtId="0" fontId="0" fillId="0" borderId="40" xfId="61" applyFill="1" applyBorder="1" applyAlignment="1">
      <alignment shrinkToFit="1"/>
      <protection/>
    </xf>
    <xf numFmtId="0" fontId="2" fillId="0" borderId="0" xfId="0" applyFont="1" applyFill="1" applyBorder="1"/>
    <xf numFmtId="4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left"/>
    </xf>
    <xf numFmtId="4" fontId="23" fillId="0" borderId="0" xfId="0" applyNumberFormat="1" applyFont="1" applyFill="1" applyBorder="1"/>
    <xf numFmtId="0" fontId="32" fillId="0" borderId="28" xfId="0" applyFont="1" applyBorder="1" applyAlignment="1">
      <alignment horizontal="left" vertical="top"/>
    </xf>
    <xf numFmtId="4" fontId="0" fillId="0" borderId="0" xfId="61" applyNumberFormat="1">
      <alignment/>
      <protection/>
    </xf>
    <xf numFmtId="4" fontId="24" fillId="0" borderId="0" xfId="0" applyNumberFormat="1" applyFont="1"/>
    <xf numFmtId="0" fontId="33" fillId="0" borderId="59" xfId="0" applyNumberFormat="1" applyFont="1" applyBorder="1" applyAlignment="1">
      <alignment horizontal="right"/>
    </xf>
    <xf numFmtId="0" fontId="33" fillId="0" borderId="59" xfId="61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43" xfId="61" applyNumberFormat="1" applyFont="1" applyFill="1" applyBorder="1" applyAlignment="1">
      <alignment horizontal="right"/>
      <protection/>
    </xf>
    <xf numFmtId="0" fontId="0" fillId="0" borderId="43" xfId="61" applyNumberFormat="1" applyFont="1" applyFill="1" applyBorder="1">
      <alignment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0" fontId="0" fillId="0" borderId="58" xfId="61" applyFont="1" applyFill="1" applyBorder="1" applyAlignment="1">
      <alignment horizontal="center"/>
      <protection/>
    </xf>
    <xf numFmtId="4" fontId="0" fillId="0" borderId="58" xfId="61" applyNumberFormat="1" applyFont="1" applyFill="1" applyBorder="1" applyAlignment="1">
      <alignment horizontal="right"/>
      <protection/>
    </xf>
    <xf numFmtId="0" fontId="0" fillId="0" borderId="0" xfId="61" applyFont="1">
      <alignment/>
      <protection/>
    </xf>
    <xf numFmtId="0" fontId="0" fillId="0" borderId="0" xfId="61" applyNumberFormat="1" applyFont="1">
      <alignment/>
      <protection/>
    </xf>
    <xf numFmtId="0" fontId="0" fillId="0" borderId="0" xfId="61" applyFont="1" applyBorder="1">
      <alignment/>
      <protection/>
    </xf>
    <xf numFmtId="4" fontId="36" fillId="0" borderId="0" xfId="0" applyNumberFormat="1" applyFont="1"/>
    <xf numFmtId="0" fontId="0" fillId="0" borderId="0" xfId="61" applyFill="1" applyBorder="1">
      <alignment/>
      <protection/>
    </xf>
    <xf numFmtId="0" fontId="30" fillId="0" borderId="0" xfId="61" applyFont="1" applyFill="1" applyAlignment="1">
      <alignment/>
      <protection/>
    </xf>
    <xf numFmtId="0" fontId="30" fillId="0" borderId="0" xfId="61" applyFont="1" applyFill="1" applyBorder="1" applyAlignment="1">
      <alignment/>
      <protection/>
    </xf>
    <xf numFmtId="4" fontId="36" fillId="0" borderId="0" xfId="0" applyNumberFormat="1" applyFont="1" applyFill="1"/>
    <xf numFmtId="0" fontId="2" fillId="0" borderId="27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0" fillId="0" borderId="51" xfId="0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5" fillId="0" borderId="27" xfId="0" applyFont="1" applyBorder="1"/>
    <xf numFmtId="3" fontId="35" fillId="0" borderId="27" xfId="0" applyNumberFormat="1" applyFont="1" applyBorder="1"/>
    <xf numFmtId="0" fontId="21" fillId="0" borderId="48" xfId="0" applyFont="1" applyBorder="1" applyAlignment="1">
      <alignment horizontal="center" vertical="center"/>
    </xf>
    <xf numFmtId="0" fontId="34" fillId="0" borderId="27" xfId="0" applyFont="1" applyBorder="1"/>
    <xf numFmtId="0" fontId="34" fillId="0" borderId="37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49" fontId="0" fillId="0" borderId="23" xfId="0" applyNumberFormat="1" applyBorder="1" applyAlignment="1">
      <alignment horizontal="left" vertical="center" wrapText="1"/>
    </xf>
    <xf numFmtId="0" fontId="0" fillId="0" borderId="61" xfId="0" applyBorder="1" applyAlignment="1">
      <alignment horizontal="center" vertical="center"/>
    </xf>
    <xf numFmtId="0" fontId="0" fillId="0" borderId="53" xfId="0" applyBorder="1"/>
    <xf numFmtId="0" fontId="0" fillId="0" borderId="54" xfId="0" applyBorder="1"/>
    <xf numFmtId="3" fontId="0" fillId="0" borderId="54" xfId="0" applyNumberFormat="1" applyBorder="1"/>
    <xf numFmtId="0" fontId="0" fillId="0" borderId="54" xfId="0" applyFont="1" applyBorder="1"/>
    <xf numFmtId="0" fontId="0" fillId="0" borderId="53" xfId="0" applyBorder="1" applyAlignment="1">
      <alignment horizontal="center" vertical="center"/>
    </xf>
    <xf numFmtId="49" fontId="0" fillId="0" borderId="54" xfId="0" applyNumberFormat="1" applyBorder="1" applyAlignment="1">
      <alignment horizontal="left" vertical="center" wrapText="1"/>
    </xf>
    <xf numFmtId="0" fontId="0" fillId="0" borderId="62" xfId="0" applyBorder="1" applyAlignment="1">
      <alignment horizontal="center" vertical="center"/>
    </xf>
    <xf numFmtId="0" fontId="2" fillId="0" borderId="43" xfId="61" applyFont="1" applyFill="1" applyBorder="1" applyAlignment="1">
      <alignment wrapText="1"/>
      <protection/>
    </xf>
    <xf numFmtId="0" fontId="37" fillId="0" borderId="14" xfId="0" applyFont="1" applyBorder="1"/>
    <xf numFmtId="0" fontId="0" fillId="19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0" fillId="19" borderId="58" xfId="61" applyNumberFormat="1" applyFont="1" applyFill="1" applyBorder="1" applyAlignment="1">
      <alignment horizontal="right"/>
      <protection/>
    </xf>
    <xf numFmtId="4" fontId="24" fillId="19" borderId="58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0" fillId="19" borderId="58" xfId="61" applyNumberFormat="1" applyFill="1" applyBorder="1" applyAlignment="1">
      <alignment horizontal="right"/>
      <protection/>
    </xf>
    <xf numFmtId="0" fontId="0" fillId="19" borderId="43" xfId="61" applyNumberFormat="1" applyFill="1" applyBorder="1" applyAlignment="1">
      <alignment horizontal="right"/>
      <protection/>
    </xf>
    <xf numFmtId="164" fontId="0" fillId="19" borderId="56" xfId="0" applyNumberFormat="1" applyFont="1" applyFill="1" applyBorder="1" applyAlignment="1">
      <alignment horizontal="right"/>
    </xf>
    <xf numFmtId="0" fontId="30" fillId="0" borderId="63" xfId="61" applyFont="1" applyBorder="1" applyAlignment="1">
      <alignment horizontal="right"/>
      <protection/>
    </xf>
    <xf numFmtId="166" fontId="21" fillId="0" borderId="48" xfId="0" applyNumberFormat="1" applyFont="1" applyBorder="1" applyAlignment="1">
      <alignment horizontal="center" vertical="center"/>
    </xf>
    <xf numFmtId="166" fontId="21" fillId="0" borderId="64" xfId="0" applyNumberFormat="1" applyFont="1" applyBorder="1" applyAlignment="1">
      <alignment horizontal="right" vertical="center"/>
    </xf>
    <xf numFmtId="166" fontId="21" fillId="0" borderId="65" xfId="0" applyNumberFormat="1" applyFont="1" applyBorder="1" applyAlignment="1">
      <alignment horizontal="right" vertical="center"/>
    </xf>
    <xf numFmtId="166" fontId="33" fillId="0" borderId="51" xfId="0" applyNumberFormat="1" applyFont="1" applyBorder="1" applyAlignment="1">
      <alignment horizontal="center" vertical="center"/>
    </xf>
    <xf numFmtId="166" fontId="33" fillId="0" borderId="58" xfId="0" applyNumberFormat="1" applyFont="1" applyBorder="1" applyAlignment="1">
      <alignment horizontal="right" vertical="center"/>
    </xf>
    <xf numFmtId="166" fontId="33" fillId="0" borderId="66" xfId="0" applyNumberFormat="1" applyFont="1" applyBorder="1" applyAlignment="1">
      <alignment horizontal="right" vertical="center"/>
    </xf>
    <xf numFmtId="166" fontId="0" fillId="0" borderId="51" xfId="0" applyNumberFormat="1" applyBorder="1" applyAlignment="1">
      <alignment horizontal="center" vertical="center"/>
    </xf>
    <xf numFmtId="166" fontId="0" fillId="0" borderId="58" xfId="0" applyNumberFormat="1" applyBorder="1" applyAlignment="1">
      <alignment horizontal="right" vertical="center"/>
    </xf>
    <xf numFmtId="166" fontId="0" fillId="0" borderId="66" xfId="0" applyNumberFormat="1" applyBorder="1" applyAlignment="1">
      <alignment horizontal="right" vertical="center"/>
    </xf>
    <xf numFmtId="166" fontId="0" fillId="0" borderId="23" xfId="0" applyNumberFormat="1" applyBorder="1" applyAlignment="1">
      <alignment horizontal="center" vertical="center"/>
    </xf>
    <xf numFmtId="166" fontId="0" fillId="0" borderId="23" xfId="0" applyNumberFormat="1" applyBorder="1" applyAlignment="1">
      <alignment horizontal="right" vertical="center"/>
    </xf>
    <xf numFmtId="166" fontId="0" fillId="0" borderId="25" xfId="0" applyNumberFormat="1" applyBorder="1" applyAlignment="1">
      <alignment horizontal="right" vertical="center"/>
    </xf>
    <xf numFmtId="166" fontId="0" fillId="19" borderId="51" xfId="0" applyNumberFormat="1" applyFill="1" applyBorder="1" applyAlignment="1">
      <alignment horizontal="center" vertical="center"/>
    </xf>
    <xf numFmtId="166" fontId="0" fillId="0" borderId="43" xfId="0" applyNumberFormat="1" applyBorder="1" applyAlignment="1">
      <alignment horizontal="right" vertical="center"/>
    </xf>
    <xf numFmtId="166" fontId="0" fillId="0" borderId="44" xfId="0" applyNumberFormat="1" applyBorder="1" applyAlignment="1">
      <alignment horizontal="right" vertical="center"/>
    </xf>
    <xf numFmtId="166" fontId="0" fillId="0" borderId="54" xfId="0" applyNumberFormat="1" applyBorder="1" applyAlignment="1">
      <alignment horizontal="center" vertical="center"/>
    </xf>
    <xf numFmtId="166" fontId="0" fillId="0" borderId="54" xfId="0" applyNumberFormat="1" applyBorder="1" applyAlignment="1">
      <alignment horizontal="right" vertical="center"/>
    </xf>
    <xf numFmtId="166" fontId="0" fillId="0" borderId="55" xfId="0" applyNumberFormat="1" applyBorder="1" applyAlignment="1">
      <alignment horizontal="right" vertical="center"/>
    </xf>
    <xf numFmtId="166" fontId="0" fillId="0" borderId="62" xfId="0" applyNumberFormat="1" applyBorder="1" applyAlignment="1">
      <alignment horizontal="center" vertical="center"/>
    </xf>
    <xf numFmtId="166" fontId="0" fillId="0" borderId="56" xfId="0" applyNumberFormat="1" applyBorder="1" applyAlignment="1">
      <alignment horizontal="right" vertical="center"/>
    </xf>
    <xf numFmtId="166" fontId="0" fillId="0" borderId="67" xfId="0" applyNumberFormat="1" applyBorder="1" applyAlignment="1">
      <alignment horizontal="right" vertical="center"/>
    </xf>
    <xf numFmtId="166" fontId="0" fillId="0" borderId="61" xfId="0" applyNumberFormat="1" applyBorder="1" applyAlignment="1">
      <alignment horizontal="center" vertical="center"/>
    </xf>
    <xf numFmtId="166" fontId="0" fillId="0" borderId="54" xfId="0" applyNumberFormat="1" applyBorder="1"/>
    <xf numFmtId="166" fontId="0" fillId="0" borderId="54" xfId="0" applyNumberFormat="1" applyBorder="1" applyAlignment="1">
      <alignment horizontal="right"/>
    </xf>
    <xf numFmtId="166" fontId="0" fillId="0" borderId="55" xfId="0" applyNumberFormat="1" applyBorder="1" applyAlignment="1">
      <alignment horizontal="right"/>
    </xf>
    <xf numFmtId="166" fontId="34" fillId="0" borderId="60" xfId="0" applyNumberFormat="1" applyFont="1" applyBorder="1" applyAlignment="1">
      <alignment horizontal="center"/>
    </xf>
    <xf numFmtId="166" fontId="34" fillId="0" borderId="38" xfId="0" applyNumberFormat="1" applyFont="1" applyBorder="1" applyAlignment="1">
      <alignment horizontal="right"/>
    </xf>
    <xf numFmtId="166" fontId="34" fillId="0" borderId="42" xfId="0" applyNumberFormat="1" applyFont="1" applyBorder="1" applyAlignment="1">
      <alignment horizontal="right"/>
    </xf>
    <xf numFmtId="0" fontId="39" fillId="0" borderId="0" xfId="61" applyFont="1" applyAlignment="1">
      <alignment wrapText="1"/>
      <protection/>
    </xf>
    <xf numFmtId="0" fontId="39" fillId="0" borderId="0" xfId="61" applyFont="1" applyFill="1" applyBorder="1" applyAlignment="1">
      <alignment vertical="center" textRotation="90" wrapText="1"/>
      <protection/>
    </xf>
    <xf numFmtId="0" fontId="39" fillId="0" borderId="0" xfId="61" applyFont="1">
      <alignment/>
      <protection/>
    </xf>
    <xf numFmtId="0" fontId="39" fillId="0" borderId="0" xfId="61" applyFont="1" applyFill="1" applyBorder="1" applyAlignment="1">
      <alignment vertical="center" textRotation="90"/>
      <protection/>
    </xf>
    <xf numFmtId="0" fontId="40" fillId="0" borderId="0" xfId="61" applyFont="1">
      <alignment/>
      <protection/>
    </xf>
    <xf numFmtId="0" fontId="24" fillId="0" borderId="0" xfId="61" applyFont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4" fontId="24" fillId="0" borderId="43" xfId="61" applyNumberFormat="1" applyFont="1" applyFill="1" applyBorder="1">
      <alignment/>
      <protection/>
    </xf>
    <xf numFmtId="0" fontId="0" fillId="0" borderId="0" xfId="61" applyFont="1">
      <alignment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 applyFont="1">
      <alignment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0" fontId="0" fillId="0" borderId="0" xfId="61" applyFont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4" fontId="24" fillId="0" borderId="43" xfId="61" applyNumberFormat="1" applyFont="1" applyFill="1" applyBorder="1">
      <alignment/>
      <protection/>
    </xf>
    <xf numFmtId="0" fontId="0" fillId="0" borderId="0" xfId="6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0" fontId="0" fillId="0" borderId="0" xfId="61" applyBorder="1">
      <alignment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0" fontId="0" fillId="0" borderId="0" xfId="61" applyFont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0" fontId="0" fillId="0" borderId="43" xfId="61" applyFont="1" applyFill="1" applyBorder="1" applyAlignment="1">
      <alignment horizontal="center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" fontId="24" fillId="0" borderId="43" xfId="61" applyNumberFormat="1" applyFont="1" applyFill="1" applyBorder="1">
      <alignment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0" fontId="2" fillId="0" borderId="43" xfId="61" applyFont="1" applyFill="1" applyBorder="1" applyAlignment="1">
      <alignment horizontal="center"/>
      <protection/>
    </xf>
    <xf numFmtId="49" fontId="2" fillId="0" borderId="43" xfId="61" applyNumberFormat="1" applyFont="1" applyFill="1" applyBorder="1" applyAlignment="1">
      <alignment horizontal="left"/>
      <protection/>
    </xf>
    <xf numFmtId="0" fontId="0" fillId="0" borderId="43" xfId="61" applyFill="1" applyBorder="1" applyAlignment="1">
      <alignment horizontal="center"/>
      <protection/>
    </xf>
    <xf numFmtId="0" fontId="0" fillId="0" borderId="43" xfId="61" applyNumberFormat="1" applyFill="1" applyBorder="1" applyAlignment="1">
      <alignment horizontal="right"/>
      <protection/>
    </xf>
    <xf numFmtId="0" fontId="0" fillId="0" borderId="43" xfId="61" applyNumberFormat="1" applyFill="1" applyBorder="1">
      <alignment/>
      <protection/>
    </xf>
    <xf numFmtId="4" fontId="24" fillId="0" borderId="43" xfId="61" applyNumberFormat="1" applyFont="1" applyFill="1" applyBorder="1">
      <alignment/>
      <protection/>
    </xf>
    <xf numFmtId="0" fontId="0" fillId="0" borderId="58" xfId="61" applyFill="1" applyBorder="1" applyAlignment="1">
      <alignment horizontal="center"/>
      <protection/>
    </xf>
    <xf numFmtId="49" fontId="21" fillId="0" borderId="58" xfId="61" applyNumberFormat="1" applyFont="1" applyFill="1" applyBorder="1" applyAlignment="1">
      <alignment horizontal="left"/>
      <protection/>
    </xf>
    <xf numFmtId="0" fontId="21" fillId="0" borderId="58" xfId="61" applyFont="1" applyFill="1" applyBorder="1">
      <alignment/>
      <protection/>
    </xf>
    <xf numFmtId="4" fontId="0" fillId="0" borderId="58" xfId="61" applyNumberFormat="1" applyFill="1" applyBorder="1" applyAlignment="1">
      <alignment horizontal="right"/>
      <protection/>
    </xf>
    <xf numFmtId="4" fontId="2" fillId="0" borderId="58" xfId="61" applyNumberFormat="1" applyFont="1" applyFill="1" applyBorder="1">
      <alignment/>
      <protection/>
    </xf>
    <xf numFmtId="0" fontId="0" fillId="0" borderId="0" xfId="61" applyBorder="1">
      <alignment/>
      <protection/>
    </xf>
    <xf numFmtId="4" fontId="24" fillId="0" borderId="43" xfId="61" applyNumberFormat="1" applyFont="1" applyFill="1" applyBorder="1">
      <alignment/>
      <protection/>
    </xf>
    <xf numFmtId="0" fontId="0" fillId="0" borderId="0" xfId="61" applyFont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0" fillId="19" borderId="58" xfId="61" applyNumberFormat="1" applyFill="1" applyBorder="1" applyAlignment="1">
      <alignment horizontal="right"/>
      <protection/>
    </xf>
    <xf numFmtId="0" fontId="0" fillId="19" borderId="43" xfId="61" applyNumberFormat="1" applyFill="1" applyBorder="1" applyAlignment="1">
      <alignment horizontal="right"/>
      <protection/>
    </xf>
    <xf numFmtId="0" fontId="24" fillId="0" borderId="43" xfId="0" applyFont="1" applyFill="1" applyBorder="1" applyAlignment="1">
      <alignment wrapText="1"/>
    </xf>
    <xf numFmtId="0" fontId="41" fillId="0" borderId="0" xfId="0" applyFont="1" applyFill="1"/>
    <xf numFmtId="0" fontId="2" fillId="0" borderId="43" xfId="6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0" fontId="0" fillId="0" borderId="43" xfId="61" applyFont="1" applyFill="1" applyBorder="1" applyAlignment="1">
      <alignment horizontal="center"/>
      <protection/>
    </xf>
    <xf numFmtId="4" fontId="24" fillId="19" borderId="43" xfId="61" applyNumberFormat="1" applyFont="1" applyFill="1" applyBorder="1" applyAlignment="1">
      <alignment horizontal="right"/>
      <protection/>
    </xf>
    <xf numFmtId="166" fontId="0" fillId="0" borderId="51" xfId="0" applyNumberFormat="1" applyFill="1" applyBorder="1" applyAlignment="1">
      <alignment horizontal="center" vertical="center"/>
    </xf>
    <xf numFmtId="166" fontId="0" fillId="0" borderId="61" xfId="0" applyNumberFormat="1" applyFill="1" applyBorder="1" applyAlignment="1">
      <alignment horizontal="center" vertical="center"/>
    </xf>
    <xf numFmtId="167" fontId="24" fillId="0" borderId="0" xfId="61" applyNumberFormat="1" applyFont="1" applyAlignment="1">
      <alignment horizontal="center"/>
      <protection/>
    </xf>
    <xf numFmtId="4" fontId="0" fillId="0" borderId="0" xfId="61" applyNumberFormat="1" applyFont="1">
      <alignment/>
      <protection/>
    </xf>
    <xf numFmtId="0" fontId="0" fillId="0" borderId="0" xfId="0" applyAlignment="1">
      <alignment horizontal="left" wrapText="1"/>
    </xf>
    <xf numFmtId="0" fontId="38" fillId="20" borderId="0" xfId="0" applyFont="1" applyFill="1" applyAlignment="1">
      <alignment horizontal="left" vertical="top"/>
    </xf>
    <xf numFmtId="0" fontId="38" fillId="20" borderId="0" xfId="0" applyFont="1" applyFill="1" applyAlignment="1">
      <alignment horizontal="left"/>
    </xf>
    <xf numFmtId="0" fontId="38" fillId="20" borderId="0" xfId="0" applyFont="1" applyFill="1" applyAlignment="1" quotePrefix="1">
      <alignment horizontal="left"/>
    </xf>
    <xf numFmtId="0" fontId="2" fillId="19" borderId="68" xfId="0" applyFont="1" applyFill="1" applyBorder="1" applyAlignment="1">
      <alignment horizontal="left"/>
    </xf>
    <xf numFmtId="0" fontId="2" fillId="19" borderId="28" xfId="0" applyFont="1" applyFill="1" applyBorder="1" applyAlignment="1">
      <alignment horizontal="left"/>
    </xf>
    <xf numFmtId="0" fontId="2" fillId="19" borderId="29" xfId="0" applyFont="1" applyFill="1" applyBorder="1" applyAlignment="1">
      <alignment horizontal="left"/>
    </xf>
    <xf numFmtId="49" fontId="21" fillId="0" borderId="46" xfId="0" applyNumberFormat="1" applyFont="1" applyBorder="1" applyAlignment="1">
      <alignment horizontal="left" vertical="center" wrapText="1"/>
    </xf>
    <xf numFmtId="49" fontId="21" fillId="0" borderId="47" xfId="0" applyNumberFormat="1" applyFont="1" applyBorder="1" applyAlignment="1">
      <alignment horizontal="left" vertical="center" wrapText="1"/>
    </xf>
    <xf numFmtId="49" fontId="0" fillId="0" borderId="28" xfId="0" applyNumberFormat="1" applyBorder="1" applyAlignment="1">
      <alignment horizontal="left" vertical="center" wrapText="1"/>
    </xf>
    <xf numFmtId="49" fontId="0" fillId="0" borderId="29" xfId="0" applyNumberFormat="1" applyBorder="1" applyAlignment="1">
      <alignment horizontal="left" vertical="center" wrapText="1"/>
    </xf>
    <xf numFmtId="49" fontId="33" fillId="0" borderId="28" xfId="0" applyNumberFormat="1" applyFont="1" applyBorder="1" applyAlignment="1">
      <alignment horizontal="left" vertical="center" wrapText="1"/>
    </xf>
    <xf numFmtId="49" fontId="33" fillId="0" borderId="29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14" fontId="0" fillId="19" borderId="27" xfId="0" applyNumberFormat="1" applyFill="1" applyBorder="1" applyAlignment="1" quotePrefix="1">
      <alignment horizontal="center" vertical="top"/>
    </xf>
    <xf numFmtId="14" fontId="0" fillId="19" borderId="33" xfId="0" applyNumberFormat="1" applyFill="1" applyBorder="1" applyAlignment="1" quotePrefix="1">
      <alignment horizontal="center" vertical="top"/>
    </xf>
    <xf numFmtId="0" fontId="0" fillId="19" borderId="27" xfId="0" applyFill="1" applyBorder="1" applyAlignment="1">
      <alignment horizontal="center" vertical="top"/>
    </xf>
    <xf numFmtId="0" fontId="0" fillId="19" borderId="33" xfId="0" applyFill="1" applyBorder="1" applyAlignment="1">
      <alignment horizontal="center" vertical="top"/>
    </xf>
    <xf numFmtId="49" fontId="0" fillId="0" borderId="24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0" fontId="22" fillId="0" borderId="23" xfId="0" applyFont="1" applyBorder="1" applyAlignment="1">
      <alignment horizontal="left"/>
    </xf>
    <xf numFmtId="0" fontId="22" fillId="0" borderId="57" xfId="0" applyFont="1" applyBorder="1" applyAlignment="1">
      <alignment horizontal="left"/>
    </xf>
    <xf numFmtId="0" fontId="32" fillId="0" borderId="19" xfId="0" applyFont="1" applyBorder="1" applyAlignment="1">
      <alignment horizontal="left"/>
    </xf>
    <xf numFmtId="0" fontId="32" fillId="0" borderId="18" xfId="0" applyFont="1" applyBorder="1" applyAlignment="1">
      <alignment horizontal="left"/>
    </xf>
    <xf numFmtId="0" fontId="0" fillId="0" borderId="69" xfId="61" applyFont="1" applyBorder="1" applyAlignment="1">
      <alignment horizontal="center"/>
      <protection/>
    </xf>
    <xf numFmtId="0" fontId="0" fillId="0" borderId="70" xfId="61" applyFont="1" applyBorder="1" applyAlignment="1">
      <alignment horizontal="center"/>
      <protection/>
    </xf>
    <xf numFmtId="0" fontId="0" fillId="0" borderId="71" xfId="61" applyFont="1" applyBorder="1" applyAlignment="1">
      <alignment horizontal="center"/>
      <protection/>
    </xf>
    <xf numFmtId="0" fontId="0" fillId="0" borderId="72" xfId="61" applyFont="1" applyBorder="1" applyAlignment="1">
      <alignment horizontal="center"/>
      <protection/>
    </xf>
    <xf numFmtId="3" fontId="2" fillId="0" borderId="54" xfId="0" applyNumberFormat="1" applyFont="1" applyFill="1" applyBorder="1" applyAlignment="1">
      <alignment horizontal="right"/>
    </xf>
    <xf numFmtId="3" fontId="2" fillId="0" borderId="55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center"/>
    </xf>
    <xf numFmtId="0" fontId="39" fillId="20" borderId="15" xfId="61" applyFont="1" applyFill="1" applyBorder="1" applyAlignment="1">
      <alignment horizontal="center" vertical="center" textRotation="90" wrapText="1"/>
      <protection/>
    </xf>
    <xf numFmtId="0" fontId="39" fillId="21" borderId="15" xfId="61" applyFont="1" applyFill="1" applyBorder="1" applyAlignment="1">
      <alignment horizontal="center" vertical="center" textRotation="90" wrapText="1"/>
      <protection/>
    </xf>
    <xf numFmtId="0" fontId="27" fillId="0" borderId="0" xfId="61" applyFont="1" applyAlignment="1">
      <alignment horizontal="center"/>
      <protection/>
    </xf>
    <xf numFmtId="0" fontId="0" fillId="0" borderId="69" xfId="61" applyFont="1" applyFill="1" applyBorder="1" applyAlignment="1">
      <alignment horizontal="center"/>
      <protection/>
    </xf>
    <xf numFmtId="0" fontId="0" fillId="0" borderId="70" xfId="61" applyFont="1" applyFill="1" applyBorder="1" applyAlignment="1">
      <alignment horizontal="center"/>
      <protection/>
    </xf>
    <xf numFmtId="49" fontId="0" fillId="0" borderId="71" xfId="61" applyNumberFormat="1" applyFont="1" applyFill="1" applyBorder="1" applyAlignment="1">
      <alignment horizontal="center"/>
      <protection/>
    </xf>
    <xf numFmtId="0" fontId="0" fillId="0" borderId="72" xfId="61" applyFont="1" applyFill="1" applyBorder="1" applyAlignment="1">
      <alignment horizontal="center"/>
      <protection/>
    </xf>
    <xf numFmtId="0" fontId="39" fillId="21" borderId="15" xfId="61" applyFont="1" applyFill="1" applyBorder="1" applyAlignment="1">
      <alignment horizontal="center" vertical="center" textRotation="90"/>
      <protection/>
    </xf>
    <xf numFmtId="0" fontId="39" fillId="20" borderId="15" xfId="61" applyFont="1" applyFill="1" applyBorder="1" applyAlignment="1">
      <alignment horizontal="center" vertical="center" textRotation="90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0" fontId="2" fillId="0" borderId="43" xfId="61" applyFont="1" applyFill="1" applyBorder="1" applyAlignment="1">
      <alignment horizontal="center"/>
      <protection/>
    </xf>
    <xf numFmtId="0" fontId="0" fillId="0" borderId="43" xfId="61" applyFont="1" applyFill="1" applyBorder="1" applyAlignment="1">
      <alignment horizontal="center"/>
      <protection/>
    </xf>
    <xf numFmtId="0" fontId="0" fillId="0" borderId="58" xfId="61" applyFill="1" applyBorder="1" applyAlignment="1">
      <alignment horizontal="center"/>
      <protection/>
    </xf>
    <xf numFmtId="0" fontId="0" fillId="0" borderId="58" xfId="61" applyFont="1" applyFill="1" applyBorder="1" applyAlignment="1">
      <alignment horizontal="center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  <cellStyle name="normální_POL.XLS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5"/>
  <sheetViews>
    <sheetView tabSelected="1" workbookViewId="0" topLeftCell="A1"/>
  </sheetViews>
  <sheetFormatPr defaultColWidth="9.00390625" defaultRowHeight="12.75"/>
  <cols>
    <col min="1" max="1" width="4.25390625" style="0" customWidth="1"/>
    <col min="2" max="2" width="15.00390625" style="0" customWidth="1"/>
    <col min="3" max="3" width="15.875" style="0" customWidth="1"/>
    <col min="4" max="4" width="12.625" style="0" customWidth="1"/>
    <col min="5" max="7" width="16.375" style="0" customWidth="1"/>
    <col min="9" max="12" width="9.125" style="0" customWidth="1"/>
    <col min="14" max="14" width="9.125" style="0" customWidth="1"/>
  </cols>
  <sheetData>
    <row r="1" spans="1:7" ht="21.75" customHeight="1">
      <c r="A1" s="1" t="s">
        <v>423</v>
      </c>
      <c r="B1" s="2"/>
      <c r="C1" s="2"/>
      <c r="D1" s="2"/>
      <c r="E1" s="2"/>
      <c r="F1" s="2"/>
      <c r="G1" s="2"/>
    </row>
    <row r="2" spans="1:7" ht="15" customHeight="1" thickBot="1">
      <c r="A2" s="380" t="s">
        <v>600</v>
      </c>
      <c r="B2" s="87"/>
      <c r="C2" s="87"/>
      <c r="G2" s="168" t="s">
        <v>491</v>
      </c>
    </row>
    <row r="3" spans="1:7" ht="12.95" customHeight="1">
      <c r="A3" s="3" t="s">
        <v>0</v>
      </c>
      <c r="B3" s="4"/>
      <c r="C3" s="5" t="s">
        <v>1</v>
      </c>
      <c r="D3" s="5"/>
      <c r="E3" s="5"/>
      <c r="F3" s="5"/>
      <c r="G3" s="6"/>
    </row>
    <row r="4" spans="1:7" ht="12.95" customHeight="1">
      <c r="A4" s="7"/>
      <c r="B4" s="8"/>
      <c r="C4" s="9" t="s">
        <v>476</v>
      </c>
      <c r="D4" s="10"/>
      <c r="E4" s="10"/>
      <c r="F4" s="10"/>
      <c r="G4" s="32"/>
    </row>
    <row r="5" spans="1:7" ht="12.95" customHeight="1">
      <c r="A5" s="13" t="s">
        <v>3</v>
      </c>
      <c r="B5" s="14"/>
      <c r="C5" s="16" t="s">
        <v>4</v>
      </c>
      <c r="D5" s="15"/>
      <c r="E5" s="15"/>
      <c r="F5" s="15"/>
      <c r="G5" s="17"/>
    </row>
    <row r="6" spans="1:7" ht="12.95" customHeight="1">
      <c r="A6" s="7"/>
      <c r="B6" s="8"/>
      <c r="C6" s="9" t="s">
        <v>507</v>
      </c>
      <c r="D6" s="33"/>
      <c r="E6" s="33"/>
      <c r="F6" s="52"/>
      <c r="G6" s="34"/>
    </row>
    <row r="7" spans="1:9" ht="12.75">
      <c r="A7" s="13" t="s">
        <v>5</v>
      </c>
      <c r="B7" s="15"/>
      <c r="C7" s="415"/>
      <c r="D7" s="416"/>
      <c r="E7" s="18" t="s">
        <v>6</v>
      </c>
      <c r="F7" s="19"/>
      <c r="G7" s="20"/>
      <c r="H7" s="21"/>
      <c r="I7" s="21"/>
    </row>
    <row r="8" spans="1:7" ht="12.75">
      <c r="A8" s="13" t="s">
        <v>7</v>
      </c>
      <c r="B8" s="15"/>
      <c r="C8" s="417" t="s">
        <v>438</v>
      </c>
      <c r="D8" s="418"/>
      <c r="E8" s="16" t="s">
        <v>8</v>
      </c>
      <c r="F8" s="15"/>
      <c r="G8" s="22"/>
    </row>
    <row r="9" spans="1:7" ht="12.75">
      <c r="A9" s="27"/>
      <c r="B9" s="11"/>
      <c r="C9" s="163" t="s">
        <v>439</v>
      </c>
      <c r="D9" s="55"/>
      <c r="E9" s="28"/>
      <c r="F9" s="11"/>
      <c r="G9" s="35"/>
    </row>
    <row r="10" spans="1:7" ht="12.75">
      <c r="A10" s="23" t="s">
        <v>9</v>
      </c>
      <c r="B10" s="24"/>
      <c r="C10" s="24"/>
      <c r="D10" s="24"/>
      <c r="E10" s="25" t="s">
        <v>10</v>
      </c>
      <c r="F10" s="24"/>
      <c r="G10" s="26"/>
    </row>
    <row r="11" spans="1:57" ht="12.75">
      <c r="A11" s="27" t="s">
        <v>11</v>
      </c>
      <c r="B11" s="11"/>
      <c r="C11" s="11"/>
      <c r="D11" s="11"/>
      <c r="E11" s="28" t="s">
        <v>12</v>
      </c>
      <c r="F11" s="11"/>
      <c r="G11" s="12"/>
      <c r="BA11" s="29"/>
      <c r="BB11" s="29"/>
      <c r="BC11" s="29"/>
      <c r="BD11" s="29"/>
      <c r="BE11" s="29"/>
    </row>
    <row r="12" spans="1:7" ht="12.75">
      <c r="A12" s="204" t="s">
        <v>71</v>
      </c>
      <c r="B12" s="11"/>
      <c r="C12" s="11"/>
      <c r="D12" s="11"/>
      <c r="E12" s="397"/>
      <c r="F12" s="398"/>
      <c r="G12" s="399"/>
    </row>
    <row r="13" spans="1:7" ht="28.5" customHeight="1" thickBot="1">
      <c r="A13" s="37" t="s">
        <v>15</v>
      </c>
      <c r="B13" s="38"/>
      <c r="C13" s="38"/>
      <c r="D13" s="38"/>
      <c r="E13" s="39"/>
      <c r="F13" s="39"/>
      <c r="G13" s="40"/>
    </row>
    <row r="14" spans="1:7" ht="17.25" customHeight="1" thickBot="1">
      <c r="A14" s="185" t="s">
        <v>30</v>
      </c>
      <c r="B14" s="184" t="s">
        <v>418</v>
      </c>
      <c r="C14" s="30"/>
      <c r="D14" s="41"/>
      <c r="E14" s="46" t="s">
        <v>420</v>
      </c>
      <c r="F14" s="47" t="s">
        <v>419</v>
      </c>
      <c r="G14" s="48" t="s">
        <v>421</v>
      </c>
    </row>
    <row r="15" spans="1:7" ht="18.75" customHeight="1">
      <c r="A15" s="190">
        <v>1</v>
      </c>
      <c r="B15" s="400" t="s">
        <v>440</v>
      </c>
      <c r="C15" s="400"/>
      <c r="D15" s="401"/>
      <c r="E15" s="214">
        <f>E16+E21</f>
        <v>0</v>
      </c>
      <c r="F15" s="215">
        <f>F16+F21</f>
        <v>0</v>
      </c>
      <c r="G15" s="216">
        <f>G16+G21</f>
        <v>0</v>
      </c>
    </row>
    <row r="16" spans="1:7" ht="18.75" customHeight="1">
      <c r="A16" s="187" t="s">
        <v>417</v>
      </c>
      <c r="B16" s="404" t="s">
        <v>441</v>
      </c>
      <c r="C16" s="404"/>
      <c r="D16" s="405"/>
      <c r="E16" s="217">
        <f>SUM(E17:E19)</f>
        <v>0</v>
      </c>
      <c r="F16" s="218">
        <f>SUM(F17:F19)</f>
        <v>0</v>
      </c>
      <c r="G16" s="219">
        <f>SUM(G17:G19)</f>
        <v>0</v>
      </c>
    </row>
    <row r="17" spans="1:7" ht="18.75" customHeight="1">
      <c r="A17" s="186"/>
      <c r="B17" s="402" t="s">
        <v>444</v>
      </c>
      <c r="C17" s="402"/>
      <c r="D17" s="403"/>
      <c r="E17" s="220">
        <f>'SO 01 Rekapitulace'!G25</f>
        <v>0</v>
      </c>
      <c r="F17" s="221">
        <f>E17*0.15</f>
        <v>0</v>
      </c>
      <c r="G17" s="222">
        <f>E17+F17</f>
        <v>0</v>
      </c>
    </row>
    <row r="18" spans="1:7" ht="18.75" customHeight="1">
      <c r="A18" s="186"/>
      <c r="B18" s="402" t="s">
        <v>445</v>
      </c>
      <c r="C18" s="402"/>
      <c r="D18" s="403"/>
      <c r="E18" s="220">
        <f>'SO 02 Rekapitulace'!G16</f>
        <v>0</v>
      </c>
      <c r="F18" s="221">
        <f>E18*0.15</f>
        <v>0</v>
      </c>
      <c r="G18" s="222">
        <f>E18+F18</f>
        <v>0</v>
      </c>
    </row>
    <row r="19" spans="1:7" ht="18.75" customHeight="1">
      <c r="A19" s="186"/>
      <c r="B19" s="402" t="s">
        <v>446</v>
      </c>
      <c r="C19" s="402"/>
      <c r="D19" s="403"/>
      <c r="E19" s="220">
        <f>'SO 03 Rekapitulace'!G20</f>
        <v>0</v>
      </c>
      <c r="F19" s="221">
        <f>E19*0.15</f>
        <v>0</v>
      </c>
      <c r="G19" s="222">
        <f>E19+F19</f>
        <v>0</v>
      </c>
    </row>
    <row r="20" spans="1:7" ht="7.5" customHeight="1">
      <c r="A20" s="193"/>
      <c r="B20" s="194"/>
      <c r="C20" s="194"/>
      <c r="D20" s="194"/>
      <c r="E20" s="223"/>
      <c r="F20" s="224"/>
      <c r="G20" s="225"/>
    </row>
    <row r="21" spans="1:7" ht="18.75" customHeight="1">
      <c r="A21" s="187" t="s">
        <v>422</v>
      </c>
      <c r="B21" s="404" t="s">
        <v>442</v>
      </c>
      <c r="C21" s="404"/>
      <c r="D21" s="405"/>
      <c r="E21" s="217">
        <f>SUM(E22:E26)</f>
        <v>0</v>
      </c>
      <c r="F21" s="218">
        <f>SUM(F22:F26)</f>
        <v>0</v>
      </c>
      <c r="G21" s="219">
        <f>SUM(G22:G26)</f>
        <v>0</v>
      </c>
    </row>
    <row r="22" spans="1:7" ht="18.75" customHeight="1">
      <c r="A22" s="186"/>
      <c r="B22" s="402" t="s">
        <v>515</v>
      </c>
      <c r="C22" s="402"/>
      <c r="D22" s="403"/>
      <c r="E22" s="389"/>
      <c r="F22" s="221">
        <f>E22*0.21</f>
        <v>0</v>
      </c>
      <c r="G22" s="222">
        <f>E22+F22</f>
        <v>0</v>
      </c>
    </row>
    <row r="23" spans="1:7" ht="18.75" customHeight="1">
      <c r="A23" s="186"/>
      <c r="B23" s="402" t="s">
        <v>516</v>
      </c>
      <c r="C23" s="402"/>
      <c r="D23" s="403"/>
      <c r="E23" s="389"/>
      <c r="F23" s="221">
        <f>E23*0.21</f>
        <v>0</v>
      </c>
      <c r="G23" s="222">
        <f>E23+F23</f>
        <v>0</v>
      </c>
    </row>
    <row r="24" spans="1:7" ht="18.75" customHeight="1">
      <c r="A24" s="186"/>
      <c r="B24" s="402" t="s">
        <v>449</v>
      </c>
      <c r="C24" s="402"/>
      <c r="D24" s="403"/>
      <c r="E24" s="389"/>
      <c r="F24" s="221">
        <f>E24*0.21</f>
        <v>0</v>
      </c>
      <c r="G24" s="222">
        <f>E24+F24</f>
        <v>0</v>
      </c>
    </row>
    <row r="25" spans="1:7" ht="18.75" customHeight="1">
      <c r="A25" s="186"/>
      <c r="B25" s="402" t="s">
        <v>448</v>
      </c>
      <c r="C25" s="402"/>
      <c r="D25" s="403"/>
      <c r="E25" s="226"/>
      <c r="F25" s="221">
        <f>E25*0.21</f>
        <v>0</v>
      </c>
      <c r="G25" s="222">
        <f>E25+F25</f>
        <v>0</v>
      </c>
    </row>
    <row r="26" spans="1:7" ht="18.75" customHeight="1">
      <c r="A26" s="195"/>
      <c r="B26" s="406" t="s">
        <v>447</v>
      </c>
      <c r="C26" s="406"/>
      <c r="D26" s="407"/>
      <c r="E26" s="390"/>
      <c r="F26" s="227">
        <f>E26*0.21</f>
        <v>0</v>
      </c>
      <c r="G26" s="228">
        <f>E26+F26</f>
        <v>0</v>
      </c>
    </row>
    <row r="27" spans="1:7" ht="7.5" customHeight="1" thickBot="1">
      <c r="A27" s="200"/>
      <c r="B27" s="201"/>
      <c r="C27" s="201"/>
      <c r="D27" s="201"/>
      <c r="E27" s="229"/>
      <c r="F27" s="230"/>
      <c r="G27" s="231"/>
    </row>
    <row r="28" spans="1:7" ht="18.75" customHeight="1">
      <c r="A28" s="190">
        <v>2</v>
      </c>
      <c r="B28" s="400" t="s">
        <v>436</v>
      </c>
      <c r="C28" s="400"/>
      <c r="D28" s="401"/>
      <c r="E28" s="214">
        <f>SUM(E29:E30)</f>
        <v>0</v>
      </c>
      <c r="F28" s="215">
        <f>SUM(F29:F30)</f>
        <v>0</v>
      </c>
      <c r="G28" s="216">
        <f>SUM(G29:G30)</f>
        <v>0</v>
      </c>
    </row>
    <row r="29" spans="1:7" ht="18.75" customHeight="1">
      <c r="A29" s="202"/>
      <c r="B29" s="412" t="s">
        <v>475</v>
      </c>
      <c r="C29" s="413"/>
      <c r="D29" s="414"/>
      <c r="E29" s="232">
        <f>'SO 04 Rekapitulace'!G24</f>
        <v>0</v>
      </c>
      <c r="F29" s="233">
        <f>E29*0.15</f>
        <v>0</v>
      </c>
      <c r="G29" s="234">
        <f>E29+F29</f>
        <v>0</v>
      </c>
    </row>
    <row r="30" spans="1:7" ht="18.75" customHeight="1">
      <c r="A30" s="195"/>
      <c r="B30" s="406" t="s">
        <v>458</v>
      </c>
      <c r="C30" s="406"/>
      <c r="D30" s="407"/>
      <c r="E30" s="235">
        <f>'SO 01 Rekapitulace'!I25+'SO 02 Rekapitulace'!I16+'SO 03 Rekapitulace'!I20+'SO 04 Rekapitulace'!I24</f>
        <v>0</v>
      </c>
      <c r="F30" s="227">
        <f>E30*0.15</f>
        <v>0</v>
      </c>
      <c r="G30" s="228">
        <f>E30+F30</f>
        <v>0</v>
      </c>
    </row>
    <row r="31" spans="1:7" ht="10.5" customHeight="1" thickBot="1">
      <c r="A31" s="196"/>
      <c r="B31" s="197"/>
      <c r="C31" s="198"/>
      <c r="D31" s="199"/>
      <c r="E31" s="236"/>
      <c r="F31" s="237"/>
      <c r="G31" s="238"/>
    </row>
    <row r="32" spans="1:12" ht="22.5" customHeight="1" thickBot="1">
      <c r="A32" s="192">
        <v>3</v>
      </c>
      <c r="B32" s="191" t="s">
        <v>443</v>
      </c>
      <c r="C32" s="189"/>
      <c r="D32" s="188"/>
      <c r="E32" s="239">
        <f>E15+E28</f>
        <v>0</v>
      </c>
      <c r="F32" s="240">
        <f>F15+F28</f>
        <v>0</v>
      </c>
      <c r="G32" s="241">
        <f>G15+G28</f>
        <v>0</v>
      </c>
      <c r="I32" s="53"/>
      <c r="J32" s="54"/>
      <c r="L32" s="53"/>
    </row>
    <row r="33" spans="1:7" ht="15.95" customHeight="1">
      <c r="A33" s="27"/>
      <c r="B33" s="11"/>
      <c r="C33" s="36"/>
      <c r="D33" s="11"/>
      <c r="E33" s="36"/>
      <c r="F33" s="11"/>
      <c r="G33" s="35"/>
    </row>
    <row r="34" spans="1:7" ht="15.95" customHeight="1" thickBot="1">
      <c r="A34" s="42"/>
      <c r="B34" s="43"/>
      <c r="C34" s="44"/>
      <c r="D34" s="43"/>
      <c r="E34" s="44"/>
      <c r="F34" s="43"/>
      <c r="G34" s="45"/>
    </row>
    <row r="35" spans="1:7" ht="30" customHeight="1" thickBot="1">
      <c r="A35" s="50" t="s">
        <v>14</v>
      </c>
      <c r="B35" s="49"/>
      <c r="C35" s="410"/>
      <c r="D35" s="411"/>
      <c r="E35" s="50" t="s">
        <v>13</v>
      </c>
      <c r="F35" s="408"/>
      <c r="G35" s="409"/>
    </row>
    <row r="36" spans="1:8" ht="3" customHeight="1">
      <c r="A36" s="31"/>
      <c r="B36" s="393"/>
      <c r="C36" s="393"/>
      <c r="D36" s="393"/>
      <c r="E36" s="393"/>
      <c r="F36" s="393"/>
      <c r="G36" s="393"/>
      <c r="H36" t="s">
        <v>2</v>
      </c>
    </row>
    <row r="37" spans="1:7" ht="18.75" customHeight="1">
      <c r="A37" s="394" t="s">
        <v>517</v>
      </c>
      <c r="B37" s="394"/>
      <c r="C37" s="394"/>
      <c r="D37" s="394"/>
      <c r="E37" s="394"/>
      <c r="F37" s="394"/>
      <c r="G37" s="394"/>
    </row>
    <row r="38" spans="1:7" ht="12.75">
      <c r="A38" s="395" t="s">
        <v>518</v>
      </c>
      <c r="B38" s="395"/>
      <c r="C38" s="395"/>
      <c r="D38" s="395"/>
      <c r="E38" s="395"/>
      <c r="F38" s="395"/>
      <c r="G38" s="395"/>
    </row>
    <row r="39" spans="1:7" ht="12.75">
      <c r="A39" s="396" t="s">
        <v>519</v>
      </c>
      <c r="B39" s="395"/>
      <c r="C39" s="395"/>
      <c r="D39" s="395"/>
      <c r="E39" s="395"/>
      <c r="F39" s="395"/>
      <c r="G39" s="395"/>
    </row>
    <row r="40" spans="1:7" ht="12.75">
      <c r="A40" s="396" t="s">
        <v>520</v>
      </c>
      <c r="B40" s="395"/>
      <c r="C40" s="395"/>
      <c r="D40" s="395"/>
      <c r="E40" s="395"/>
      <c r="F40" s="395"/>
      <c r="G40" s="395"/>
    </row>
    <row r="41" spans="1:7" ht="12.75">
      <c r="A41" s="396" t="s">
        <v>521</v>
      </c>
      <c r="B41" s="395"/>
      <c r="C41" s="395"/>
      <c r="D41" s="395"/>
      <c r="E41" s="395"/>
      <c r="F41" s="395"/>
      <c r="G41" s="395"/>
    </row>
    <row r="42" spans="1:7" ht="12.75">
      <c r="A42" s="396" t="s">
        <v>522</v>
      </c>
      <c r="B42" s="395"/>
      <c r="C42" s="395"/>
      <c r="D42" s="395"/>
      <c r="E42" s="395"/>
      <c r="F42" s="395"/>
      <c r="G42" s="395"/>
    </row>
    <row r="43" spans="1:7" ht="12.75">
      <c r="A43" s="396" t="s">
        <v>523</v>
      </c>
      <c r="B43" s="395"/>
      <c r="C43" s="395"/>
      <c r="D43" s="395"/>
      <c r="E43" s="395"/>
      <c r="F43" s="395"/>
      <c r="G43" s="395"/>
    </row>
    <row r="44" spans="2:7" ht="12.75">
      <c r="B44" s="393"/>
      <c r="C44" s="393"/>
      <c r="D44" s="393"/>
      <c r="E44" s="393"/>
      <c r="F44" s="393"/>
      <c r="G44" s="393"/>
    </row>
    <row r="45" spans="2:7" ht="12.75">
      <c r="B45" s="393"/>
      <c r="C45" s="393"/>
      <c r="D45" s="393"/>
      <c r="E45" s="393"/>
      <c r="F45" s="393"/>
      <c r="G45" s="393"/>
    </row>
    <row r="46" spans="2:7" ht="12.75">
      <c r="B46" s="393"/>
      <c r="C46" s="393"/>
      <c r="D46" s="393"/>
      <c r="E46" s="393"/>
      <c r="F46" s="393"/>
      <c r="G46" s="393"/>
    </row>
    <row r="47" spans="2:7" ht="12.75">
      <c r="B47" s="393"/>
      <c r="C47" s="393"/>
      <c r="D47" s="393"/>
      <c r="E47" s="393"/>
      <c r="F47" s="393"/>
      <c r="G47" s="393"/>
    </row>
    <row r="48" spans="2:7" ht="12.75">
      <c r="B48" s="393"/>
      <c r="C48" s="393"/>
      <c r="D48" s="393"/>
      <c r="E48" s="393"/>
      <c r="F48" s="393"/>
      <c r="G48" s="393"/>
    </row>
    <row r="49" spans="2:7" ht="12.75">
      <c r="B49" s="393"/>
      <c r="C49" s="393"/>
      <c r="D49" s="393"/>
      <c r="E49" s="393"/>
      <c r="F49" s="393"/>
      <c r="G49" s="393"/>
    </row>
    <row r="50" spans="2:7" ht="12.75">
      <c r="B50" s="393"/>
      <c r="C50" s="393"/>
      <c r="D50" s="393"/>
      <c r="E50" s="393"/>
      <c r="F50" s="393"/>
      <c r="G50" s="393"/>
    </row>
    <row r="51" spans="2:7" ht="12.75">
      <c r="B51" s="393"/>
      <c r="C51" s="393"/>
      <c r="D51" s="393"/>
      <c r="E51" s="393"/>
      <c r="F51" s="393"/>
      <c r="G51" s="393"/>
    </row>
    <row r="52" spans="2:7" ht="12.75">
      <c r="B52" s="393"/>
      <c r="C52" s="393"/>
      <c r="D52" s="393"/>
      <c r="E52" s="393"/>
      <c r="F52" s="393"/>
      <c r="G52" s="393"/>
    </row>
    <row r="53" spans="2:7" ht="12.75">
      <c r="B53" s="393"/>
      <c r="C53" s="393"/>
      <c r="D53" s="393"/>
      <c r="E53" s="393"/>
      <c r="F53" s="393"/>
      <c r="G53" s="393"/>
    </row>
    <row r="55" ht="26.25">
      <c r="G55" s="51"/>
    </row>
  </sheetData>
  <sheetProtection algorithmName="SHA-512" hashValue="rEmzxtRto/ZAPlhv6dKlOESET3zii2nA3oH3XUZMwJ4jJzUIr8h3A+nEglzkk0UC90F1LV9cWBIgmqUHJptSZQ==" saltValue="s0afP0NPjLWPVeUkyTze2w==" spinCount="100000" sheet="1" objects="1" scenarios="1"/>
  <protectedRanges>
    <protectedRange sqref="E25" name="Oblast4_1"/>
    <protectedRange sqref="C35:D35" name="Oblast2"/>
    <protectedRange sqref="E12:G12" name="Oblast1"/>
    <protectedRange sqref="F35:G35" name="Oblast3"/>
  </protectedRanges>
  <mergeCells count="37">
    <mergeCell ref="C7:D7"/>
    <mergeCell ref="C8:D8"/>
    <mergeCell ref="B18:D18"/>
    <mergeCell ref="B19:D19"/>
    <mergeCell ref="B21:D21"/>
    <mergeCell ref="B45:G45"/>
    <mergeCell ref="E12:G12"/>
    <mergeCell ref="B36:G36"/>
    <mergeCell ref="B15:D15"/>
    <mergeCell ref="B17:D17"/>
    <mergeCell ref="B16:D16"/>
    <mergeCell ref="B30:D30"/>
    <mergeCell ref="F35:G35"/>
    <mergeCell ref="C35:D35"/>
    <mergeCell ref="B28:D28"/>
    <mergeCell ref="B29:D29"/>
    <mergeCell ref="B22:D22"/>
    <mergeCell ref="B23:D23"/>
    <mergeCell ref="B24:D24"/>
    <mergeCell ref="B25:D25"/>
    <mergeCell ref="B26:D26"/>
    <mergeCell ref="B53:G53"/>
    <mergeCell ref="B46:G46"/>
    <mergeCell ref="B47:G47"/>
    <mergeCell ref="B48:G48"/>
    <mergeCell ref="B49:G49"/>
    <mergeCell ref="B50:G50"/>
    <mergeCell ref="B51:G51"/>
    <mergeCell ref="B52:G52"/>
    <mergeCell ref="B44:G44"/>
    <mergeCell ref="A37:G37"/>
    <mergeCell ref="A38:G38"/>
    <mergeCell ref="A39:G39"/>
    <mergeCell ref="A40:G40"/>
    <mergeCell ref="A41:G41"/>
    <mergeCell ref="A42:G42"/>
    <mergeCell ref="A43:G43"/>
  </mergeCells>
  <printOptions/>
  <pageMargins left="0.5905511811023623" right="0.3937007874015748" top="0.984251968503937" bottom="0.984251968503937" header="0.5118110236220472" footer="0.5118110236220472"/>
  <pageSetup fitToHeight="0" fitToWidth="1" horizontalDpi="600" verticalDpi="600" orientation="portrait" paperSize="9" scale="97" r:id="rId1"/>
  <headerFooter alignWithMargins="0">
    <oddHeader>&amp;L&amp;"Arial CE,Tučné"&amp;8&amp;K01+042RTS Stavitel+&amp;R&amp;"Arial CE,Kurzíva"&amp;8&amp;K01+043Cenová úroveň CÚ2020/I
Cenová soustava RTS DATA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BE81"/>
  <sheetViews>
    <sheetView workbookViewId="0" topLeftCell="A1">
      <selection activeCell="F25" sqref="F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419" t="s">
        <v>3</v>
      </c>
      <c r="B1" s="420"/>
      <c r="C1" s="56" t="str">
        <f>'Krycí list'!nazevstavby</f>
        <v>Zateplení bytových domů v ulicích Heyrovského a Sokolovská</v>
      </c>
      <c r="D1" s="57"/>
      <c r="E1" s="58"/>
      <c r="F1" s="57"/>
      <c r="G1" s="59"/>
      <c r="H1" s="60"/>
      <c r="I1" s="166"/>
    </row>
    <row r="2" spans="1:9" ht="13.5" thickBot="1">
      <c r="A2" s="421" t="s">
        <v>0</v>
      </c>
      <c r="B2" s="422"/>
      <c r="C2" s="61" t="str">
        <f>'Krycí list'!nazevobjektu</f>
        <v>BD Heyrovského 1379-1380, Sokolov</v>
      </c>
      <c r="D2" s="62"/>
      <c r="E2" s="63"/>
      <c r="F2" s="62"/>
      <c r="G2" s="155"/>
      <c r="H2" s="155"/>
      <c r="I2" s="213" t="s">
        <v>426</v>
      </c>
    </row>
    <row r="3" ht="13.5" thickTop="1">
      <c r="F3" s="11"/>
    </row>
    <row r="4" spans="1:9" ht="19.5" customHeight="1">
      <c r="A4" s="64" t="s">
        <v>425</v>
      </c>
      <c r="B4" s="1"/>
      <c r="C4" s="1"/>
      <c r="D4" s="1"/>
      <c r="E4" s="65"/>
      <c r="F4" s="1"/>
      <c r="G4" s="1"/>
      <c r="H4" s="1"/>
      <c r="I4" s="1"/>
    </row>
    <row r="5" ht="13.5" thickBot="1"/>
    <row r="6" spans="1:9" s="11" customFormat="1" ht="13.5" thickBot="1">
      <c r="A6" s="66"/>
      <c r="B6" s="67" t="s">
        <v>16</v>
      </c>
      <c r="C6" s="67"/>
      <c r="D6" s="68"/>
      <c r="E6" s="69" t="s">
        <v>17</v>
      </c>
      <c r="F6" s="70" t="s">
        <v>18</v>
      </c>
      <c r="G6" s="70" t="s">
        <v>19</v>
      </c>
      <c r="H6" s="70" t="s">
        <v>20</v>
      </c>
      <c r="I6" s="71" t="s">
        <v>21</v>
      </c>
    </row>
    <row r="7" spans="1:9" s="11" customFormat="1" ht="12.75">
      <c r="A7" s="72" t="s">
        <v>300</v>
      </c>
      <c r="B7" s="73" t="str">
        <f>'SO 01 Položky'!D7</f>
        <v>Zemní práce</v>
      </c>
      <c r="C7" s="74"/>
      <c r="D7" s="75"/>
      <c r="E7" s="76">
        <f>'SO 01 Položky'!H15</f>
        <v>0</v>
      </c>
      <c r="F7" s="77">
        <v>0</v>
      </c>
      <c r="G7" s="77">
        <v>0</v>
      </c>
      <c r="H7" s="77">
        <v>0</v>
      </c>
      <c r="I7" s="78">
        <v>0</v>
      </c>
    </row>
    <row r="8" spans="1:9" s="11" customFormat="1" ht="12.75">
      <c r="A8" s="72" t="s">
        <v>302</v>
      </c>
      <c r="B8" s="73" t="str">
        <f>'SO 01 Položky'!D16</f>
        <v>Základy</v>
      </c>
      <c r="C8" s="74"/>
      <c r="D8" s="75"/>
      <c r="E8" s="76">
        <f>'SO 01 Položky'!H19</f>
        <v>0</v>
      </c>
      <c r="F8" s="77">
        <v>0</v>
      </c>
      <c r="G8" s="77">
        <v>0</v>
      </c>
      <c r="H8" s="77">
        <v>0</v>
      </c>
      <c r="I8" s="78">
        <v>0</v>
      </c>
    </row>
    <row r="9" spans="1:9" s="11" customFormat="1" ht="12.75">
      <c r="A9" s="72" t="s">
        <v>205</v>
      </c>
      <c r="B9" s="73" t="str">
        <f>'SO 01 Položky'!D20</f>
        <v>Svislé konstrukce</v>
      </c>
      <c r="C9" s="74"/>
      <c r="D9" s="75"/>
      <c r="E9" s="76">
        <f>'SO 01 Položky'!H22</f>
        <v>0</v>
      </c>
      <c r="F9" s="77">
        <v>0</v>
      </c>
      <c r="G9" s="77">
        <v>0</v>
      </c>
      <c r="H9" s="77">
        <v>0</v>
      </c>
      <c r="I9" s="78">
        <v>0</v>
      </c>
    </row>
    <row r="10" spans="1:9" s="11" customFormat="1" ht="12.75">
      <c r="A10" s="72" t="s">
        <v>218</v>
      </c>
      <c r="B10" s="73" t="str">
        <f>'SO 01 Položky'!D23</f>
        <v>Úpravy povrchů, omítky</v>
      </c>
      <c r="C10" s="74"/>
      <c r="D10" s="75"/>
      <c r="E10" s="76">
        <f>'SO 01 Položky'!H28</f>
        <v>0</v>
      </c>
      <c r="F10" s="77">
        <v>0</v>
      </c>
      <c r="G10" s="77">
        <v>0</v>
      </c>
      <c r="H10" s="77">
        <v>0</v>
      </c>
      <c r="I10" s="78">
        <v>0</v>
      </c>
    </row>
    <row r="11" spans="1:9" s="11" customFormat="1" ht="12.75">
      <c r="A11" s="72" t="s">
        <v>336</v>
      </c>
      <c r="B11" s="73" t="str">
        <f>'SO 01 Položky'!D29</f>
        <v>Omítky vnější</v>
      </c>
      <c r="C11" s="74"/>
      <c r="D11" s="75"/>
      <c r="E11" s="76">
        <f>'SO 01 Položky'!H45</f>
        <v>0</v>
      </c>
      <c r="F11" s="77">
        <v>0</v>
      </c>
      <c r="G11" s="77">
        <v>0</v>
      </c>
      <c r="H11" s="77">
        <v>0</v>
      </c>
      <c r="I11" s="78">
        <v>0</v>
      </c>
    </row>
    <row r="12" spans="1:9" s="11" customFormat="1" ht="12.75">
      <c r="A12" s="72" t="s">
        <v>206</v>
      </c>
      <c r="B12" s="73" t="str">
        <f>'SO 01 Položky'!D46</f>
        <v>Lešení a stavební výtahy</v>
      </c>
      <c r="C12" s="74"/>
      <c r="D12" s="75"/>
      <c r="E12" s="76">
        <f>'SO 01 Položky'!H53</f>
        <v>0</v>
      </c>
      <c r="F12" s="77">
        <v>0</v>
      </c>
      <c r="G12" s="77">
        <v>0</v>
      </c>
      <c r="H12" s="77">
        <v>0</v>
      </c>
      <c r="I12" s="78">
        <v>0</v>
      </c>
    </row>
    <row r="13" spans="1:9" s="11" customFormat="1" ht="12.75">
      <c r="A13" s="72" t="s">
        <v>216</v>
      </c>
      <c r="B13" s="73" t="str">
        <f>'SO 01 Položky'!D54</f>
        <v>Prorážení otvorů</v>
      </c>
      <c r="C13" s="74"/>
      <c r="D13" s="75"/>
      <c r="E13" s="76">
        <f>'SO 01 Položky'!H61</f>
        <v>0</v>
      </c>
      <c r="F13" s="77">
        <v>0</v>
      </c>
      <c r="G13" s="77">
        <v>0</v>
      </c>
      <c r="H13" s="77">
        <v>0</v>
      </c>
      <c r="I13" s="78">
        <v>0</v>
      </c>
    </row>
    <row r="14" spans="1:9" s="11" customFormat="1" ht="12.75">
      <c r="A14" s="72" t="s">
        <v>211</v>
      </c>
      <c r="B14" s="73" t="str">
        <f>'SO 01 Položky'!D62</f>
        <v>Staveništní přesun hmot</v>
      </c>
      <c r="C14" s="74"/>
      <c r="D14" s="75"/>
      <c r="E14" s="76">
        <f>'SO 01 Položky'!H64</f>
        <v>0</v>
      </c>
      <c r="F14" s="77">
        <v>0</v>
      </c>
      <c r="G14" s="77">
        <v>0</v>
      </c>
      <c r="H14" s="77">
        <v>0</v>
      </c>
      <c r="I14" s="78">
        <v>0</v>
      </c>
    </row>
    <row r="15" spans="1:9" s="11" customFormat="1" ht="12.75">
      <c r="A15" s="72" t="s">
        <v>306</v>
      </c>
      <c r="B15" s="73" t="str">
        <f>'SO 01 Položky'!D65</f>
        <v>Izolace proti vodě</v>
      </c>
      <c r="C15" s="74"/>
      <c r="D15" s="75"/>
      <c r="E15" s="76">
        <v>0</v>
      </c>
      <c r="F15" s="77">
        <f>'SO 01 Položky'!H73</f>
        <v>0</v>
      </c>
      <c r="G15" s="77">
        <v>0</v>
      </c>
      <c r="H15" s="77">
        <v>0</v>
      </c>
      <c r="I15" s="78">
        <v>0</v>
      </c>
    </row>
    <row r="16" spans="1:9" s="11" customFormat="1" ht="12.75">
      <c r="A16" s="72" t="s">
        <v>41</v>
      </c>
      <c r="B16" s="73" t="str">
        <f>'SO 01 Položky'!D74</f>
        <v>Tepelné izolace</v>
      </c>
      <c r="C16" s="74"/>
      <c r="D16" s="75"/>
      <c r="E16" s="76">
        <v>0</v>
      </c>
      <c r="F16" s="76">
        <f>'SO 01 Položky'!H79</f>
        <v>0</v>
      </c>
      <c r="G16" s="77">
        <v>0</v>
      </c>
      <c r="H16" s="77">
        <v>0</v>
      </c>
      <c r="I16" s="78">
        <v>0</v>
      </c>
    </row>
    <row r="17" spans="1:9" s="11" customFormat="1" ht="12.75">
      <c r="A17" s="72" t="s">
        <v>357</v>
      </c>
      <c r="B17" s="73" t="str">
        <f>'SO 01 Položky'!D80</f>
        <v>Konstrukce tesařské</v>
      </c>
      <c r="C17" s="74"/>
      <c r="D17" s="75"/>
      <c r="E17" s="76">
        <v>0</v>
      </c>
      <c r="F17" s="76">
        <f>'SO 01 Položky'!H83</f>
        <v>0</v>
      </c>
      <c r="G17" s="77">
        <v>0</v>
      </c>
      <c r="H17" s="77">
        <v>0</v>
      </c>
      <c r="I17" s="78">
        <v>0</v>
      </c>
    </row>
    <row r="18" spans="1:9" s="11" customFormat="1" ht="12.75">
      <c r="A18" s="72" t="s">
        <v>314</v>
      </c>
      <c r="B18" s="73" t="str">
        <f>'SO 01 Položky'!D84</f>
        <v>Konstrukce klempířské</v>
      </c>
      <c r="C18" s="74"/>
      <c r="D18" s="75"/>
      <c r="E18" s="76">
        <v>0</v>
      </c>
      <c r="F18" s="76">
        <f>'SO 01 Položky'!H91</f>
        <v>0</v>
      </c>
      <c r="G18" s="77">
        <v>0</v>
      </c>
      <c r="H18" s="77">
        <v>0</v>
      </c>
      <c r="I18" s="78">
        <v>0</v>
      </c>
    </row>
    <row r="19" spans="1:9" s="11" customFormat="1" ht="13.5" thickBot="1">
      <c r="A19" s="72" t="s">
        <v>252</v>
      </c>
      <c r="B19" s="73" t="str">
        <f>'SO 01 Položky'!D92</f>
        <v>Malby - strop suterénu</v>
      </c>
      <c r="C19" s="74"/>
      <c r="D19" s="75"/>
      <c r="E19" s="76">
        <v>0</v>
      </c>
      <c r="F19" s="76">
        <f>'SO 01 Položky'!H96</f>
        <v>0</v>
      </c>
      <c r="G19" s="77">
        <v>0</v>
      </c>
      <c r="H19" s="77">
        <v>0</v>
      </c>
      <c r="I19" s="78">
        <v>0</v>
      </c>
    </row>
    <row r="20" spans="1:9" s="84" customFormat="1" ht="13.5" thickBot="1">
      <c r="A20" s="79"/>
      <c r="B20" s="67" t="s">
        <v>22</v>
      </c>
      <c r="C20" s="67"/>
      <c r="D20" s="80"/>
      <c r="E20" s="81">
        <f>SUM(E7:E19)</f>
        <v>0</v>
      </c>
      <c r="F20" s="82">
        <f>SUM(F7:F19)</f>
        <v>0</v>
      </c>
      <c r="G20" s="82">
        <f>SUM(G7:G19)</f>
        <v>0</v>
      </c>
      <c r="H20" s="82">
        <f>SUM(H7:H19)</f>
        <v>0</v>
      </c>
      <c r="I20" s="83">
        <f>SUM(I7:I19)</f>
        <v>0</v>
      </c>
    </row>
    <row r="21" spans="1:9" ht="12.75">
      <c r="A21" s="74"/>
      <c r="B21" s="74"/>
      <c r="C21" s="74"/>
      <c r="D21" s="74"/>
      <c r="E21" s="74"/>
      <c r="F21" s="74"/>
      <c r="G21" s="74"/>
      <c r="H21" s="74"/>
      <c r="I21" s="74"/>
    </row>
    <row r="22" spans="1:57" ht="19.5" customHeight="1">
      <c r="A22" s="85" t="s">
        <v>23</v>
      </c>
      <c r="B22" s="85"/>
      <c r="C22" s="85"/>
      <c r="D22" s="85"/>
      <c r="E22" s="85"/>
      <c r="F22" s="85"/>
      <c r="G22" s="86"/>
      <c r="H22" s="85"/>
      <c r="I22" s="85"/>
      <c r="BA22" s="29"/>
      <c r="BB22" s="29"/>
      <c r="BC22" s="29"/>
      <c r="BD22" s="29"/>
      <c r="BE22" s="29"/>
    </row>
    <row r="23" spans="1:9" ht="13.5" thickBot="1">
      <c r="A23" s="87"/>
      <c r="B23" s="87"/>
      <c r="C23" s="87"/>
      <c r="D23" s="87"/>
      <c r="E23" s="87"/>
      <c r="F23" s="87"/>
      <c r="G23" s="87"/>
      <c r="H23" s="87"/>
      <c r="I23" s="87"/>
    </row>
    <row r="24" spans="1:9" ht="12.75">
      <c r="A24" s="88" t="s">
        <v>24</v>
      </c>
      <c r="B24" s="89"/>
      <c r="C24" s="89"/>
      <c r="D24" s="90"/>
      <c r="E24" s="91"/>
      <c r="F24" s="92" t="s">
        <v>25</v>
      </c>
      <c r="G24" s="93" t="s">
        <v>26</v>
      </c>
      <c r="H24" s="94"/>
      <c r="I24" s="95" t="s">
        <v>27</v>
      </c>
    </row>
    <row r="25" spans="1:53" ht="12.75">
      <c r="A25" s="96" t="s">
        <v>28</v>
      </c>
      <c r="B25" s="97"/>
      <c r="C25" s="97"/>
      <c r="D25" s="98"/>
      <c r="E25" s="99"/>
      <c r="F25" s="212"/>
      <c r="G25" s="100">
        <f>SUM(E20:I20)</f>
        <v>0</v>
      </c>
      <c r="H25" s="101"/>
      <c r="I25" s="102">
        <f>E25+F25*G25/100</f>
        <v>0</v>
      </c>
      <c r="BA25">
        <v>0</v>
      </c>
    </row>
    <row r="26" spans="1:9" ht="13.5" thickBot="1">
      <c r="A26" s="103"/>
      <c r="B26" s="104" t="s">
        <v>29</v>
      </c>
      <c r="C26" s="105"/>
      <c r="D26" s="106"/>
      <c r="E26" s="107"/>
      <c r="F26" s="108"/>
      <c r="G26" s="108"/>
      <c r="H26" s="423">
        <f>SUM(I25:I25)</f>
        <v>0</v>
      </c>
      <c r="I26" s="424"/>
    </row>
    <row r="27" spans="1:9" ht="12.75">
      <c r="A27" s="74"/>
      <c r="B27" s="157"/>
      <c r="C27" s="74"/>
      <c r="D27" s="158"/>
      <c r="E27" s="158"/>
      <c r="F27" s="158"/>
      <c r="G27" s="158"/>
      <c r="H27" s="159"/>
      <c r="I27" s="159"/>
    </row>
    <row r="28" spans="1:9" ht="12.75">
      <c r="A28" s="74"/>
      <c r="B28" s="157"/>
      <c r="C28" s="74"/>
      <c r="D28" s="158"/>
      <c r="E28" s="158"/>
      <c r="F28" s="158"/>
      <c r="G28" s="158"/>
      <c r="H28" s="159"/>
      <c r="I28" s="159"/>
    </row>
    <row r="29" spans="1:9" ht="15.75">
      <c r="A29" s="74"/>
      <c r="B29" s="157"/>
      <c r="E29" s="160" t="s">
        <v>40</v>
      </c>
      <c r="F29" s="161" t="s">
        <v>431</v>
      </c>
      <c r="G29" s="162"/>
      <c r="H29" s="425">
        <f>(SUM(E20:I20))+I25</f>
        <v>0</v>
      </c>
      <c r="I29" s="425"/>
    </row>
    <row r="30" spans="2:9" ht="12.75">
      <c r="B30" s="84"/>
      <c r="F30" s="109"/>
      <c r="G30" s="110"/>
      <c r="H30" s="110"/>
      <c r="I30" s="87" t="s">
        <v>70</v>
      </c>
    </row>
    <row r="31" spans="1:9" ht="12.75">
      <c r="A31" s="87"/>
      <c r="B31" s="87"/>
      <c r="C31" s="87"/>
      <c r="D31" s="87"/>
      <c r="E31" s="87"/>
      <c r="F31" s="87"/>
      <c r="G31" s="87"/>
      <c r="H31" s="87"/>
      <c r="I31" s="87"/>
    </row>
    <row r="32" spans="2:9" ht="12.75">
      <c r="B32" s="84"/>
      <c r="F32" s="109"/>
      <c r="G32" s="110"/>
      <c r="H32" s="110"/>
      <c r="I32" s="179">
        <f>H29</f>
        <v>0</v>
      </c>
    </row>
    <row r="33" spans="6:9" ht="12.75">
      <c r="F33" s="109"/>
      <c r="G33" s="110"/>
      <c r="H33" s="110"/>
      <c r="I33" s="53"/>
    </row>
    <row r="34" spans="6:9" ht="12.75">
      <c r="F34" s="109"/>
      <c r="G34" s="110"/>
      <c r="H34" s="110"/>
      <c r="I34" s="53"/>
    </row>
    <row r="35" spans="6:9" ht="12.75">
      <c r="F35" s="109"/>
      <c r="G35" s="110"/>
      <c r="H35" s="110"/>
      <c r="I35" s="53"/>
    </row>
    <row r="36" spans="6:9" ht="12.75">
      <c r="F36" s="109"/>
      <c r="G36" s="110"/>
      <c r="H36" s="110"/>
      <c r="I36" s="53"/>
    </row>
    <row r="37" spans="6:9" ht="12.75">
      <c r="F37" s="109"/>
      <c r="G37" s="110"/>
      <c r="H37" s="110"/>
      <c r="I37" s="53"/>
    </row>
    <row r="38" spans="6:9" ht="12.75">
      <c r="F38" s="109"/>
      <c r="G38" s="110"/>
      <c r="H38" s="110"/>
      <c r="I38" s="53"/>
    </row>
    <row r="39" spans="6:9" ht="12.75">
      <c r="F39" s="109"/>
      <c r="G39" s="110"/>
      <c r="H39" s="110"/>
      <c r="I39" s="53"/>
    </row>
    <row r="40" spans="6:9" ht="12.75">
      <c r="F40" s="109"/>
      <c r="G40" s="110"/>
      <c r="H40" s="110"/>
      <c r="I40" s="53"/>
    </row>
    <row r="41" spans="6:9" ht="12.75">
      <c r="F41" s="109"/>
      <c r="G41" s="110"/>
      <c r="H41" s="110"/>
      <c r="I41" s="53"/>
    </row>
    <row r="42" spans="6:9" ht="12.75">
      <c r="F42" s="109"/>
      <c r="G42" s="110"/>
      <c r="H42" s="110"/>
      <c r="I42" s="53"/>
    </row>
    <row r="43" spans="6:9" ht="12.75">
      <c r="F43" s="109"/>
      <c r="G43" s="110"/>
      <c r="H43" s="110"/>
      <c r="I43" s="53"/>
    </row>
    <row r="44" spans="6:9" ht="12.75">
      <c r="F44" s="109"/>
      <c r="G44" s="110"/>
      <c r="H44" s="110"/>
      <c r="I44" s="53"/>
    </row>
    <row r="45" spans="6:9" ht="12.75">
      <c r="F45" s="109"/>
      <c r="G45" s="110"/>
      <c r="H45" s="110"/>
      <c r="I45" s="53"/>
    </row>
    <row r="46" spans="6:9" ht="12.75">
      <c r="F46" s="109"/>
      <c r="G46" s="110"/>
      <c r="H46" s="110"/>
      <c r="I46" s="53"/>
    </row>
    <row r="47" spans="6:9" ht="12.75">
      <c r="F47" s="109"/>
      <c r="G47" s="110"/>
      <c r="H47" s="110"/>
      <c r="I47" s="53"/>
    </row>
    <row r="48" spans="6:9" ht="12.75">
      <c r="F48" s="109"/>
      <c r="G48" s="110"/>
      <c r="H48" s="110"/>
      <c r="I48" s="53"/>
    </row>
    <row r="49" spans="6:9" ht="12.75">
      <c r="F49" s="109"/>
      <c r="G49" s="110"/>
      <c r="H49" s="110"/>
      <c r="I49" s="53"/>
    </row>
    <row r="50" spans="6:9" ht="12.75">
      <c r="F50" s="109"/>
      <c r="G50" s="110"/>
      <c r="H50" s="110"/>
      <c r="I50" s="53"/>
    </row>
    <row r="51" spans="6:9" ht="12.75">
      <c r="F51" s="109"/>
      <c r="G51" s="110"/>
      <c r="H51" s="110"/>
      <c r="I51" s="53"/>
    </row>
    <row r="52" spans="6:9" ht="12.75">
      <c r="F52" s="109"/>
      <c r="G52" s="110"/>
      <c r="H52" s="110"/>
      <c r="I52" s="53"/>
    </row>
    <row r="53" spans="6:9" ht="12.75">
      <c r="F53" s="109"/>
      <c r="G53" s="110"/>
      <c r="H53" s="110"/>
      <c r="I53" s="53"/>
    </row>
    <row r="54" spans="6:9" ht="12.75">
      <c r="F54" s="109"/>
      <c r="G54" s="110"/>
      <c r="H54" s="110"/>
      <c r="I54" s="53"/>
    </row>
    <row r="55" spans="6:9" ht="12.75">
      <c r="F55" s="109"/>
      <c r="G55" s="110"/>
      <c r="H55" s="110"/>
      <c r="I55" s="53"/>
    </row>
    <row r="56" spans="6:9" ht="12.75">
      <c r="F56" s="109"/>
      <c r="G56" s="110"/>
      <c r="H56" s="110"/>
      <c r="I56" s="53"/>
    </row>
    <row r="57" spans="6:9" ht="12.75">
      <c r="F57" s="109"/>
      <c r="G57" s="110"/>
      <c r="H57" s="110"/>
      <c r="I57" s="53"/>
    </row>
    <row r="58" spans="6:9" ht="12.75">
      <c r="F58" s="109"/>
      <c r="G58" s="110"/>
      <c r="H58" s="110"/>
      <c r="I58" s="53"/>
    </row>
    <row r="59" spans="6:9" ht="12.75">
      <c r="F59" s="109"/>
      <c r="G59" s="110"/>
      <c r="H59" s="110"/>
      <c r="I59" s="53"/>
    </row>
    <row r="60" spans="6:9" ht="12.75">
      <c r="F60" s="109"/>
      <c r="G60" s="110"/>
      <c r="H60" s="110"/>
      <c r="I60" s="53"/>
    </row>
    <row r="61" spans="6:9" ht="12.75">
      <c r="F61" s="109"/>
      <c r="G61" s="110"/>
      <c r="H61" s="110"/>
      <c r="I61" s="53"/>
    </row>
    <row r="62" spans="6:9" ht="12.75">
      <c r="F62" s="109"/>
      <c r="G62" s="110"/>
      <c r="H62" s="110"/>
      <c r="I62" s="53"/>
    </row>
    <row r="63" spans="6:9" ht="12.75">
      <c r="F63" s="109"/>
      <c r="G63" s="110"/>
      <c r="H63" s="110"/>
      <c r="I63" s="53"/>
    </row>
    <row r="64" spans="6:9" ht="12.75">
      <c r="F64" s="109"/>
      <c r="G64" s="110"/>
      <c r="H64" s="110"/>
      <c r="I64" s="53"/>
    </row>
    <row r="65" spans="6:9" ht="12.75">
      <c r="F65" s="109"/>
      <c r="G65" s="110"/>
      <c r="H65" s="110"/>
      <c r="I65" s="53"/>
    </row>
    <row r="66" spans="6:9" ht="12.75">
      <c r="F66" s="109"/>
      <c r="G66" s="110"/>
      <c r="H66" s="110"/>
      <c r="I66" s="53"/>
    </row>
    <row r="67" spans="6:9" ht="12.75">
      <c r="F67" s="109"/>
      <c r="G67" s="110"/>
      <c r="H67" s="110"/>
      <c r="I67" s="53"/>
    </row>
    <row r="68" spans="6:9" ht="12.75">
      <c r="F68" s="109"/>
      <c r="G68" s="110"/>
      <c r="H68" s="110"/>
      <c r="I68" s="53"/>
    </row>
    <row r="69" spans="6:9" ht="12.75">
      <c r="F69" s="109"/>
      <c r="G69" s="110"/>
      <c r="H69" s="110"/>
      <c r="I69" s="53"/>
    </row>
    <row r="70" spans="6:9" ht="12.75">
      <c r="F70" s="109"/>
      <c r="G70" s="110"/>
      <c r="H70" s="110"/>
      <c r="I70" s="53"/>
    </row>
    <row r="71" spans="6:9" ht="12.75">
      <c r="F71" s="109"/>
      <c r="G71" s="110"/>
      <c r="H71" s="110"/>
      <c r="I71" s="53"/>
    </row>
    <row r="72" spans="6:9" ht="12.75">
      <c r="F72" s="109"/>
      <c r="G72" s="110"/>
      <c r="H72" s="110"/>
      <c r="I72" s="53"/>
    </row>
    <row r="73" spans="6:9" ht="12.75">
      <c r="F73" s="109"/>
      <c r="G73" s="110"/>
      <c r="H73" s="110"/>
      <c r="I73" s="53"/>
    </row>
    <row r="74" spans="6:9" ht="12.75">
      <c r="F74" s="109"/>
      <c r="G74" s="110"/>
      <c r="H74" s="110"/>
      <c r="I74" s="53"/>
    </row>
    <row r="75" spans="6:9" ht="12.75">
      <c r="F75" s="109"/>
      <c r="G75" s="110"/>
      <c r="H75" s="110"/>
      <c r="I75" s="53"/>
    </row>
    <row r="76" spans="6:9" ht="12.75">
      <c r="F76" s="109"/>
      <c r="G76" s="110"/>
      <c r="H76" s="110"/>
      <c r="I76" s="53"/>
    </row>
    <row r="77" spans="6:9" ht="12.75">
      <c r="F77" s="109"/>
      <c r="G77" s="110"/>
      <c r="H77" s="110"/>
      <c r="I77" s="53"/>
    </row>
    <row r="78" spans="6:9" ht="12.75">
      <c r="F78" s="109"/>
      <c r="G78" s="110"/>
      <c r="H78" s="110"/>
      <c r="I78" s="53"/>
    </row>
    <row r="79" spans="6:9" ht="12.75">
      <c r="F79" s="109"/>
      <c r="G79" s="110"/>
      <c r="H79" s="110"/>
      <c r="I79" s="53"/>
    </row>
    <row r="80" spans="6:9" ht="12.75">
      <c r="F80" s="109"/>
      <c r="G80" s="110"/>
      <c r="H80" s="110"/>
      <c r="I80" s="53"/>
    </row>
    <row r="81" spans="6:9" ht="12.75">
      <c r="F81" s="109"/>
      <c r="G81" s="110"/>
      <c r="H81" s="110"/>
      <c r="I81" s="53"/>
    </row>
  </sheetData>
  <sheetProtection algorithmName="SHA-512" hashValue="2O6CtNjz+jwjooowc/YK3VRevEMUnxOxueN0FfF+VlsmzBspuQpaDVtJYmR5wq9F4pUlXbdtO8o/eoN4YH53EQ==" saltValue="7j9VRcnxZ6OwyZOwjqyl3w==" spinCount="100000" sheet="1" objects="1" scenarios="1"/>
  <protectedRanges>
    <protectedRange sqref="F25" name="Oblast1"/>
  </protectedRanges>
  <mergeCells count="4">
    <mergeCell ref="A1:B1"/>
    <mergeCell ref="A2:B2"/>
    <mergeCell ref="H26:I26"/>
    <mergeCell ref="H29:I2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CE,Tučné"&amp;8&amp;K00-045RTS Stavitel+&amp;R&amp;"Arial CE,Kurzíva"&amp;8&amp;K00-046Cenová úroveň CÚ2020/I
Cenová soustava RTS DATA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AY108"/>
  <sheetViews>
    <sheetView showGridLines="0" showZeros="0" workbookViewId="0" topLeftCell="A1"/>
  </sheetViews>
  <sheetFormatPr defaultColWidth="9.125" defaultRowHeight="12.75"/>
  <cols>
    <col min="1" max="1" width="6.375" style="242" customWidth="1"/>
    <col min="2" max="2" width="3.875" style="111" customWidth="1"/>
    <col min="3" max="3" width="12.00390625" style="111" customWidth="1"/>
    <col min="4" max="4" width="40.375" style="111" customWidth="1"/>
    <col min="5" max="5" width="5.625" style="111" customWidth="1"/>
    <col min="6" max="6" width="8.625" style="150" customWidth="1"/>
    <col min="7" max="7" width="9.875" style="111" customWidth="1"/>
    <col min="8" max="8" width="13.875" style="111" customWidth="1"/>
    <col min="9" max="51" width="9.125" style="176" customWidth="1"/>
    <col min="52" max="16384" width="9.125" style="111" customWidth="1"/>
  </cols>
  <sheetData>
    <row r="1" spans="2:8" ht="15.75">
      <c r="B1" s="428" t="s">
        <v>424</v>
      </c>
      <c r="C1" s="428"/>
      <c r="D1" s="428"/>
      <c r="E1" s="428"/>
      <c r="F1" s="428"/>
      <c r="G1" s="428"/>
      <c r="H1" s="428"/>
    </row>
    <row r="2" spans="2:8" ht="13.5" thickBot="1">
      <c r="B2" s="112"/>
      <c r="C2" s="113"/>
      <c r="D2" s="114"/>
      <c r="E2" s="114"/>
      <c r="F2" s="115"/>
      <c r="G2" s="114"/>
      <c r="H2" s="114"/>
    </row>
    <row r="3" spans="2:8" ht="13.5" thickTop="1">
      <c r="B3" s="429" t="s">
        <v>3</v>
      </c>
      <c r="C3" s="430"/>
      <c r="D3" s="116" t="str">
        <f>'Krycí list'!nazevstavby</f>
        <v>Zateplení bytových domů v ulicích Heyrovského a Sokolovská</v>
      </c>
      <c r="E3" s="117"/>
      <c r="F3" s="118"/>
      <c r="G3" s="119"/>
      <c r="H3" s="167"/>
    </row>
    <row r="4" spans="2:8" ht="13.5" thickBot="1">
      <c r="B4" s="431" t="s">
        <v>0</v>
      </c>
      <c r="C4" s="432"/>
      <c r="D4" s="120" t="str">
        <f>'Krycí list'!nazevobjektu</f>
        <v>BD Heyrovského 1379-1380, Sokolov</v>
      </c>
      <c r="E4" s="121"/>
      <c r="F4" s="156"/>
      <c r="G4" s="156"/>
      <c r="H4" s="213" t="str">
        <f>'SO 01 Rekapitulace'!I2</f>
        <v>Zateplení obvodových konstrukcí</v>
      </c>
    </row>
    <row r="5" spans="2:8" ht="13.5" thickTop="1">
      <c r="B5" s="122"/>
      <c r="C5" s="123"/>
      <c r="D5" s="123"/>
      <c r="E5" s="112"/>
      <c r="F5" s="124"/>
      <c r="G5" s="112"/>
      <c r="H5" s="125"/>
    </row>
    <row r="6" spans="2:8" ht="12.75">
      <c r="B6" s="126" t="s">
        <v>30</v>
      </c>
      <c r="C6" s="127" t="s">
        <v>31</v>
      </c>
      <c r="D6" s="127" t="s">
        <v>32</v>
      </c>
      <c r="E6" s="127" t="s">
        <v>33</v>
      </c>
      <c r="F6" s="128" t="s">
        <v>34</v>
      </c>
      <c r="G6" s="127" t="s">
        <v>35</v>
      </c>
      <c r="H6" s="129" t="s">
        <v>36</v>
      </c>
    </row>
    <row r="7" spans="1:10" ht="12.75">
      <c r="A7" s="426" t="s">
        <v>524</v>
      </c>
      <c r="B7" s="362" t="s">
        <v>37</v>
      </c>
      <c r="C7" s="363" t="s">
        <v>300</v>
      </c>
      <c r="D7" s="381" t="s">
        <v>301</v>
      </c>
      <c r="E7" s="387"/>
      <c r="F7" s="169"/>
      <c r="G7" s="205"/>
      <c r="H7" s="170"/>
      <c r="I7" s="177"/>
      <c r="J7" s="177"/>
    </row>
    <row r="8" spans="1:8" ht="12.75">
      <c r="A8" s="426"/>
      <c r="B8" s="387">
        <v>1</v>
      </c>
      <c r="C8" s="383" t="s">
        <v>347</v>
      </c>
      <c r="D8" s="384" t="s">
        <v>348</v>
      </c>
      <c r="E8" s="385" t="s">
        <v>297</v>
      </c>
      <c r="F8" s="386">
        <v>134.2</v>
      </c>
      <c r="G8" s="206"/>
      <c r="H8" s="173">
        <f>F8*G8</f>
        <v>0</v>
      </c>
    </row>
    <row r="9" spans="1:51" s="249" customFormat="1" ht="22.5">
      <c r="A9" s="426"/>
      <c r="B9" s="387">
        <v>2</v>
      </c>
      <c r="C9" s="383" t="s">
        <v>351</v>
      </c>
      <c r="D9" s="384" t="s">
        <v>350</v>
      </c>
      <c r="E9" s="385" t="s">
        <v>297</v>
      </c>
      <c r="F9" s="386">
        <v>5.81</v>
      </c>
      <c r="G9" s="376"/>
      <c r="H9" s="374">
        <f aca="true" t="shared" si="0" ref="H9:H13">F9*G9</f>
        <v>0</v>
      </c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</row>
    <row r="10" spans="1:51" s="249" customFormat="1" ht="22.5">
      <c r="A10" s="426"/>
      <c r="B10" s="387">
        <v>3</v>
      </c>
      <c r="C10" s="383" t="s">
        <v>537</v>
      </c>
      <c r="D10" s="384" t="s">
        <v>538</v>
      </c>
      <c r="E10" s="385" t="s">
        <v>297</v>
      </c>
      <c r="F10" s="386">
        <v>134.2</v>
      </c>
      <c r="G10" s="376"/>
      <c r="H10" s="374">
        <f t="shared" si="0"/>
        <v>0</v>
      </c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</row>
    <row r="11" spans="1:51" s="249" customFormat="1" ht="12.75">
      <c r="A11" s="426"/>
      <c r="B11" s="387">
        <v>4</v>
      </c>
      <c r="C11" s="383" t="s">
        <v>539</v>
      </c>
      <c r="D11" s="384" t="s">
        <v>540</v>
      </c>
      <c r="E11" s="385" t="s">
        <v>297</v>
      </c>
      <c r="F11" s="386">
        <v>134.2</v>
      </c>
      <c r="G11" s="376"/>
      <c r="H11" s="374">
        <f t="shared" si="0"/>
        <v>0</v>
      </c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</row>
    <row r="12" spans="1:51" s="249" customFormat="1" ht="12.75">
      <c r="A12" s="426"/>
      <c r="B12" s="387">
        <v>5</v>
      </c>
      <c r="C12" s="383" t="s">
        <v>541</v>
      </c>
      <c r="D12" s="384" t="s">
        <v>542</v>
      </c>
      <c r="E12" s="385" t="s">
        <v>297</v>
      </c>
      <c r="F12" s="386">
        <v>75.89</v>
      </c>
      <c r="G12" s="376"/>
      <c r="H12" s="374">
        <f t="shared" si="0"/>
        <v>0</v>
      </c>
      <c r="I12" s="250"/>
      <c r="J12" s="392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</row>
    <row r="13" spans="1:8" ht="22.5">
      <c r="A13" s="426"/>
      <c r="B13" s="387">
        <v>6</v>
      </c>
      <c r="C13" s="383" t="s">
        <v>537</v>
      </c>
      <c r="D13" s="384" t="s">
        <v>538</v>
      </c>
      <c r="E13" s="385" t="s">
        <v>297</v>
      </c>
      <c r="F13" s="386">
        <v>75.89</v>
      </c>
      <c r="G13" s="248"/>
      <c r="H13" s="252">
        <f t="shared" si="0"/>
        <v>0</v>
      </c>
    </row>
    <row r="14" spans="1:8" ht="12.75">
      <c r="A14" s="426"/>
      <c r="B14" s="387">
        <v>7</v>
      </c>
      <c r="C14" s="383" t="s">
        <v>365</v>
      </c>
      <c r="D14" s="384" t="s">
        <v>364</v>
      </c>
      <c r="E14" s="385" t="s">
        <v>297</v>
      </c>
      <c r="F14" s="386">
        <v>75.89</v>
      </c>
      <c r="G14" s="206"/>
      <c r="H14" s="173">
        <f>F14*G14</f>
        <v>0</v>
      </c>
    </row>
    <row r="15" spans="1:8" ht="12.75">
      <c r="A15" s="426"/>
      <c r="B15" s="174"/>
      <c r="C15" s="369" t="s">
        <v>40</v>
      </c>
      <c r="D15" s="370" t="str">
        <f>CONCATENATE(C7," ",D7)</f>
        <v>1 Zemní práce</v>
      </c>
      <c r="E15" s="174"/>
      <c r="F15" s="175"/>
      <c r="G15" s="207"/>
      <c r="H15" s="147">
        <f>SUM(H7:H14)</f>
        <v>0</v>
      </c>
    </row>
    <row r="16" spans="1:10" ht="12.75">
      <c r="A16" s="426"/>
      <c r="B16" s="362" t="s">
        <v>37</v>
      </c>
      <c r="C16" s="363" t="s">
        <v>302</v>
      </c>
      <c r="D16" s="381" t="s">
        <v>303</v>
      </c>
      <c r="E16" s="387"/>
      <c r="F16" s="169"/>
      <c r="G16" s="205"/>
      <c r="H16" s="170"/>
      <c r="I16" s="177"/>
      <c r="J16" s="177"/>
    </row>
    <row r="17" spans="1:8" ht="22.5">
      <c r="A17" s="426"/>
      <c r="B17" s="387">
        <v>8</v>
      </c>
      <c r="C17" s="383" t="s">
        <v>363</v>
      </c>
      <c r="D17" s="384" t="s">
        <v>362</v>
      </c>
      <c r="E17" s="385" t="s">
        <v>39</v>
      </c>
      <c r="F17" s="386">
        <v>91</v>
      </c>
      <c r="G17" s="206"/>
      <c r="H17" s="173">
        <f>F17*G17</f>
        <v>0</v>
      </c>
    </row>
    <row r="18" spans="1:51" s="251" customFormat="1" ht="22.5">
      <c r="A18" s="426"/>
      <c r="B18" s="387">
        <v>9</v>
      </c>
      <c r="C18" s="383" t="s">
        <v>543</v>
      </c>
      <c r="D18" s="384" t="s">
        <v>544</v>
      </c>
      <c r="E18" s="385" t="s">
        <v>56</v>
      </c>
      <c r="F18" s="386">
        <v>1</v>
      </c>
      <c r="G18" s="255"/>
      <c r="H18" s="254">
        <f>F18*G18</f>
        <v>0</v>
      </c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</row>
    <row r="19" spans="1:8" ht="12.75">
      <c r="A19" s="426"/>
      <c r="B19" s="174"/>
      <c r="C19" s="369" t="s">
        <v>40</v>
      </c>
      <c r="D19" s="370" t="str">
        <f>CONCATENATE(C16," ",D16)</f>
        <v>2 Základy</v>
      </c>
      <c r="E19" s="174"/>
      <c r="F19" s="175"/>
      <c r="G19" s="207"/>
      <c r="H19" s="147">
        <f>SUM(H16:H18)</f>
        <v>0</v>
      </c>
    </row>
    <row r="20" spans="1:10" ht="12.75">
      <c r="A20" s="426"/>
      <c r="B20" s="362" t="s">
        <v>37</v>
      </c>
      <c r="C20" s="363" t="s">
        <v>205</v>
      </c>
      <c r="D20" s="381" t="s">
        <v>210</v>
      </c>
      <c r="E20" s="387"/>
      <c r="F20" s="169"/>
      <c r="G20" s="205"/>
      <c r="H20" s="170"/>
      <c r="I20" s="177"/>
      <c r="J20" s="177"/>
    </row>
    <row r="21" spans="1:8" ht="22.5">
      <c r="A21" s="426"/>
      <c r="B21" s="387">
        <v>10</v>
      </c>
      <c r="C21" s="383" t="s">
        <v>349</v>
      </c>
      <c r="D21" s="384" t="s">
        <v>545</v>
      </c>
      <c r="E21" s="385" t="s">
        <v>209</v>
      </c>
      <c r="F21" s="386">
        <v>89.39</v>
      </c>
      <c r="G21" s="206"/>
      <c r="H21" s="173">
        <f>F21*G21</f>
        <v>0</v>
      </c>
    </row>
    <row r="22" spans="1:8" s="176" customFormat="1" ht="12.75">
      <c r="A22" s="426"/>
      <c r="B22" s="174"/>
      <c r="C22" s="369" t="s">
        <v>40</v>
      </c>
      <c r="D22" s="370" t="str">
        <f>CONCATENATE(C20," ",D20)</f>
        <v>3 Svislé konstrukce</v>
      </c>
      <c r="E22" s="174"/>
      <c r="F22" s="175"/>
      <c r="G22" s="207"/>
      <c r="H22" s="147">
        <f>SUM(H20:H21)</f>
        <v>0</v>
      </c>
    </row>
    <row r="23" spans="1:51" ht="12.75">
      <c r="A23" s="427" t="s">
        <v>525</v>
      </c>
      <c r="B23" s="362" t="s">
        <v>37</v>
      </c>
      <c r="C23" s="363" t="s">
        <v>218</v>
      </c>
      <c r="D23" s="381" t="s">
        <v>219</v>
      </c>
      <c r="E23" s="387"/>
      <c r="F23" s="169"/>
      <c r="G23" s="205"/>
      <c r="H23" s="170"/>
      <c r="I23" s="136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</row>
    <row r="24" spans="1:51" ht="12.75">
      <c r="A24" s="427"/>
      <c r="B24" s="387">
        <v>11</v>
      </c>
      <c r="C24" s="383" t="s">
        <v>220</v>
      </c>
      <c r="D24" s="384" t="s">
        <v>222</v>
      </c>
      <c r="E24" s="385" t="s">
        <v>209</v>
      </c>
      <c r="F24" s="386">
        <v>226.21</v>
      </c>
      <c r="G24" s="206"/>
      <c r="H24" s="173">
        <f>F24*G24</f>
        <v>0</v>
      </c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</row>
    <row r="25" spans="1:51" ht="22.5">
      <c r="A25" s="427"/>
      <c r="B25" s="387">
        <v>12</v>
      </c>
      <c r="C25" s="383" t="s">
        <v>221</v>
      </c>
      <c r="D25" s="384" t="s">
        <v>223</v>
      </c>
      <c r="E25" s="385" t="s">
        <v>209</v>
      </c>
      <c r="F25" s="386">
        <v>226.21</v>
      </c>
      <c r="G25" s="206"/>
      <c r="H25" s="173">
        <f>F25*G25</f>
        <v>0</v>
      </c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</row>
    <row r="26" spans="1:51" ht="33.75">
      <c r="A26" s="427"/>
      <c r="B26" s="387">
        <v>13</v>
      </c>
      <c r="C26" s="383" t="s">
        <v>345</v>
      </c>
      <c r="D26" s="384" t="s">
        <v>546</v>
      </c>
      <c r="E26" s="385" t="s">
        <v>209</v>
      </c>
      <c r="F26" s="386">
        <v>226.21</v>
      </c>
      <c r="G26" s="206"/>
      <c r="H26" s="173">
        <f>F26*G26</f>
        <v>0</v>
      </c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</row>
    <row r="27" spans="1:51" ht="12.75">
      <c r="A27" s="427"/>
      <c r="B27" s="387">
        <v>14</v>
      </c>
      <c r="C27" s="383" t="s">
        <v>344</v>
      </c>
      <c r="D27" s="384" t="s">
        <v>343</v>
      </c>
      <c r="E27" s="385" t="s">
        <v>209</v>
      </c>
      <c r="F27" s="386">
        <v>226.21</v>
      </c>
      <c r="G27" s="206"/>
      <c r="H27" s="173">
        <f>F27*G27</f>
        <v>0</v>
      </c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</row>
    <row r="28" spans="1:51" ht="12.75">
      <c r="A28" s="427"/>
      <c r="B28" s="174"/>
      <c r="C28" s="369" t="s">
        <v>40</v>
      </c>
      <c r="D28" s="370" t="str">
        <f>CONCATENATE(C23," ",D23)</f>
        <v>60 Úpravy povrchů, omítky</v>
      </c>
      <c r="E28" s="174"/>
      <c r="F28" s="175"/>
      <c r="G28" s="207"/>
      <c r="H28" s="147">
        <f>SUM(H23:H27)</f>
        <v>0</v>
      </c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</row>
    <row r="29" spans="1:10" s="176" customFormat="1" ht="12.75">
      <c r="A29" s="426" t="s">
        <v>526</v>
      </c>
      <c r="B29" s="362" t="s">
        <v>37</v>
      </c>
      <c r="C29" s="363" t="s">
        <v>336</v>
      </c>
      <c r="D29" s="381" t="s">
        <v>339</v>
      </c>
      <c r="E29" s="387"/>
      <c r="F29" s="169"/>
      <c r="G29" s="205"/>
      <c r="H29" s="170"/>
      <c r="I29" s="177"/>
      <c r="J29" s="177"/>
    </row>
    <row r="30" spans="1:8" s="176" customFormat="1" ht="12.75">
      <c r="A30" s="426"/>
      <c r="B30" s="387">
        <v>15</v>
      </c>
      <c r="C30" s="383" t="s">
        <v>547</v>
      </c>
      <c r="D30" s="384" t="s">
        <v>548</v>
      </c>
      <c r="E30" s="385" t="s">
        <v>209</v>
      </c>
      <c r="F30" s="386">
        <v>969.95</v>
      </c>
      <c r="G30" s="206"/>
      <c r="H30" s="173">
        <f aca="true" t="shared" si="1" ref="H30:H44">F30*G30</f>
        <v>0</v>
      </c>
    </row>
    <row r="31" spans="1:8" s="176" customFormat="1" ht="12.75">
      <c r="A31" s="426"/>
      <c r="B31" s="387">
        <v>16</v>
      </c>
      <c r="C31" s="383" t="s">
        <v>337</v>
      </c>
      <c r="D31" s="384" t="s">
        <v>338</v>
      </c>
      <c r="E31" s="385" t="s">
        <v>209</v>
      </c>
      <c r="F31" s="386">
        <v>147.21</v>
      </c>
      <c r="G31" s="206"/>
      <c r="H31" s="173">
        <f t="shared" si="1"/>
        <v>0</v>
      </c>
    </row>
    <row r="32" spans="1:8" s="176" customFormat="1" ht="33.75">
      <c r="A32" s="426"/>
      <c r="B32" s="387">
        <v>17</v>
      </c>
      <c r="C32" s="383" t="s">
        <v>330</v>
      </c>
      <c r="D32" s="384" t="s">
        <v>408</v>
      </c>
      <c r="E32" s="385" t="s">
        <v>39</v>
      </c>
      <c r="F32" s="386">
        <v>82.8</v>
      </c>
      <c r="G32" s="206"/>
      <c r="H32" s="173">
        <f t="shared" si="1"/>
        <v>0</v>
      </c>
    </row>
    <row r="33" spans="1:8" s="176" customFormat="1" ht="22.5">
      <c r="A33" s="426"/>
      <c r="B33" s="387">
        <v>18</v>
      </c>
      <c r="C33" s="383" t="s">
        <v>332</v>
      </c>
      <c r="D33" s="384" t="s">
        <v>331</v>
      </c>
      <c r="E33" s="385" t="s">
        <v>39</v>
      </c>
      <c r="F33" s="386">
        <v>82.8</v>
      </c>
      <c r="G33" s="206"/>
      <c r="H33" s="173">
        <f t="shared" si="1"/>
        <v>0</v>
      </c>
    </row>
    <row r="34" spans="1:8" s="176" customFormat="1" ht="22.5">
      <c r="A34" s="426"/>
      <c r="B34" s="387">
        <v>19</v>
      </c>
      <c r="C34" s="383" t="s">
        <v>409</v>
      </c>
      <c r="D34" s="384" t="s">
        <v>495</v>
      </c>
      <c r="E34" s="385" t="s">
        <v>209</v>
      </c>
      <c r="F34" s="386">
        <v>606.66</v>
      </c>
      <c r="G34" s="206"/>
      <c r="H34" s="173">
        <f t="shared" si="1"/>
        <v>0</v>
      </c>
    </row>
    <row r="35" spans="1:8" s="176" customFormat="1" ht="22.5">
      <c r="A35" s="426"/>
      <c r="B35" s="387">
        <v>20</v>
      </c>
      <c r="C35" s="383" t="s">
        <v>335</v>
      </c>
      <c r="D35" s="384" t="s">
        <v>549</v>
      </c>
      <c r="E35" s="385" t="s">
        <v>209</v>
      </c>
      <c r="F35" s="386">
        <v>48.51</v>
      </c>
      <c r="G35" s="206"/>
      <c r="H35" s="173">
        <f t="shared" si="1"/>
        <v>0</v>
      </c>
    </row>
    <row r="36" spans="1:8" s="176" customFormat="1" ht="22.5">
      <c r="A36" s="426"/>
      <c r="B36" s="387">
        <v>21</v>
      </c>
      <c r="C36" s="383" t="s">
        <v>333</v>
      </c>
      <c r="D36" s="384" t="s">
        <v>496</v>
      </c>
      <c r="E36" s="385" t="s">
        <v>209</v>
      </c>
      <c r="F36" s="386">
        <v>89.39</v>
      </c>
      <c r="G36" s="206"/>
      <c r="H36" s="173">
        <f t="shared" si="1"/>
        <v>0</v>
      </c>
    </row>
    <row r="37" spans="1:8" s="176" customFormat="1" ht="22.5">
      <c r="A37" s="426"/>
      <c r="B37" s="387">
        <v>22</v>
      </c>
      <c r="C37" s="383" t="s">
        <v>505</v>
      </c>
      <c r="D37" s="384" t="s">
        <v>506</v>
      </c>
      <c r="E37" s="385" t="s">
        <v>209</v>
      </c>
      <c r="F37" s="386">
        <v>121.37</v>
      </c>
      <c r="G37" s="206"/>
      <c r="H37" s="173">
        <f t="shared" si="1"/>
        <v>0</v>
      </c>
    </row>
    <row r="38" spans="1:8" s="176" customFormat="1" ht="22.5">
      <c r="A38" s="426"/>
      <c r="B38" s="387">
        <v>23</v>
      </c>
      <c r="C38" s="383" t="s">
        <v>334</v>
      </c>
      <c r="D38" s="384" t="s">
        <v>550</v>
      </c>
      <c r="E38" s="385" t="s">
        <v>209</v>
      </c>
      <c r="F38" s="386">
        <v>16.1</v>
      </c>
      <c r="G38" s="206"/>
      <c r="H38" s="173">
        <f t="shared" si="1"/>
        <v>0</v>
      </c>
    </row>
    <row r="39" spans="1:8" s="256" customFormat="1" ht="22.5">
      <c r="A39" s="426"/>
      <c r="B39" s="387">
        <v>24</v>
      </c>
      <c r="C39" s="383" t="s">
        <v>640</v>
      </c>
      <c r="D39" s="384" t="s">
        <v>639</v>
      </c>
      <c r="E39" s="385" t="s">
        <v>209</v>
      </c>
      <c r="F39" s="386">
        <v>33.12</v>
      </c>
      <c r="G39" s="258"/>
      <c r="H39" s="257">
        <f t="shared" si="1"/>
        <v>0</v>
      </c>
    </row>
    <row r="40" spans="1:8" s="256" customFormat="1" ht="22.5">
      <c r="A40" s="426"/>
      <c r="B40" s="387">
        <v>25</v>
      </c>
      <c r="C40" s="383" t="s">
        <v>409</v>
      </c>
      <c r="D40" s="384" t="s">
        <v>551</v>
      </c>
      <c r="E40" s="385" t="s">
        <v>209</v>
      </c>
      <c r="F40" s="386">
        <v>54.8</v>
      </c>
      <c r="G40" s="258"/>
      <c r="H40" s="257">
        <f t="shared" si="1"/>
        <v>0</v>
      </c>
    </row>
    <row r="41" spans="1:8" s="256" customFormat="1" ht="12.75">
      <c r="A41" s="426"/>
      <c r="B41" s="387">
        <v>26</v>
      </c>
      <c r="C41" s="383" t="s">
        <v>346</v>
      </c>
      <c r="D41" s="384" t="s">
        <v>552</v>
      </c>
      <c r="E41" s="385" t="s">
        <v>209</v>
      </c>
      <c r="F41" s="386">
        <v>54.8</v>
      </c>
      <c r="G41" s="258"/>
      <c r="H41" s="257">
        <f t="shared" si="1"/>
        <v>0</v>
      </c>
    </row>
    <row r="42" spans="1:8" s="256" customFormat="1" ht="22.5">
      <c r="A42" s="426"/>
      <c r="B42" s="387">
        <v>27</v>
      </c>
      <c r="C42" s="383" t="s">
        <v>612</v>
      </c>
      <c r="D42" s="384" t="s">
        <v>611</v>
      </c>
      <c r="E42" s="385" t="s">
        <v>209</v>
      </c>
      <c r="F42" s="386">
        <v>880.56</v>
      </c>
      <c r="G42" s="258"/>
      <c r="H42" s="257">
        <f t="shared" si="1"/>
        <v>0</v>
      </c>
    </row>
    <row r="43" spans="1:8" s="176" customFormat="1" ht="12.75">
      <c r="A43" s="426"/>
      <c r="B43" s="387">
        <v>28</v>
      </c>
      <c r="C43" s="383" t="s">
        <v>59</v>
      </c>
      <c r="D43" s="384" t="s">
        <v>368</v>
      </c>
      <c r="E43" s="385" t="s">
        <v>38</v>
      </c>
      <c r="F43" s="386">
        <v>4</v>
      </c>
      <c r="G43" s="206"/>
      <c r="H43" s="173">
        <f t="shared" si="1"/>
        <v>0</v>
      </c>
    </row>
    <row r="44" spans="1:8" s="176" customFormat="1" ht="12.75">
      <c r="A44" s="426"/>
      <c r="B44" s="387">
        <v>29</v>
      </c>
      <c r="C44" s="383" t="s">
        <v>59</v>
      </c>
      <c r="D44" s="384" t="s">
        <v>369</v>
      </c>
      <c r="E44" s="385" t="s">
        <v>38</v>
      </c>
      <c r="F44" s="386">
        <v>4</v>
      </c>
      <c r="G44" s="206"/>
      <c r="H44" s="173">
        <f t="shared" si="1"/>
        <v>0</v>
      </c>
    </row>
    <row r="45" spans="1:8" s="176" customFormat="1" ht="12.75">
      <c r="A45" s="426"/>
      <c r="B45" s="174"/>
      <c r="C45" s="369" t="s">
        <v>40</v>
      </c>
      <c r="D45" s="370" t="str">
        <f>CONCATENATE(C29," ",D29)</f>
        <v>62 Omítky vnější</v>
      </c>
      <c r="E45" s="174"/>
      <c r="F45" s="175"/>
      <c r="G45" s="207"/>
      <c r="H45" s="147">
        <f>SUM(H29:H44)</f>
        <v>0</v>
      </c>
    </row>
    <row r="46" spans="1:10" s="176" customFormat="1" ht="12.75">
      <c r="A46" s="426"/>
      <c r="B46" s="362" t="s">
        <v>37</v>
      </c>
      <c r="C46" s="363" t="s">
        <v>206</v>
      </c>
      <c r="D46" s="381" t="s">
        <v>226</v>
      </c>
      <c r="E46" s="387"/>
      <c r="F46" s="169"/>
      <c r="G46" s="205"/>
      <c r="H46" s="170"/>
      <c r="I46" s="177"/>
      <c r="J46" s="177"/>
    </row>
    <row r="47" spans="1:8" s="176" customFormat="1" ht="12.75">
      <c r="A47" s="426"/>
      <c r="B47" s="387">
        <v>30</v>
      </c>
      <c r="C47" s="383" t="s">
        <v>321</v>
      </c>
      <c r="D47" s="384" t="s">
        <v>320</v>
      </c>
      <c r="E47" s="385" t="s">
        <v>209</v>
      </c>
      <c r="F47" s="386">
        <v>900</v>
      </c>
      <c r="G47" s="206"/>
      <c r="H47" s="173">
        <f aca="true" t="shared" si="2" ref="H47:H52">F47*G47</f>
        <v>0</v>
      </c>
    </row>
    <row r="48" spans="1:8" s="176" customFormat="1" ht="22.5">
      <c r="A48" s="426"/>
      <c r="B48" s="387">
        <v>31</v>
      </c>
      <c r="C48" s="383" t="s">
        <v>323</v>
      </c>
      <c r="D48" s="384" t="s">
        <v>322</v>
      </c>
      <c r="E48" s="385" t="s">
        <v>209</v>
      </c>
      <c r="F48" s="386">
        <v>1800</v>
      </c>
      <c r="G48" s="206"/>
      <c r="H48" s="173">
        <f t="shared" si="2"/>
        <v>0</v>
      </c>
    </row>
    <row r="49" spans="1:8" s="176" customFormat="1" ht="12.75">
      <c r="A49" s="426"/>
      <c r="B49" s="387">
        <v>32</v>
      </c>
      <c r="C49" s="383" t="s">
        <v>325</v>
      </c>
      <c r="D49" s="384" t="s">
        <v>324</v>
      </c>
      <c r="E49" s="385" t="s">
        <v>209</v>
      </c>
      <c r="F49" s="386">
        <v>900</v>
      </c>
      <c r="G49" s="206"/>
      <c r="H49" s="173">
        <f t="shared" si="2"/>
        <v>0</v>
      </c>
    </row>
    <row r="50" spans="1:8" s="176" customFormat="1" ht="12.75">
      <c r="A50" s="426"/>
      <c r="B50" s="387">
        <v>33</v>
      </c>
      <c r="C50" s="383" t="s">
        <v>327</v>
      </c>
      <c r="D50" s="384" t="s">
        <v>326</v>
      </c>
      <c r="E50" s="385" t="s">
        <v>209</v>
      </c>
      <c r="F50" s="386">
        <v>900</v>
      </c>
      <c r="G50" s="206"/>
      <c r="H50" s="173">
        <f t="shared" si="2"/>
        <v>0</v>
      </c>
    </row>
    <row r="51" spans="1:51" ht="12.75">
      <c r="A51" s="426"/>
      <c r="B51" s="387">
        <v>34</v>
      </c>
      <c r="C51" s="383" t="s">
        <v>207</v>
      </c>
      <c r="D51" s="384" t="s">
        <v>208</v>
      </c>
      <c r="E51" s="385" t="s">
        <v>209</v>
      </c>
      <c r="F51" s="386">
        <v>226.21</v>
      </c>
      <c r="G51" s="206"/>
      <c r="H51" s="173">
        <f t="shared" si="2"/>
        <v>0</v>
      </c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</row>
    <row r="52" spans="1:8" s="176" customFormat="1" ht="12.75">
      <c r="A52" s="426"/>
      <c r="B52" s="387">
        <v>35</v>
      </c>
      <c r="C52" s="383" t="s">
        <v>329</v>
      </c>
      <c r="D52" s="384" t="s">
        <v>328</v>
      </c>
      <c r="E52" s="385" t="s">
        <v>25</v>
      </c>
      <c r="F52" s="386">
        <v>4.5</v>
      </c>
      <c r="G52" s="206"/>
      <c r="H52" s="173">
        <f t="shared" si="2"/>
        <v>0</v>
      </c>
    </row>
    <row r="53" spans="1:8" s="176" customFormat="1" ht="12.75">
      <c r="A53" s="426"/>
      <c r="B53" s="174"/>
      <c r="C53" s="369" t="s">
        <v>40</v>
      </c>
      <c r="D53" s="370" t="str">
        <f>CONCATENATE(C46," ",D46)</f>
        <v>94 Lešení a stavební výtahy</v>
      </c>
      <c r="E53" s="174"/>
      <c r="F53" s="175"/>
      <c r="G53" s="207"/>
      <c r="H53" s="147">
        <f>SUM(H46:H52)</f>
        <v>0</v>
      </c>
    </row>
    <row r="54" spans="1:10" s="176" customFormat="1" ht="12.75">
      <c r="A54" s="426"/>
      <c r="B54" s="362" t="s">
        <v>37</v>
      </c>
      <c r="C54" s="363" t="s">
        <v>216</v>
      </c>
      <c r="D54" s="381" t="s">
        <v>229</v>
      </c>
      <c r="E54" s="387"/>
      <c r="F54" s="169"/>
      <c r="G54" s="205"/>
      <c r="H54" s="170"/>
      <c r="I54" s="177"/>
      <c r="J54" s="177"/>
    </row>
    <row r="55" spans="1:8" s="176" customFormat="1" ht="12.75">
      <c r="A55" s="426"/>
      <c r="B55" s="387">
        <v>36</v>
      </c>
      <c r="C55" s="383" t="s">
        <v>233</v>
      </c>
      <c r="D55" s="384" t="s">
        <v>232</v>
      </c>
      <c r="E55" s="385" t="s">
        <v>215</v>
      </c>
      <c r="F55" s="386">
        <v>7</v>
      </c>
      <c r="G55" s="206"/>
      <c r="H55" s="173">
        <f aca="true" t="shared" si="3" ref="H55:H60">F55*G55</f>
        <v>0</v>
      </c>
    </row>
    <row r="56" spans="1:8" s="176" customFormat="1" ht="22.5">
      <c r="A56" s="426" t="s">
        <v>526</v>
      </c>
      <c r="B56" s="387">
        <v>37</v>
      </c>
      <c r="C56" s="383" t="s">
        <v>235</v>
      </c>
      <c r="D56" s="384" t="s">
        <v>234</v>
      </c>
      <c r="E56" s="385" t="s">
        <v>215</v>
      </c>
      <c r="F56" s="386">
        <v>7</v>
      </c>
      <c r="G56" s="206"/>
      <c r="H56" s="173">
        <f t="shared" si="3"/>
        <v>0</v>
      </c>
    </row>
    <row r="57" spans="1:8" s="176" customFormat="1" ht="12.75">
      <c r="A57" s="426"/>
      <c r="B57" s="387">
        <v>38</v>
      </c>
      <c r="C57" s="383" t="s">
        <v>238</v>
      </c>
      <c r="D57" s="384" t="s">
        <v>236</v>
      </c>
      <c r="E57" s="385" t="s">
        <v>215</v>
      </c>
      <c r="F57" s="386">
        <f>F56*40</f>
        <v>280</v>
      </c>
      <c r="G57" s="206"/>
      <c r="H57" s="173">
        <f t="shared" si="3"/>
        <v>0</v>
      </c>
    </row>
    <row r="58" spans="1:8" s="176" customFormat="1" ht="12.75">
      <c r="A58" s="426"/>
      <c r="B58" s="387">
        <v>39</v>
      </c>
      <c r="C58" s="383" t="s">
        <v>239</v>
      </c>
      <c r="D58" s="384" t="s">
        <v>240</v>
      </c>
      <c r="E58" s="385" t="s">
        <v>237</v>
      </c>
      <c r="F58" s="386">
        <v>10</v>
      </c>
      <c r="G58" s="206"/>
      <c r="H58" s="173">
        <f t="shared" si="3"/>
        <v>0</v>
      </c>
    </row>
    <row r="59" spans="1:8" s="176" customFormat="1" ht="12.75">
      <c r="A59" s="426"/>
      <c r="B59" s="387">
        <v>40</v>
      </c>
      <c r="C59" s="383" t="s">
        <v>242</v>
      </c>
      <c r="D59" s="384" t="s">
        <v>241</v>
      </c>
      <c r="E59" s="385" t="s">
        <v>215</v>
      </c>
      <c r="F59" s="386">
        <f>F56*2</f>
        <v>14</v>
      </c>
      <c r="G59" s="206"/>
      <c r="H59" s="173">
        <f t="shared" si="3"/>
        <v>0</v>
      </c>
    </row>
    <row r="60" spans="1:8" s="176" customFormat="1" ht="12.75">
      <c r="A60" s="426"/>
      <c r="B60" s="387">
        <v>41</v>
      </c>
      <c r="C60" s="383" t="s">
        <v>243</v>
      </c>
      <c r="D60" s="384" t="s">
        <v>244</v>
      </c>
      <c r="E60" s="385" t="s">
        <v>215</v>
      </c>
      <c r="F60" s="386">
        <f>F56*8</f>
        <v>56</v>
      </c>
      <c r="G60" s="206"/>
      <c r="H60" s="173">
        <f t="shared" si="3"/>
        <v>0</v>
      </c>
    </row>
    <row r="61" spans="1:8" s="176" customFormat="1" ht="12.75">
      <c r="A61" s="426"/>
      <c r="B61" s="174"/>
      <c r="C61" s="369" t="s">
        <v>40</v>
      </c>
      <c r="D61" s="370" t="str">
        <f>CONCATENATE(C54," ",D54)</f>
        <v>97 Prorážení otvorů</v>
      </c>
      <c r="E61" s="174"/>
      <c r="F61" s="175"/>
      <c r="G61" s="207"/>
      <c r="H61" s="147">
        <f>SUM(H54:H60)</f>
        <v>0</v>
      </c>
    </row>
    <row r="62" spans="1:10" s="176" customFormat="1" ht="12.75">
      <c r="A62" s="426"/>
      <c r="B62" s="362" t="s">
        <v>37</v>
      </c>
      <c r="C62" s="363" t="s">
        <v>211</v>
      </c>
      <c r="D62" s="381" t="s">
        <v>212</v>
      </c>
      <c r="E62" s="387"/>
      <c r="F62" s="169"/>
      <c r="G62" s="205"/>
      <c r="H62" s="170"/>
      <c r="I62" s="177"/>
      <c r="J62" s="177"/>
    </row>
    <row r="63" spans="1:8" s="176" customFormat="1" ht="12.75">
      <c r="A63" s="426"/>
      <c r="B63" s="387">
        <v>42</v>
      </c>
      <c r="C63" s="383" t="s">
        <v>214</v>
      </c>
      <c r="D63" s="384" t="s">
        <v>213</v>
      </c>
      <c r="E63" s="385" t="s">
        <v>215</v>
      </c>
      <c r="F63" s="386">
        <v>42</v>
      </c>
      <c r="G63" s="206"/>
      <c r="H63" s="173">
        <f aca="true" t="shared" si="4" ref="H63">F63*G63</f>
        <v>0</v>
      </c>
    </row>
    <row r="64" spans="1:8" s="176" customFormat="1" ht="12.75">
      <c r="A64" s="426"/>
      <c r="B64" s="174"/>
      <c r="C64" s="369" t="s">
        <v>40</v>
      </c>
      <c r="D64" s="370" t="str">
        <f>CONCATENATE(C62," ",D62)</f>
        <v>99 Staveništní přesun hmot</v>
      </c>
      <c r="E64" s="174"/>
      <c r="F64" s="175"/>
      <c r="G64" s="207"/>
      <c r="H64" s="147">
        <f>SUM(H62:H63)</f>
        <v>0</v>
      </c>
    </row>
    <row r="65" spans="1:10" s="176" customFormat="1" ht="12.75">
      <c r="A65" s="427" t="s">
        <v>527</v>
      </c>
      <c r="B65" s="362" t="s">
        <v>37</v>
      </c>
      <c r="C65" s="363" t="s">
        <v>306</v>
      </c>
      <c r="D65" s="381" t="s">
        <v>307</v>
      </c>
      <c r="E65" s="387"/>
      <c r="F65" s="169"/>
      <c r="G65" s="205"/>
      <c r="H65" s="170"/>
      <c r="I65" s="177"/>
      <c r="J65" s="177"/>
    </row>
    <row r="66" spans="1:8" s="176" customFormat="1" ht="12.75">
      <c r="A66" s="427"/>
      <c r="B66" s="387">
        <v>43</v>
      </c>
      <c r="C66" s="383" t="s">
        <v>353</v>
      </c>
      <c r="D66" s="384" t="s">
        <v>352</v>
      </c>
      <c r="E66" s="385" t="s">
        <v>209</v>
      </c>
      <c r="F66" s="386">
        <v>89.39</v>
      </c>
      <c r="G66" s="206"/>
      <c r="H66" s="173">
        <f>F66*G66</f>
        <v>0</v>
      </c>
    </row>
    <row r="67" spans="1:8" s="176" customFormat="1" ht="90">
      <c r="A67" s="427"/>
      <c r="B67" s="387">
        <v>44</v>
      </c>
      <c r="C67" s="383" t="s">
        <v>354</v>
      </c>
      <c r="D67" s="384" t="s">
        <v>553</v>
      </c>
      <c r="E67" s="385" t="s">
        <v>209</v>
      </c>
      <c r="F67" s="386">
        <v>89.39</v>
      </c>
      <c r="G67" s="206"/>
      <c r="H67" s="173">
        <f aca="true" t="shared" si="5" ref="H67:H71">F67*G67</f>
        <v>0</v>
      </c>
    </row>
    <row r="68" spans="1:8" s="176" customFormat="1" ht="90">
      <c r="A68" s="427"/>
      <c r="B68" s="387">
        <v>45</v>
      </c>
      <c r="C68" s="383" t="s">
        <v>354</v>
      </c>
      <c r="D68" s="384" t="s">
        <v>554</v>
      </c>
      <c r="E68" s="385" t="s">
        <v>209</v>
      </c>
      <c r="F68" s="386">
        <v>89.39</v>
      </c>
      <c r="G68" s="206"/>
      <c r="H68" s="173">
        <f t="shared" si="5"/>
        <v>0</v>
      </c>
    </row>
    <row r="69" spans="1:8" s="176" customFormat="1" ht="22.5">
      <c r="A69" s="427"/>
      <c r="B69" s="387">
        <v>46</v>
      </c>
      <c r="C69" s="383" t="s">
        <v>355</v>
      </c>
      <c r="D69" s="384" t="s">
        <v>467</v>
      </c>
      <c r="E69" s="385" t="s">
        <v>209</v>
      </c>
      <c r="F69" s="386">
        <v>89.39</v>
      </c>
      <c r="G69" s="206"/>
      <c r="H69" s="173">
        <f t="shared" si="5"/>
        <v>0</v>
      </c>
    </row>
    <row r="70" spans="1:8" s="260" customFormat="1" ht="22.5">
      <c r="A70" s="427"/>
      <c r="B70" s="387">
        <v>47</v>
      </c>
      <c r="C70" s="383" t="s">
        <v>355</v>
      </c>
      <c r="D70" s="384" t="s">
        <v>467</v>
      </c>
      <c r="E70" s="385" t="s">
        <v>209</v>
      </c>
      <c r="F70" s="386">
        <v>89.39</v>
      </c>
      <c r="G70" s="261"/>
      <c r="H70" s="259">
        <f aca="true" t="shared" si="6" ref="H70">F70*G70</f>
        <v>0</v>
      </c>
    </row>
    <row r="71" spans="1:8" s="176" customFormat="1" ht="33.75">
      <c r="A71" s="427"/>
      <c r="B71" s="387">
        <v>48</v>
      </c>
      <c r="C71" s="383" t="s">
        <v>356</v>
      </c>
      <c r="D71" s="384" t="s">
        <v>555</v>
      </c>
      <c r="E71" s="385" t="s">
        <v>209</v>
      </c>
      <c r="F71" s="386">
        <v>89.39</v>
      </c>
      <c r="G71" s="206"/>
      <c r="H71" s="173">
        <f t="shared" si="5"/>
        <v>0</v>
      </c>
    </row>
    <row r="72" spans="1:8" s="176" customFormat="1" ht="12.75">
      <c r="A72" s="427"/>
      <c r="B72" s="387">
        <v>49</v>
      </c>
      <c r="C72" s="383" t="s">
        <v>305</v>
      </c>
      <c r="D72" s="384" t="s">
        <v>304</v>
      </c>
      <c r="E72" s="385" t="s">
        <v>25</v>
      </c>
      <c r="F72" s="386">
        <v>4.15</v>
      </c>
      <c r="G72" s="206"/>
      <c r="H72" s="173">
        <f>F72*G72</f>
        <v>0</v>
      </c>
    </row>
    <row r="73" spans="1:8" s="176" customFormat="1" ht="12.75">
      <c r="A73" s="427"/>
      <c r="B73" s="174"/>
      <c r="C73" s="369" t="s">
        <v>40</v>
      </c>
      <c r="D73" s="370" t="str">
        <f>CONCATENATE(C65," ",D65)</f>
        <v>711 Izolace proti vodě</v>
      </c>
      <c r="E73" s="174"/>
      <c r="F73" s="175"/>
      <c r="G73" s="207"/>
      <c r="H73" s="147">
        <f>SUM(H65:H72)</f>
        <v>0</v>
      </c>
    </row>
    <row r="74" spans="1:8" s="176" customFormat="1" ht="12.75">
      <c r="A74" s="426" t="s">
        <v>528</v>
      </c>
      <c r="B74" s="362" t="s">
        <v>37</v>
      </c>
      <c r="C74" s="363" t="s">
        <v>41</v>
      </c>
      <c r="D74" s="381" t="s">
        <v>308</v>
      </c>
      <c r="E74" s="387"/>
      <c r="F74" s="169"/>
      <c r="G74" s="205"/>
      <c r="H74" s="170"/>
    </row>
    <row r="75" spans="1:8" s="176" customFormat="1" ht="33.75">
      <c r="A75" s="426"/>
      <c r="B75" s="387">
        <v>50</v>
      </c>
      <c r="C75" s="383" t="s">
        <v>497</v>
      </c>
      <c r="D75" s="384" t="s">
        <v>498</v>
      </c>
      <c r="E75" s="385" t="s">
        <v>209</v>
      </c>
      <c r="F75" s="386">
        <v>346.03</v>
      </c>
      <c r="G75" s="206"/>
      <c r="H75" s="173">
        <f aca="true" t="shared" si="7" ref="H75:H78">F75*G75</f>
        <v>0</v>
      </c>
    </row>
    <row r="76" spans="1:8" s="176" customFormat="1" ht="33.75">
      <c r="A76" s="426"/>
      <c r="B76" s="387">
        <v>51</v>
      </c>
      <c r="C76" s="383" t="s">
        <v>340</v>
      </c>
      <c r="D76" s="384" t="s">
        <v>499</v>
      </c>
      <c r="E76" s="385" t="s">
        <v>209</v>
      </c>
      <c r="F76" s="386">
        <v>346.06</v>
      </c>
      <c r="G76" s="206"/>
      <c r="H76" s="173">
        <f t="shared" si="7"/>
        <v>0</v>
      </c>
    </row>
    <row r="77" spans="1:8" s="176" customFormat="1" ht="22.5">
      <c r="A77" s="426"/>
      <c r="B77" s="387">
        <v>52</v>
      </c>
      <c r="C77" s="383" t="s">
        <v>341</v>
      </c>
      <c r="D77" s="384" t="s">
        <v>500</v>
      </c>
      <c r="E77" s="385" t="s">
        <v>209</v>
      </c>
      <c r="F77" s="386">
        <v>346.03</v>
      </c>
      <c r="G77" s="206"/>
      <c r="H77" s="173">
        <f t="shared" si="7"/>
        <v>0</v>
      </c>
    </row>
    <row r="78" spans="1:8" s="176" customFormat="1" ht="12.75">
      <c r="A78" s="426"/>
      <c r="B78" s="387">
        <v>53</v>
      </c>
      <c r="C78" s="383" t="s">
        <v>309</v>
      </c>
      <c r="D78" s="384" t="s">
        <v>342</v>
      </c>
      <c r="E78" s="385" t="s">
        <v>25</v>
      </c>
      <c r="F78" s="386">
        <v>2.1</v>
      </c>
      <c r="G78" s="206"/>
      <c r="H78" s="173">
        <f t="shared" si="7"/>
        <v>0</v>
      </c>
    </row>
    <row r="79" spans="1:8" s="176" customFormat="1" ht="12.75">
      <c r="A79" s="426"/>
      <c r="B79" s="174"/>
      <c r="C79" s="369" t="s">
        <v>40</v>
      </c>
      <c r="D79" s="370" t="str">
        <f>CONCATENATE(C74," ",D74)</f>
        <v>713 Tepelné izolace</v>
      </c>
      <c r="E79" s="174"/>
      <c r="F79" s="175"/>
      <c r="G79" s="207"/>
      <c r="H79" s="147">
        <f>SUM(H74:H78)</f>
        <v>0</v>
      </c>
    </row>
    <row r="80" spans="1:8" s="176" customFormat="1" ht="12.75">
      <c r="A80" s="427" t="s">
        <v>527</v>
      </c>
      <c r="B80" s="362" t="s">
        <v>37</v>
      </c>
      <c r="C80" s="363" t="s">
        <v>357</v>
      </c>
      <c r="D80" s="381" t="s">
        <v>358</v>
      </c>
      <c r="E80" s="387"/>
      <c r="F80" s="169"/>
      <c r="G80" s="205"/>
      <c r="H80" s="170"/>
    </row>
    <row r="81" spans="1:8" s="176" customFormat="1" ht="33.75">
      <c r="A81" s="427"/>
      <c r="B81" s="387">
        <v>54</v>
      </c>
      <c r="C81" s="383" t="s">
        <v>361</v>
      </c>
      <c r="D81" s="384" t="s">
        <v>610</v>
      </c>
      <c r="E81" s="385" t="s">
        <v>209</v>
      </c>
      <c r="F81" s="386">
        <v>31.2</v>
      </c>
      <c r="G81" s="206"/>
      <c r="H81" s="173">
        <f aca="true" t="shared" si="8" ref="H81:H82">F81*G81</f>
        <v>0</v>
      </c>
    </row>
    <row r="82" spans="1:8" s="176" customFormat="1" ht="12.75">
      <c r="A82" s="427"/>
      <c r="B82" s="387">
        <v>55</v>
      </c>
      <c r="C82" s="383" t="s">
        <v>360</v>
      </c>
      <c r="D82" s="384" t="s">
        <v>359</v>
      </c>
      <c r="E82" s="385" t="s">
        <v>25</v>
      </c>
      <c r="F82" s="386">
        <v>6.7</v>
      </c>
      <c r="G82" s="206"/>
      <c r="H82" s="173">
        <f t="shared" si="8"/>
        <v>0</v>
      </c>
    </row>
    <row r="83" spans="1:8" s="176" customFormat="1" ht="12.75">
      <c r="A83" s="427"/>
      <c r="B83" s="174"/>
      <c r="C83" s="369" t="s">
        <v>40</v>
      </c>
      <c r="D83" s="370" t="str">
        <f>CONCATENATE(C80," ",D80)</f>
        <v>762 Konstrukce tesařské</v>
      </c>
      <c r="E83" s="174"/>
      <c r="F83" s="175"/>
      <c r="G83" s="208"/>
      <c r="H83" s="147">
        <f>SUM(H80:H82)</f>
        <v>0</v>
      </c>
    </row>
    <row r="84" spans="1:8" s="176" customFormat="1" ht="12.75">
      <c r="A84" s="426" t="s">
        <v>526</v>
      </c>
      <c r="B84" s="362" t="s">
        <v>37</v>
      </c>
      <c r="C84" s="363" t="s">
        <v>314</v>
      </c>
      <c r="D84" s="381" t="s">
        <v>317</v>
      </c>
      <c r="E84" s="387"/>
      <c r="F84" s="169"/>
      <c r="G84" s="205"/>
      <c r="H84" s="170"/>
    </row>
    <row r="85" spans="1:19" s="176" customFormat="1" ht="22.5">
      <c r="A85" s="426"/>
      <c r="B85" s="387">
        <v>56</v>
      </c>
      <c r="C85" s="383" t="s">
        <v>315</v>
      </c>
      <c r="D85" s="384" t="s">
        <v>556</v>
      </c>
      <c r="E85" s="385" t="s">
        <v>39</v>
      </c>
      <c r="F85" s="386">
        <v>107.46</v>
      </c>
      <c r="G85" s="206"/>
      <c r="H85" s="173">
        <f aca="true" t="shared" si="9" ref="H85:H89">F85*G85</f>
        <v>0</v>
      </c>
      <c r="K85" s="178"/>
      <c r="L85" s="178"/>
      <c r="M85" s="178"/>
      <c r="N85" s="178"/>
      <c r="O85" s="178"/>
      <c r="P85" s="178"/>
      <c r="Q85" s="178"/>
      <c r="R85" s="178"/>
      <c r="S85" s="178"/>
    </row>
    <row r="86" spans="1:19" s="176" customFormat="1" ht="12.75">
      <c r="A86" s="426"/>
      <c r="B86" s="387">
        <v>57</v>
      </c>
      <c r="C86" s="383" t="s">
        <v>366</v>
      </c>
      <c r="D86" s="384" t="s">
        <v>414</v>
      </c>
      <c r="E86" s="385" t="s">
        <v>39</v>
      </c>
      <c r="F86" s="386">
        <v>64.5</v>
      </c>
      <c r="G86" s="206"/>
      <c r="H86" s="173">
        <f t="shared" si="9"/>
        <v>0</v>
      </c>
      <c r="K86" s="178"/>
      <c r="L86" s="178"/>
      <c r="M86" s="178"/>
      <c r="N86" s="178"/>
      <c r="O86" s="178"/>
      <c r="P86" s="178"/>
      <c r="Q86" s="178"/>
      <c r="R86" s="178"/>
      <c r="S86" s="178"/>
    </row>
    <row r="87" spans="1:19" s="176" customFormat="1" ht="12.75">
      <c r="A87" s="426"/>
      <c r="B87" s="387">
        <v>58</v>
      </c>
      <c r="C87" s="383" t="s">
        <v>367</v>
      </c>
      <c r="D87" s="384" t="s">
        <v>415</v>
      </c>
      <c r="E87" s="385" t="s">
        <v>38</v>
      </c>
      <c r="F87" s="386">
        <v>12</v>
      </c>
      <c r="G87" s="206"/>
      <c r="H87" s="173">
        <f t="shared" si="9"/>
        <v>0</v>
      </c>
      <c r="K87" s="178"/>
      <c r="L87" s="178"/>
      <c r="M87" s="178"/>
      <c r="N87" s="178"/>
      <c r="O87" s="178"/>
      <c r="P87" s="178"/>
      <c r="Q87" s="178"/>
      <c r="R87" s="178"/>
      <c r="S87" s="178"/>
    </row>
    <row r="88" spans="1:8" ht="45">
      <c r="A88" s="426"/>
      <c r="B88" s="387">
        <v>59</v>
      </c>
      <c r="C88" s="383" t="s">
        <v>466</v>
      </c>
      <c r="D88" s="384" t="s">
        <v>557</v>
      </c>
      <c r="E88" s="271" t="s">
        <v>38</v>
      </c>
      <c r="F88" s="272">
        <v>2</v>
      </c>
      <c r="G88" s="209"/>
      <c r="H88" s="142">
        <f t="shared" si="9"/>
        <v>0</v>
      </c>
    </row>
    <row r="89" spans="1:51" s="262" customFormat="1" ht="22.5">
      <c r="A89" s="426"/>
      <c r="B89" s="387">
        <v>60</v>
      </c>
      <c r="C89" s="383" t="s">
        <v>558</v>
      </c>
      <c r="D89" s="384" t="s">
        <v>559</v>
      </c>
      <c r="E89" s="385" t="s">
        <v>39</v>
      </c>
      <c r="F89" s="386">
        <v>5.8</v>
      </c>
      <c r="G89" s="267"/>
      <c r="H89" s="265">
        <f t="shared" si="9"/>
        <v>0</v>
      </c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3"/>
      <c r="AT89" s="263"/>
      <c r="AU89" s="263"/>
      <c r="AV89" s="263"/>
      <c r="AW89" s="263"/>
      <c r="AX89" s="263"/>
      <c r="AY89" s="263"/>
    </row>
    <row r="90" spans="1:8" s="176" customFormat="1" ht="12.75">
      <c r="A90" s="426"/>
      <c r="B90" s="387">
        <v>61</v>
      </c>
      <c r="C90" s="383" t="s">
        <v>319</v>
      </c>
      <c r="D90" s="384" t="s">
        <v>318</v>
      </c>
      <c r="E90" s="385" t="s">
        <v>25</v>
      </c>
      <c r="F90" s="386">
        <v>2</v>
      </c>
      <c r="G90" s="206"/>
      <c r="H90" s="173">
        <f>F90*G90</f>
        <v>0</v>
      </c>
    </row>
    <row r="91" spans="1:8" s="176" customFormat="1" ht="12.75">
      <c r="A91" s="426"/>
      <c r="B91" s="174"/>
      <c r="C91" s="369" t="s">
        <v>40</v>
      </c>
      <c r="D91" s="370" t="str">
        <f>CONCATENATE(C84," ",D84)</f>
        <v>764 Konstrukce klempířské</v>
      </c>
      <c r="E91" s="174"/>
      <c r="F91" s="175"/>
      <c r="G91" s="207"/>
      <c r="H91" s="147">
        <f>SUM(H84:H90)</f>
        <v>0</v>
      </c>
    </row>
    <row r="92" spans="1:51" ht="12.75">
      <c r="A92" s="427" t="s">
        <v>529</v>
      </c>
      <c r="B92" s="362" t="s">
        <v>37</v>
      </c>
      <c r="C92" s="363" t="s">
        <v>252</v>
      </c>
      <c r="D92" s="381" t="s">
        <v>501</v>
      </c>
      <c r="E92" s="387"/>
      <c r="F92" s="169"/>
      <c r="G92" s="205"/>
      <c r="H92" s="170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</row>
    <row r="93" spans="1:51" ht="12.75">
      <c r="A93" s="427"/>
      <c r="B93" s="387">
        <v>62</v>
      </c>
      <c r="C93" s="383" t="s">
        <v>254</v>
      </c>
      <c r="D93" s="384" t="s">
        <v>253</v>
      </c>
      <c r="E93" s="385" t="s">
        <v>209</v>
      </c>
      <c r="F93" s="386">
        <v>226.21</v>
      </c>
      <c r="G93" s="206"/>
      <c r="H93" s="173">
        <f aca="true" t="shared" si="10" ref="H93:H95">F93*G93</f>
        <v>0</v>
      </c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</row>
    <row r="94" spans="1:51" ht="12.75">
      <c r="A94" s="427"/>
      <c r="B94" s="387">
        <v>63</v>
      </c>
      <c r="C94" s="383" t="s">
        <v>255</v>
      </c>
      <c r="D94" s="384" t="s">
        <v>257</v>
      </c>
      <c r="E94" s="385" t="s">
        <v>209</v>
      </c>
      <c r="F94" s="386">
        <v>226.21</v>
      </c>
      <c r="G94" s="206"/>
      <c r="H94" s="173">
        <f t="shared" si="10"/>
        <v>0</v>
      </c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</row>
    <row r="95" spans="1:51" ht="12.75">
      <c r="A95" s="427"/>
      <c r="B95" s="387">
        <v>64</v>
      </c>
      <c r="C95" s="383" t="s">
        <v>256</v>
      </c>
      <c r="D95" s="384" t="s">
        <v>258</v>
      </c>
      <c r="E95" s="385" t="s">
        <v>209</v>
      </c>
      <c r="F95" s="386">
        <v>226.21</v>
      </c>
      <c r="G95" s="206"/>
      <c r="H95" s="173">
        <f t="shared" si="10"/>
        <v>0</v>
      </c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</row>
    <row r="96" spans="1:51" ht="12.75">
      <c r="A96" s="427"/>
      <c r="B96" s="368"/>
      <c r="C96" s="369" t="s">
        <v>40</v>
      </c>
      <c r="D96" s="370" t="str">
        <f>CONCATENATE(C92," ",D92)</f>
        <v>784 Malby - strop suterénu</v>
      </c>
      <c r="E96" s="368"/>
      <c r="F96" s="371"/>
      <c r="G96" s="210"/>
      <c r="H96" s="147">
        <f>SUM(H92:H95)</f>
        <v>0</v>
      </c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</row>
    <row r="97" ht="12.75">
      <c r="A97" s="243"/>
    </row>
    <row r="98" spans="1:10" s="176" customFormat="1" ht="12.75">
      <c r="A98" s="243"/>
      <c r="B98" s="111"/>
      <c r="C98" s="111"/>
      <c r="D98" s="111"/>
      <c r="E98" s="111"/>
      <c r="F98" s="150"/>
      <c r="G98" s="111"/>
      <c r="H98" s="164"/>
      <c r="I98" s="164"/>
      <c r="J98" s="164"/>
    </row>
    <row r="99" spans="1:8" s="176" customFormat="1" ht="12.75">
      <c r="A99" s="243"/>
      <c r="B99" s="111"/>
      <c r="C99" s="111"/>
      <c r="D99" s="111"/>
      <c r="E99" s="111"/>
      <c r="F99" s="150"/>
      <c r="G99" s="111"/>
      <c r="H99" s="111"/>
    </row>
    <row r="100" spans="1:8" s="176" customFormat="1" ht="12.75">
      <c r="A100" s="243"/>
      <c r="B100" s="111"/>
      <c r="C100" s="111"/>
      <c r="D100" s="111"/>
      <c r="E100" s="111"/>
      <c r="F100" s="150"/>
      <c r="G100" s="111"/>
      <c r="H100" s="164"/>
    </row>
    <row r="101" spans="1:8" s="176" customFormat="1" ht="12.75">
      <c r="A101" s="243"/>
      <c r="B101" s="111"/>
      <c r="C101" s="111"/>
      <c r="D101" s="111"/>
      <c r="E101" s="111"/>
      <c r="F101" s="150"/>
      <c r="G101" s="111"/>
      <c r="H101" s="111"/>
    </row>
    <row r="102" spans="1:8" s="176" customFormat="1" ht="12.75">
      <c r="A102" s="243"/>
      <c r="B102" s="111"/>
      <c r="C102" s="111"/>
      <c r="D102" s="111"/>
      <c r="E102" s="111"/>
      <c r="F102" s="150"/>
      <c r="G102" s="111"/>
      <c r="H102" s="111"/>
    </row>
    <row r="103" ht="12.75">
      <c r="A103" s="243"/>
    </row>
    <row r="104" ht="12.75">
      <c r="A104" s="243"/>
    </row>
    <row r="105" ht="13.5" customHeight="1">
      <c r="A105" s="243"/>
    </row>
    <row r="106" ht="12.75">
      <c r="A106" s="243"/>
    </row>
    <row r="107" ht="12.75">
      <c r="A107" s="243"/>
    </row>
    <row r="108" ht="12.75">
      <c r="A108" s="243"/>
    </row>
  </sheetData>
  <sheetProtection algorithmName="SHA-512" hashValue="Fe5/tWHzfFjodxd7KjIAQjL7zkJVaayZ3Zps5m08B8MDBFmaYsELvlO4wOi7+ZM+oFX101kn07r71ardeU6XwQ==" saltValue="gd54KHb1sl+w+rHjW1Zngw==" spinCount="100000" sheet="1" objects="1" scenarios="1"/>
  <protectedRanges>
    <protectedRange sqref="G7:G96" name="Oblast1"/>
  </protectedRanges>
  <mergeCells count="12">
    <mergeCell ref="B1:H1"/>
    <mergeCell ref="B3:C3"/>
    <mergeCell ref="B4:C4"/>
    <mergeCell ref="A7:A22"/>
    <mergeCell ref="A23:A28"/>
    <mergeCell ref="A84:A91"/>
    <mergeCell ref="A92:A96"/>
    <mergeCell ref="A29:A55"/>
    <mergeCell ref="A56:A64"/>
    <mergeCell ref="A65:A73"/>
    <mergeCell ref="A74:A79"/>
    <mergeCell ref="A80:A8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Header>&amp;L&amp;"Arial CE,Tučné"&amp;8&amp;K00-046RTS Stavitel+&amp;R&amp;"Arial CE,Kurzíva"&amp;8&amp;K00-048Cenová úroveň CÚ2020/I
Cenová soustava RTS DATA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BE72"/>
  <sheetViews>
    <sheetView workbookViewId="0" topLeftCell="A1">
      <selection activeCell="F16" sqref="F1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419" t="s">
        <v>3</v>
      </c>
      <c r="B1" s="420"/>
      <c r="C1" s="56" t="str">
        <f>'Krycí list'!nazevstavby</f>
        <v>Zateplení bytových domů v ulicích Heyrovského a Sokolovská</v>
      </c>
      <c r="D1" s="57"/>
      <c r="E1" s="58"/>
      <c r="F1" s="57"/>
      <c r="G1" s="59"/>
      <c r="H1" s="60"/>
      <c r="I1" s="166"/>
    </row>
    <row r="2" spans="1:9" ht="13.5" thickBot="1">
      <c r="A2" s="421" t="s">
        <v>0</v>
      </c>
      <c r="B2" s="422"/>
      <c r="C2" s="61" t="str">
        <f>'Krycí list'!nazevobjektu</f>
        <v>BD Heyrovského 1379-1380, Sokolov</v>
      </c>
      <c r="D2" s="62"/>
      <c r="E2" s="63"/>
      <c r="F2" s="62"/>
      <c r="G2" s="155"/>
      <c r="H2" s="155"/>
      <c r="I2" s="213" t="s">
        <v>428</v>
      </c>
    </row>
    <row r="3" ht="13.5" thickTop="1">
      <c r="F3" s="11"/>
    </row>
    <row r="4" spans="1:9" ht="19.5" customHeight="1">
      <c r="A4" s="64" t="s">
        <v>427</v>
      </c>
      <c r="B4" s="1"/>
      <c r="C4" s="1"/>
      <c r="D4" s="1"/>
      <c r="E4" s="65"/>
      <c r="F4" s="1"/>
      <c r="G4" s="1"/>
      <c r="H4" s="1"/>
      <c r="I4" s="1"/>
    </row>
    <row r="5" ht="13.5" thickBot="1"/>
    <row r="6" spans="1:9" s="11" customFormat="1" ht="13.5" thickBot="1">
      <c r="A6" s="66"/>
      <c r="B6" s="67" t="s">
        <v>16</v>
      </c>
      <c r="C6" s="67"/>
      <c r="D6" s="68"/>
      <c r="E6" s="69" t="s">
        <v>17</v>
      </c>
      <c r="F6" s="70" t="s">
        <v>18</v>
      </c>
      <c r="G6" s="70" t="s">
        <v>19</v>
      </c>
      <c r="H6" s="70" t="s">
        <v>20</v>
      </c>
      <c r="I6" s="71" t="s">
        <v>21</v>
      </c>
    </row>
    <row r="7" spans="1:9" s="11" customFormat="1" ht="12.75">
      <c r="A7" s="72" t="s">
        <v>228</v>
      </c>
      <c r="B7" s="73" t="str">
        <f>'SO 02 Položky'!D7</f>
        <v>Bourání konstrukcí</v>
      </c>
      <c r="C7" s="74"/>
      <c r="D7" s="75"/>
      <c r="E7" s="76">
        <f>'SO 02 Položky'!H14</f>
        <v>0</v>
      </c>
      <c r="F7" s="77">
        <v>0</v>
      </c>
      <c r="G7" s="77">
        <v>0</v>
      </c>
      <c r="H7" s="77">
        <v>0</v>
      </c>
      <c r="I7" s="78">
        <v>0</v>
      </c>
    </row>
    <row r="8" spans="1:9" s="11" customFormat="1" ht="12.75">
      <c r="A8" s="72" t="s">
        <v>216</v>
      </c>
      <c r="B8" s="73" t="str">
        <f>'SO 02 Položky'!D15</f>
        <v>Prorážení otvorů</v>
      </c>
      <c r="C8" s="74"/>
      <c r="D8" s="75"/>
      <c r="E8" s="76">
        <f>'SO 02 Položky'!H22</f>
        <v>0</v>
      </c>
      <c r="F8" s="77">
        <v>0</v>
      </c>
      <c r="G8" s="77">
        <v>0</v>
      </c>
      <c r="H8" s="77">
        <v>0</v>
      </c>
      <c r="I8" s="78">
        <v>0</v>
      </c>
    </row>
    <row r="9" spans="1:9" s="11" customFormat="1" ht="12.75">
      <c r="A9" s="72" t="s">
        <v>211</v>
      </c>
      <c r="B9" s="73" t="str">
        <f>'SO 02 Položky'!D23</f>
        <v>Staveništní přesun hmot</v>
      </c>
      <c r="C9" s="74"/>
      <c r="D9" s="75"/>
      <c r="E9" s="76">
        <f>'SO 02 Položky'!H25</f>
        <v>0</v>
      </c>
      <c r="F9" s="77">
        <v>0</v>
      </c>
      <c r="G9" s="77">
        <v>0</v>
      </c>
      <c r="H9" s="77">
        <v>0</v>
      </c>
      <c r="I9" s="78">
        <v>0</v>
      </c>
    </row>
    <row r="10" spans="1:9" s="11" customFormat="1" ht="13.5" thickBot="1">
      <c r="A10" s="72" t="s">
        <v>247</v>
      </c>
      <c r="B10" s="73" t="str">
        <f>'SO 02 Položky'!D26</f>
        <v>Konstrukce truhlářské</v>
      </c>
      <c r="C10" s="74"/>
      <c r="D10" s="75"/>
      <c r="E10" s="76">
        <v>0</v>
      </c>
      <c r="F10" s="76">
        <f>'SO 02 Položky'!H42</f>
        <v>0</v>
      </c>
      <c r="G10" s="77">
        <v>0</v>
      </c>
      <c r="H10" s="77">
        <v>0</v>
      </c>
      <c r="I10" s="78">
        <v>0</v>
      </c>
    </row>
    <row r="11" spans="1:9" s="84" customFormat="1" ht="13.5" thickBot="1">
      <c r="A11" s="79"/>
      <c r="B11" s="67" t="s">
        <v>22</v>
      </c>
      <c r="C11" s="67"/>
      <c r="D11" s="80"/>
      <c r="E11" s="81">
        <f>SUM(E7:E10)</f>
        <v>0</v>
      </c>
      <c r="F11" s="82">
        <f>SUM(F7:F10)</f>
        <v>0</v>
      </c>
      <c r="G11" s="82">
        <f>SUM(G7:G10)</f>
        <v>0</v>
      </c>
      <c r="H11" s="82">
        <f>SUM(H7:H10)</f>
        <v>0</v>
      </c>
      <c r="I11" s="83">
        <f>SUM(I7:I10)</f>
        <v>0</v>
      </c>
    </row>
    <row r="12" spans="1:9" ht="12.75">
      <c r="A12" s="74"/>
      <c r="B12" s="74"/>
      <c r="C12" s="74"/>
      <c r="D12" s="74"/>
      <c r="E12" s="74"/>
      <c r="F12" s="74"/>
      <c r="G12" s="74"/>
      <c r="H12" s="74"/>
      <c r="I12" s="74"/>
    </row>
    <row r="13" spans="1:57" ht="19.5" customHeight="1">
      <c r="A13" s="85" t="s">
        <v>23</v>
      </c>
      <c r="B13" s="85"/>
      <c r="C13" s="85"/>
      <c r="D13" s="85"/>
      <c r="E13" s="85"/>
      <c r="F13" s="85"/>
      <c r="G13" s="86"/>
      <c r="H13" s="85"/>
      <c r="I13" s="85"/>
      <c r="BA13" s="29"/>
      <c r="BB13" s="29"/>
      <c r="BC13" s="29"/>
      <c r="BD13" s="29"/>
      <c r="BE13" s="29"/>
    </row>
    <row r="14" spans="1:9" ht="13.5" thickBot="1">
      <c r="A14" s="87"/>
      <c r="B14" s="87"/>
      <c r="C14" s="87"/>
      <c r="D14" s="87"/>
      <c r="E14" s="87"/>
      <c r="F14" s="87"/>
      <c r="G14" s="87"/>
      <c r="H14" s="87"/>
      <c r="I14" s="87"/>
    </row>
    <row r="15" spans="1:9" ht="12.75">
      <c r="A15" s="88" t="s">
        <v>24</v>
      </c>
      <c r="B15" s="89"/>
      <c r="C15" s="89"/>
      <c r="D15" s="90"/>
      <c r="E15" s="91"/>
      <c r="F15" s="92" t="s">
        <v>25</v>
      </c>
      <c r="G15" s="93" t="s">
        <v>26</v>
      </c>
      <c r="H15" s="94"/>
      <c r="I15" s="95" t="s">
        <v>27</v>
      </c>
    </row>
    <row r="16" spans="1:53" ht="12.75">
      <c r="A16" s="96" t="s">
        <v>28</v>
      </c>
      <c r="B16" s="97"/>
      <c r="C16" s="97"/>
      <c r="D16" s="98"/>
      <c r="E16" s="99"/>
      <c r="F16" s="212"/>
      <c r="G16" s="100">
        <f>SUM(E11:I11)</f>
        <v>0</v>
      </c>
      <c r="H16" s="101"/>
      <c r="I16" s="102">
        <f>E16+F16*G16/100</f>
        <v>0</v>
      </c>
      <c r="BA16">
        <v>0</v>
      </c>
    </row>
    <row r="17" spans="1:9" ht="13.5" thickBot="1">
      <c r="A17" s="103"/>
      <c r="B17" s="104" t="s">
        <v>29</v>
      </c>
      <c r="C17" s="105"/>
      <c r="D17" s="106"/>
      <c r="E17" s="107"/>
      <c r="F17" s="108"/>
      <c r="G17" s="108"/>
      <c r="H17" s="423">
        <f>SUM(I16:I16)</f>
        <v>0</v>
      </c>
      <c r="I17" s="424"/>
    </row>
    <row r="18" spans="1:9" ht="12.75">
      <c r="A18" s="74"/>
      <c r="B18" s="157"/>
      <c r="C18" s="74"/>
      <c r="D18" s="158"/>
      <c r="E18" s="158"/>
      <c r="F18" s="158"/>
      <c r="G18" s="158"/>
      <c r="H18" s="159"/>
      <c r="I18" s="159"/>
    </row>
    <row r="19" spans="1:9" ht="12.75">
      <c r="A19" s="74"/>
      <c r="B19" s="157"/>
      <c r="C19" s="74"/>
      <c r="D19" s="158"/>
      <c r="E19" s="158"/>
      <c r="F19" s="158"/>
      <c r="G19" s="158"/>
      <c r="H19" s="159"/>
      <c r="I19" s="159"/>
    </row>
    <row r="20" spans="1:9" ht="15.75">
      <c r="A20" s="74"/>
      <c r="B20" s="157"/>
      <c r="E20" s="160" t="s">
        <v>40</v>
      </c>
      <c r="F20" s="161" t="s">
        <v>430</v>
      </c>
      <c r="G20" s="162"/>
      <c r="H20" s="425">
        <f>(SUM(E11:I11))+I16</f>
        <v>0</v>
      </c>
      <c r="I20" s="425"/>
    </row>
    <row r="21" spans="2:9" ht="12.75">
      <c r="B21" s="84"/>
      <c r="F21" s="109"/>
      <c r="G21" s="110"/>
      <c r="H21" s="110"/>
      <c r="I21" s="87" t="s">
        <v>70</v>
      </c>
    </row>
    <row r="22" spans="1:9" ht="12.75">
      <c r="A22" s="87"/>
      <c r="B22" s="87"/>
      <c r="C22" s="87"/>
      <c r="D22" s="87"/>
      <c r="E22" s="87"/>
      <c r="F22" s="87"/>
      <c r="G22" s="87"/>
      <c r="H22" s="87"/>
      <c r="I22" s="87"/>
    </row>
    <row r="23" spans="2:9" ht="12.75">
      <c r="B23" s="84"/>
      <c r="F23" s="109"/>
      <c r="G23" s="110"/>
      <c r="H23" s="110"/>
      <c r="I23" s="179">
        <f>H20</f>
        <v>0</v>
      </c>
    </row>
    <row r="24" spans="6:9" ht="12.75">
      <c r="F24" s="109"/>
      <c r="G24" s="110"/>
      <c r="H24" s="110"/>
      <c r="I24" s="53"/>
    </row>
    <row r="25" spans="6:9" ht="12.75">
      <c r="F25" s="109"/>
      <c r="G25" s="110"/>
      <c r="H25" s="110"/>
      <c r="I25" s="53"/>
    </row>
    <row r="26" spans="6:9" ht="12.75">
      <c r="F26" s="109"/>
      <c r="G26" s="110"/>
      <c r="H26" s="110"/>
      <c r="I26" s="53"/>
    </row>
    <row r="27" spans="6:9" ht="12.75">
      <c r="F27" s="109"/>
      <c r="G27" s="110"/>
      <c r="H27" s="110"/>
      <c r="I27" s="53"/>
    </row>
    <row r="28" spans="6:9" ht="12.75">
      <c r="F28" s="109"/>
      <c r="G28" s="110"/>
      <c r="H28" s="110"/>
      <c r="I28" s="53"/>
    </row>
    <row r="29" spans="6:9" ht="12.75">
      <c r="F29" s="109"/>
      <c r="G29" s="110"/>
      <c r="H29" s="110"/>
      <c r="I29" s="53"/>
    </row>
    <row r="30" spans="6:9" ht="12.75">
      <c r="F30" s="109"/>
      <c r="G30" s="110"/>
      <c r="H30" s="110"/>
      <c r="I30" s="53"/>
    </row>
    <row r="31" spans="6:9" ht="12.75">
      <c r="F31" s="109"/>
      <c r="G31" s="110"/>
      <c r="H31" s="110"/>
      <c r="I31" s="53"/>
    </row>
    <row r="32" spans="6:9" ht="12.75">
      <c r="F32" s="109"/>
      <c r="G32" s="110"/>
      <c r="H32" s="110"/>
      <c r="I32" s="53"/>
    </row>
    <row r="33" spans="6:9" ht="12.75">
      <c r="F33" s="109"/>
      <c r="G33" s="110"/>
      <c r="H33" s="110"/>
      <c r="I33" s="53"/>
    </row>
    <row r="34" spans="6:9" ht="12.75">
      <c r="F34" s="109"/>
      <c r="G34" s="110"/>
      <c r="H34" s="110"/>
      <c r="I34" s="53"/>
    </row>
    <row r="35" spans="6:9" ht="12.75">
      <c r="F35" s="109"/>
      <c r="G35" s="110"/>
      <c r="H35" s="110"/>
      <c r="I35" s="53"/>
    </row>
    <row r="36" spans="6:9" ht="12.75">
      <c r="F36" s="109"/>
      <c r="G36" s="110"/>
      <c r="H36" s="110"/>
      <c r="I36" s="53"/>
    </row>
    <row r="37" spans="6:9" ht="12.75">
      <c r="F37" s="109"/>
      <c r="G37" s="110"/>
      <c r="H37" s="110"/>
      <c r="I37" s="53"/>
    </row>
    <row r="38" spans="6:9" ht="12.75">
      <c r="F38" s="109"/>
      <c r="G38" s="110"/>
      <c r="H38" s="110"/>
      <c r="I38" s="53"/>
    </row>
    <row r="39" spans="6:9" ht="12.75">
      <c r="F39" s="109"/>
      <c r="G39" s="110"/>
      <c r="H39" s="110"/>
      <c r="I39" s="53"/>
    </row>
    <row r="40" spans="6:9" ht="12.75">
      <c r="F40" s="109"/>
      <c r="G40" s="110"/>
      <c r="H40" s="110"/>
      <c r="I40" s="53"/>
    </row>
    <row r="41" spans="6:9" ht="12.75">
      <c r="F41" s="109"/>
      <c r="G41" s="110"/>
      <c r="H41" s="110"/>
      <c r="I41" s="53"/>
    </row>
    <row r="42" spans="6:9" ht="12.75">
      <c r="F42" s="109"/>
      <c r="G42" s="110"/>
      <c r="H42" s="110"/>
      <c r="I42" s="53"/>
    </row>
    <row r="43" spans="6:9" ht="12.75">
      <c r="F43" s="109"/>
      <c r="G43" s="110"/>
      <c r="H43" s="110"/>
      <c r="I43" s="53"/>
    </row>
    <row r="44" spans="6:9" ht="12.75">
      <c r="F44" s="109"/>
      <c r="G44" s="110"/>
      <c r="H44" s="110"/>
      <c r="I44" s="53"/>
    </row>
    <row r="45" spans="6:9" ht="12.75">
      <c r="F45" s="109"/>
      <c r="G45" s="110"/>
      <c r="H45" s="110"/>
      <c r="I45" s="53"/>
    </row>
    <row r="46" spans="6:9" ht="12.75">
      <c r="F46" s="109"/>
      <c r="G46" s="110"/>
      <c r="H46" s="110"/>
      <c r="I46" s="53"/>
    </row>
    <row r="47" spans="6:9" ht="12.75">
      <c r="F47" s="109"/>
      <c r="G47" s="110"/>
      <c r="H47" s="110"/>
      <c r="I47" s="53"/>
    </row>
    <row r="48" spans="6:9" ht="12.75">
      <c r="F48" s="109"/>
      <c r="G48" s="110"/>
      <c r="H48" s="110"/>
      <c r="I48" s="53"/>
    </row>
    <row r="49" spans="6:9" ht="12.75">
      <c r="F49" s="109"/>
      <c r="G49" s="110"/>
      <c r="H49" s="110"/>
      <c r="I49" s="53"/>
    </row>
    <row r="50" spans="6:9" ht="12.75">
      <c r="F50" s="109"/>
      <c r="G50" s="110"/>
      <c r="H50" s="110"/>
      <c r="I50" s="53"/>
    </row>
    <row r="51" spans="6:9" ht="12.75">
      <c r="F51" s="109"/>
      <c r="G51" s="110"/>
      <c r="H51" s="110"/>
      <c r="I51" s="53"/>
    </row>
    <row r="52" spans="6:9" ht="12.75">
      <c r="F52" s="109"/>
      <c r="G52" s="110"/>
      <c r="H52" s="110"/>
      <c r="I52" s="53"/>
    </row>
    <row r="53" spans="6:9" ht="12.75">
      <c r="F53" s="109"/>
      <c r="G53" s="110"/>
      <c r="H53" s="110"/>
      <c r="I53" s="53"/>
    </row>
    <row r="54" spans="6:9" ht="12.75">
      <c r="F54" s="109"/>
      <c r="G54" s="110"/>
      <c r="H54" s="110"/>
      <c r="I54" s="53"/>
    </row>
    <row r="55" spans="6:9" ht="12.75">
      <c r="F55" s="109"/>
      <c r="G55" s="110"/>
      <c r="H55" s="110"/>
      <c r="I55" s="53"/>
    </row>
    <row r="56" spans="6:9" ht="12.75">
      <c r="F56" s="109"/>
      <c r="G56" s="110"/>
      <c r="H56" s="110"/>
      <c r="I56" s="53"/>
    </row>
    <row r="57" spans="6:9" ht="12.75">
      <c r="F57" s="109"/>
      <c r="G57" s="110"/>
      <c r="H57" s="110"/>
      <c r="I57" s="53"/>
    </row>
    <row r="58" spans="6:9" ht="12.75">
      <c r="F58" s="109"/>
      <c r="G58" s="110"/>
      <c r="H58" s="110"/>
      <c r="I58" s="53"/>
    </row>
    <row r="59" spans="6:9" ht="12.75">
      <c r="F59" s="109"/>
      <c r="G59" s="110"/>
      <c r="H59" s="110"/>
      <c r="I59" s="53"/>
    </row>
    <row r="60" spans="6:9" ht="12.75">
      <c r="F60" s="109"/>
      <c r="G60" s="110"/>
      <c r="H60" s="110"/>
      <c r="I60" s="53"/>
    </row>
    <row r="61" spans="6:9" ht="12.75">
      <c r="F61" s="109"/>
      <c r="G61" s="110"/>
      <c r="H61" s="110"/>
      <c r="I61" s="53"/>
    </row>
    <row r="62" spans="6:9" ht="12.75">
      <c r="F62" s="109"/>
      <c r="G62" s="110"/>
      <c r="H62" s="110"/>
      <c r="I62" s="53"/>
    </row>
    <row r="63" spans="6:9" ht="12.75">
      <c r="F63" s="109"/>
      <c r="G63" s="110"/>
      <c r="H63" s="110"/>
      <c r="I63" s="53"/>
    </row>
    <row r="64" spans="6:9" ht="12.75">
      <c r="F64" s="109"/>
      <c r="G64" s="110"/>
      <c r="H64" s="110"/>
      <c r="I64" s="53"/>
    </row>
    <row r="65" spans="6:9" ht="12.75">
      <c r="F65" s="109"/>
      <c r="G65" s="110"/>
      <c r="H65" s="110"/>
      <c r="I65" s="53"/>
    </row>
    <row r="66" spans="6:9" ht="12.75">
      <c r="F66" s="109"/>
      <c r="G66" s="110"/>
      <c r="H66" s="110"/>
      <c r="I66" s="53"/>
    </row>
    <row r="67" spans="6:9" ht="12.75">
      <c r="F67" s="109"/>
      <c r="G67" s="110"/>
      <c r="H67" s="110"/>
      <c r="I67" s="53"/>
    </row>
    <row r="68" spans="6:9" ht="12.75">
      <c r="F68" s="109"/>
      <c r="G68" s="110"/>
      <c r="H68" s="110"/>
      <c r="I68" s="53"/>
    </row>
    <row r="69" spans="6:9" ht="12.75">
      <c r="F69" s="109"/>
      <c r="G69" s="110"/>
      <c r="H69" s="110"/>
      <c r="I69" s="53"/>
    </row>
    <row r="70" spans="6:9" ht="12.75">
      <c r="F70" s="109"/>
      <c r="G70" s="110"/>
      <c r="H70" s="110"/>
      <c r="I70" s="53"/>
    </row>
    <row r="71" spans="6:9" ht="12.75">
      <c r="F71" s="109"/>
      <c r="G71" s="110"/>
      <c r="H71" s="110"/>
      <c r="I71" s="53"/>
    </row>
    <row r="72" spans="6:9" ht="12.75">
      <c r="F72" s="109"/>
      <c r="G72" s="110"/>
      <c r="H72" s="110"/>
      <c r="I72" s="53"/>
    </row>
  </sheetData>
  <sheetProtection algorithmName="SHA-512" hashValue="N1s0+tCarFLyQ2FNKRIxVhMwC7WHGArO2RUupl/CK9b25yFfL7rJV/7p++0M3GVHCPVKsveZaxaCc4cqL/2+Rg==" saltValue="MrhZo32ecnFH2R3DaZW+Wg==" spinCount="100000" sheet="1" objects="1" scenarios="1"/>
  <protectedRanges>
    <protectedRange sqref="F16" name="Oblast1"/>
  </protectedRanges>
  <mergeCells count="4">
    <mergeCell ref="A1:B1"/>
    <mergeCell ref="A2:B2"/>
    <mergeCell ref="H17:I17"/>
    <mergeCell ref="H20:I2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CE,Tučné"&amp;8&amp;K00-045RTS Stavitel+&amp;R&amp;"Arial CE,Kurzíva"&amp;8&amp;K00-046Cenová úroveň CÚ2020/I
Cenová soustava RTS DATA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AW104"/>
  <sheetViews>
    <sheetView showGridLines="0" showZeros="0" workbookViewId="0" topLeftCell="A1"/>
  </sheetViews>
  <sheetFormatPr defaultColWidth="9.125" defaultRowHeight="12.75"/>
  <cols>
    <col min="1" max="1" width="6.375" style="244" customWidth="1"/>
    <col min="2" max="2" width="3.875" style="111" customWidth="1"/>
    <col min="3" max="3" width="12.00390625" style="111" customWidth="1"/>
    <col min="4" max="4" width="40.375" style="111" customWidth="1"/>
    <col min="5" max="5" width="5.625" style="111" customWidth="1"/>
    <col min="6" max="6" width="8.625" style="150" customWidth="1"/>
    <col min="7" max="7" width="9.875" style="111" customWidth="1"/>
    <col min="8" max="8" width="13.875" style="111" customWidth="1"/>
    <col min="9" max="49" width="9.125" style="176" customWidth="1"/>
    <col min="50" max="16384" width="9.125" style="111" customWidth="1"/>
  </cols>
  <sheetData>
    <row r="1" spans="2:8" ht="15.75">
      <c r="B1" s="428" t="s">
        <v>429</v>
      </c>
      <c r="C1" s="428"/>
      <c r="D1" s="428"/>
      <c r="E1" s="428"/>
      <c r="F1" s="428"/>
      <c r="G1" s="428"/>
      <c r="H1" s="428"/>
    </row>
    <row r="2" spans="2:8" ht="13.5" thickBot="1">
      <c r="B2" s="112"/>
      <c r="C2" s="113"/>
      <c r="D2" s="114"/>
      <c r="E2" s="114"/>
      <c r="F2" s="115"/>
      <c r="G2" s="114"/>
      <c r="H2" s="114"/>
    </row>
    <row r="3" spans="2:8" ht="13.5" thickTop="1">
      <c r="B3" s="429" t="s">
        <v>3</v>
      </c>
      <c r="C3" s="430"/>
      <c r="D3" s="116" t="str">
        <f>'Krycí list'!nazevstavby</f>
        <v>Zateplení bytových domů v ulicích Heyrovského a Sokolovská</v>
      </c>
      <c r="E3" s="117"/>
      <c r="F3" s="118"/>
      <c r="G3" s="119"/>
      <c r="H3" s="167"/>
    </row>
    <row r="4" spans="2:8" ht="13.5" thickBot="1">
      <c r="B4" s="431" t="s">
        <v>0</v>
      </c>
      <c r="C4" s="432"/>
      <c r="D4" s="120" t="str">
        <f>'Krycí list'!nazevobjektu</f>
        <v>BD Heyrovského 1379-1380, Sokolov</v>
      </c>
      <c r="E4" s="121"/>
      <c r="F4" s="156"/>
      <c r="G4" s="156"/>
      <c r="H4" s="213" t="str">
        <f>'SO 02 Rekapitulace'!I2</f>
        <v>Výměna oken a dveří</v>
      </c>
    </row>
    <row r="5" spans="2:8" ht="13.5" thickTop="1">
      <c r="B5" s="122"/>
      <c r="C5" s="123"/>
      <c r="D5" s="123"/>
      <c r="E5" s="112"/>
      <c r="F5" s="124"/>
      <c r="G5" s="112"/>
      <c r="H5" s="125"/>
    </row>
    <row r="6" spans="2:8" ht="12.75">
      <c r="B6" s="126" t="s">
        <v>30</v>
      </c>
      <c r="C6" s="127" t="s">
        <v>31</v>
      </c>
      <c r="D6" s="127" t="s">
        <v>32</v>
      </c>
      <c r="E6" s="127" t="s">
        <v>33</v>
      </c>
      <c r="F6" s="128" t="s">
        <v>34</v>
      </c>
      <c r="G6" s="127" t="s">
        <v>35</v>
      </c>
      <c r="H6" s="129" t="s">
        <v>36</v>
      </c>
    </row>
    <row r="7" spans="1:10" s="176" customFormat="1" ht="12.75">
      <c r="A7" s="426" t="s">
        <v>530</v>
      </c>
      <c r="B7" s="362" t="s">
        <v>37</v>
      </c>
      <c r="C7" s="363" t="s">
        <v>228</v>
      </c>
      <c r="D7" s="381" t="s">
        <v>217</v>
      </c>
      <c r="E7" s="364"/>
      <c r="F7" s="365"/>
      <c r="G7" s="211"/>
      <c r="H7" s="135"/>
      <c r="I7" s="177"/>
      <c r="J7" s="177"/>
    </row>
    <row r="8" spans="1:8" s="176" customFormat="1" ht="12.75">
      <c r="A8" s="426"/>
      <c r="B8" s="387">
        <v>1</v>
      </c>
      <c r="C8" s="383" t="s">
        <v>568</v>
      </c>
      <c r="D8" s="384" t="s">
        <v>569</v>
      </c>
      <c r="E8" s="385" t="s">
        <v>209</v>
      </c>
      <c r="F8" s="386">
        <v>64.61</v>
      </c>
      <c r="G8" s="279"/>
      <c r="H8" s="142">
        <f aca="true" t="shared" si="0" ref="H8:H13">F8*G8</f>
        <v>0</v>
      </c>
    </row>
    <row r="9" spans="1:8" s="274" customFormat="1" ht="12.75">
      <c r="A9" s="426"/>
      <c r="B9" s="387">
        <v>2</v>
      </c>
      <c r="C9" s="383" t="s">
        <v>477</v>
      </c>
      <c r="D9" s="384" t="s">
        <v>641</v>
      </c>
      <c r="E9" s="271" t="s">
        <v>209</v>
      </c>
      <c r="F9" s="272">
        <v>28.08</v>
      </c>
      <c r="G9" s="276"/>
      <c r="H9" s="273">
        <f aca="true" t="shared" si="1" ref="H9">F9*G9</f>
        <v>0</v>
      </c>
    </row>
    <row r="10" spans="1:8" s="176" customFormat="1" ht="12.75">
      <c r="A10" s="426"/>
      <c r="B10" s="387">
        <v>3</v>
      </c>
      <c r="C10" s="383" t="s">
        <v>480</v>
      </c>
      <c r="D10" s="384" t="s">
        <v>642</v>
      </c>
      <c r="E10" s="271" t="s">
        <v>209</v>
      </c>
      <c r="F10" s="272">
        <v>26.73</v>
      </c>
      <c r="G10" s="209"/>
      <c r="H10" s="142">
        <f t="shared" si="0"/>
        <v>0</v>
      </c>
    </row>
    <row r="11" spans="1:8" s="176" customFormat="1" ht="12.75">
      <c r="A11" s="426"/>
      <c r="B11" s="387">
        <v>4</v>
      </c>
      <c r="C11" s="383" t="s">
        <v>481</v>
      </c>
      <c r="D11" s="384" t="s">
        <v>643</v>
      </c>
      <c r="E11" s="271" t="s">
        <v>209</v>
      </c>
      <c r="F11" s="272">
        <v>75.6</v>
      </c>
      <c r="G11" s="209"/>
      <c r="H11" s="142">
        <f t="shared" si="0"/>
        <v>0</v>
      </c>
    </row>
    <row r="12" spans="1:8" s="176" customFormat="1" ht="12.75">
      <c r="A12" s="426"/>
      <c r="B12" s="387">
        <v>5</v>
      </c>
      <c r="C12" s="383" t="s">
        <v>479</v>
      </c>
      <c r="D12" s="384" t="s">
        <v>478</v>
      </c>
      <c r="E12" s="271" t="s">
        <v>209</v>
      </c>
      <c r="F12" s="272">
        <v>6.55</v>
      </c>
      <c r="G12" s="209"/>
      <c r="H12" s="142">
        <f t="shared" si="0"/>
        <v>0</v>
      </c>
    </row>
    <row r="13" spans="1:8" s="176" customFormat="1" ht="12.75">
      <c r="A13" s="426"/>
      <c r="B13" s="387">
        <v>6</v>
      </c>
      <c r="C13" s="383" t="s">
        <v>482</v>
      </c>
      <c r="D13" s="384" t="s">
        <v>560</v>
      </c>
      <c r="E13" s="271" t="s">
        <v>209</v>
      </c>
      <c r="F13" s="272">
        <v>10.26</v>
      </c>
      <c r="G13" s="209"/>
      <c r="H13" s="142">
        <f t="shared" si="0"/>
        <v>0</v>
      </c>
    </row>
    <row r="14" spans="1:8" s="176" customFormat="1" ht="12.75">
      <c r="A14" s="426"/>
      <c r="B14" s="368"/>
      <c r="C14" s="369" t="s">
        <v>40</v>
      </c>
      <c r="D14" s="370" t="str">
        <f>CONCATENATE(C7," ",D7)</f>
        <v>96 Bourání konstrukcí</v>
      </c>
      <c r="E14" s="368"/>
      <c r="F14" s="371"/>
      <c r="G14" s="210"/>
      <c r="H14" s="147">
        <f>SUM(H7:H13)</f>
        <v>0</v>
      </c>
    </row>
    <row r="15" spans="1:10" s="176" customFormat="1" ht="12.75">
      <c r="A15" s="426"/>
      <c r="B15" s="362" t="s">
        <v>37</v>
      </c>
      <c r="C15" s="363" t="s">
        <v>216</v>
      </c>
      <c r="D15" s="381" t="s">
        <v>229</v>
      </c>
      <c r="E15" s="364"/>
      <c r="F15" s="365"/>
      <c r="G15" s="211"/>
      <c r="H15" s="135"/>
      <c r="I15" s="177"/>
      <c r="J15" s="177"/>
    </row>
    <row r="16" spans="1:8" s="176" customFormat="1" ht="12.75">
      <c r="A16" s="426"/>
      <c r="B16" s="387">
        <v>7</v>
      </c>
      <c r="C16" s="383" t="s">
        <v>233</v>
      </c>
      <c r="D16" s="384" t="s">
        <v>232</v>
      </c>
      <c r="E16" s="271" t="s">
        <v>215</v>
      </c>
      <c r="F16" s="272">
        <v>7</v>
      </c>
      <c r="G16" s="209"/>
      <c r="H16" s="142">
        <f aca="true" t="shared" si="2" ref="H16:H21">F16*G16</f>
        <v>0</v>
      </c>
    </row>
    <row r="17" spans="1:8" s="176" customFormat="1" ht="22.5">
      <c r="A17" s="426"/>
      <c r="B17" s="387">
        <v>8</v>
      </c>
      <c r="C17" s="383" t="s">
        <v>235</v>
      </c>
      <c r="D17" s="384" t="s">
        <v>234</v>
      </c>
      <c r="E17" s="271" t="s">
        <v>215</v>
      </c>
      <c r="F17" s="272">
        <v>7</v>
      </c>
      <c r="G17" s="209"/>
      <c r="H17" s="142">
        <f t="shared" si="2"/>
        <v>0</v>
      </c>
    </row>
    <row r="18" spans="1:8" s="176" customFormat="1" ht="12.75">
      <c r="A18" s="426"/>
      <c r="B18" s="387">
        <v>9</v>
      </c>
      <c r="C18" s="383" t="s">
        <v>238</v>
      </c>
      <c r="D18" s="384" t="s">
        <v>236</v>
      </c>
      <c r="E18" s="271" t="s">
        <v>215</v>
      </c>
      <c r="F18" s="272">
        <f>F17*40</f>
        <v>280</v>
      </c>
      <c r="G18" s="209"/>
      <c r="H18" s="142">
        <f t="shared" si="2"/>
        <v>0</v>
      </c>
    </row>
    <row r="19" spans="1:8" s="176" customFormat="1" ht="12.75">
      <c r="A19" s="426"/>
      <c r="B19" s="387">
        <v>10</v>
      </c>
      <c r="C19" s="383" t="s">
        <v>239</v>
      </c>
      <c r="D19" s="384" t="s">
        <v>240</v>
      </c>
      <c r="E19" s="271" t="s">
        <v>237</v>
      </c>
      <c r="F19" s="272">
        <v>10</v>
      </c>
      <c r="G19" s="209"/>
      <c r="H19" s="142">
        <f t="shared" si="2"/>
        <v>0</v>
      </c>
    </row>
    <row r="20" spans="1:8" s="176" customFormat="1" ht="12.75">
      <c r="A20" s="426"/>
      <c r="B20" s="387">
        <v>11</v>
      </c>
      <c r="C20" s="383" t="s">
        <v>242</v>
      </c>
      <c r="D20" s="384" t="s">
        <v>241</v>
      </c>
      <c r="E20" s="271" t="s">
        <v>215</v>
      </c>
      <c r="F20" s="272">
        <f>F17*2</f>
        <v>14</v>
      </c>
      <c r="G20" s="209"/>
      <c r="H20" s="142">
        <f t="shared" si="2"/>
        <v>0</v>
      </c>
    </row>
    <row r="21" spans="1:8" s="176" customFormat="1" ht="12.75">
      <c r="A21" s="426"/>
      <c r="B21" s="387">
        <v>12</v>
      </c>
      <c r="C21" s="383" t="s">
        <v>243</v>
      </c>
      <c r="D21" s="384" t="s">
        <v>244</v>
      </c>
      <c r="E21" s="271" t="s">
        <v>215</v>
      </c>
      <c r="F21" s="272">
        <f>F17*8</f>
        <v>56</v>
      </c>
      <c r="G21" s="209"/>
      <c r="H21" s="142">
        <f t="shared" si="2"/>
        <v>0</v>
      </c>
    </row>
    <row r="22" spans="1:8" s="176" customFormat="1" ht="12.75">
      <c r="A22" s="426"/>
      <c r="B22" s="368"/>
      <c r="C22" s="369" t="s">
        <v>40</v>
      </c>
      <c r="D22" s="370" t="str">
        <f>CONCATENATE(C15," ",D15)</f>
        <v>97 Prorážení otvorů</v>
      </c>
      <c r="E22" s="368"/>
      <c r="F22" s="371"/>
      <c r="G22" s="210"/>
      <c r="H22" s="147">
        <f>SUM(H15:H21)</f>
        <v>0</v>
      </c>
    </row>
    <row r="23" spans="1:10" s="176" customFormat="1" ht="12.75">
      <c r="A23" s="426"/>
      <c r="B23" s="362" t="s">
        <v>37</v>
      </c>
      <c r="C23" s="363" t="s">
        <v>211</v>
      </c>
      <c r="D23" s="381" t="s">
        <v>212</v>
      </c>
      <c r="E23" s="364"/>
      <c r="F23" s="365"/>
      <c r="G23" s="211"/>
      <c r="H23" s="135"/>
      <c r="I23" s="177"/>
      <c r="J23" s="177"/>
    </row>
    <row r="24" spans="1:8" s="176" customFormat="1" ht="12.75">
      <c r="A24" s="426"/>
      <c r="B24" s="387">
        <v>13</v>
      </c>
      <c r="C24" s="383" t="s">
        <v>214</v>
      </c>
      <c r="D24" s="384" t="s">
        <v>213</v>
      </c>
      <c r="E24" s="271" t="s">
        <v>215</v>
      </c>
      <c r="F24" s="272">
        <v>14</v>
      </c>
      <c r="G24" s="209"/>
      <c r="H24" s="142">
        <f aca="true" t="shared" si="3" ref="H24">F24*G24</f>
        <v>0</v>
      </c>
    </row>
    <row r="25" spans="1:8" s="176" customFormat="1" ht="12.75">
      <c r="A25" s="426"/>
      <c r="B25" s="368"/>
      <c r="C25" s="369" t="s">
        <v>40</v>
      </c>
      <c r="D25" s="370" t="str">
        <f>CONCATENATE(C23," ",D23)</f>
        <v>99 Staveništní přesun hmot</v>
      </c>
      <c r="E25" s="368"/>
      <c r="F25" s="371"/>
      <c r="G25" s="210"/>
      <c r="H25" s="147">
        <f>SUM(H23:H24)</f>
        <v>0</v>
      </c>
    </row>
    <row r="26" spans="1:8" s="176" customFormat="1" ht="12.75">
      <c r="A26" s="426"/>
      <c r="B26" s="362" t="s">
        <v>37</v>
      </c>
      <c r="C26" s="363" t="s">
        <v>247</v>
      </c>
      <c r="D26" s="381" t="s">
        <v>248</v>
      </c>
      <c r="E26" s="364"/>
      <c r="F26" s="365"/>
      <c r="G26" s="211"/>
      <c r="H26" s="135"/>
    </row>
    <row r="27" spans="1:49" ht="12.75">
      <c r="A27" s="426"/>
      <c r="B27" s="387">
        <v>14</v>
      </c>
      <c r="C27" s="383" t="s">
        <v>311</v>
      </c>
      <c r="D27" s="384" t="s">
        <v>310</v>
      </c>
      <c r="E27" s="271" t="s">
        <v>39</v>
      </c>
      <c r="F27" s="272">
        <v>406.8</v>
      </c>
      <c r="G27" s="209"/>
      <c r="H27" s="142">
        <f aca="true" t="shared" si="4" ref="H27:H40">F27*G27</f>
        <v>0</v>
      </c>
      <c r="I27" s="111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</row>
    <row r="28" spans="1:49" ht="22.5">
      <c r="A28" s="426"/>
      <c r="B28" s="387">
        <v>15</v>
      </c>
      <c r="C28" s="383" t="s">
        <v>59</v>
      </c>
      <c r="D28" s="384" t="s">
        <v>404</v>
      </c>
      <c r="E28" s="271" t="s">
        <v>38</v>
      </c>
      <c r="F28" s="272">
        <v>24</v>
      </c>
      <c r="G28" s="209"/>
      <c r="H28" s="278">
        <f t="shared" si="4"/>
        <v>0</v>
      </c>
      <c r="I28" s="111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</row>
    <row r="29" spans="1:49" ht="22.5">
      <c r="A29" s="426"/>
      <c r="B29" s="387">
        <v>16</v>
      </c>
      <c r="C29" s="383" t="s">
        <v>59</v>
      </c>
      <c r="D29" s="384" t="s">
        <v>403</v>
      </c>
      <c r="E29" s="271" t="s">
        <v>38</v>
      </c>
      <c r="F29" s="272">
        <v>4</v>
      </c>
      <c r="G29" s="209"/>
      <c r="H29" s="278">
        <f t="shared" si="4"/>
        <v>0</v>
      </c>
      <c r="I29" s="111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</row>
    <row r="30" spans="1:49" ht="22.5">
      <c r="A30" s="426"/>
      <c r="B30" s="387">
        <v>17</v>
      </c>
      <c r="C30" s="383" t="s">
        <v>59</v>
      </c>
      <c r="D30" s="384" t="s">
        <v>492</v>
      </c>
      <c r="E30" s="271" t="s">
        <v>38</v>
      </c>
      <c r="F30" s="272">
        <v>12</v>
      </c>
      <c r="G30" s="209"/>
      <c r="H30" s="278">
        <f t="shared" si="4"/>
        <v>0</v>
      </c>
      <c r="I30" s="111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</row>
    <row r="31" spans="1:49" ht="22.5">
      <c r="A31" s="426"/>
      <c r="B31" s="387">
        <v>18</v>
      </c>
      <c r="C31" s="383" t="s">
        <v>59</v>
      </c>
      <c r="D31" s="384" t="s">
        <v>405</v>
      </c>
      <c r="E31" s="271" t="s">
        <v>38</v>
      </c>
      <c r="F31" s="272">
        <v>24</v>
      </c>
      <c r="G31" s="209"/>
      <c r="H31" s="278">
        <f t="shared" si="4"/>
        <v>0</v>
      </c>
      <c r="I31" s="111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</row>
    <row r="32" spans="1:49" ht="22.5">
      <c r="A32" s="426"/>
      <c r="B32" s="387">
        <v>19</v>
      </c>
      <c r="C32" s="383" t="s">
        <v>59</v>
      </c>
      <c r="D32" s="384" t="s">
        <v>406</v>
      </c>
      <c r="E32" s="271" t="s">
        <v>38</v>
      </c>
      <c r="F32" s="272">
        <v>12</v>
      </c>
      <c r="G32" s="209"/>
      <c r="H32" s="278">
        <f t="shared" si="4"/>
        <v>0</v>
      </c>
      <c r="I32" s="111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</row>
    <row r="33" spans="1:49" ht="22.5">
      <c r="A33" s="426"/>
      <c r="B33" s="387">
        <v>20</v>
      </c>
      <c r="C33" s="383" t="s">
        <v>59</v>
      </c>
      <c r="D33" s="384" t="s">
        <v>407</v>
      </c>
      <c r="E33" s="271" t="s">
        <v>38</v>
      </c>
      <c r="F33" s="272">
        <v>11</v>
      </c>
      <c r="G33" s="209"/>
      <c r="H33" s="278">
        <f t="shared" si="4"/>
        <v>0</v>
      </c>
      <c r="I33" s="111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</row>
    <row r="34" spans="1:22" s="264" customFormat="1" ht="22.5">
      <c r="A34" s="426"/>
      <c r="B34" s="387">
        <v>21</v>
      </c>
      <c r="C34" s="383" t="s">
        <v>59</v>
      </c>
      <c r="D34" s="384" t="s">
        <v>561</v>
      </c>
      <c r="E34" s="385" t="s">
        <v>38</v>
      </c>
      <c r="F34" s="386">
        <v>1</v>
      </c>
      <c r="G34" s="268"/>
      <c r="H34" s="278">
        <f t="shared" si="4"/>
        <v>0</v>
      </c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</row>
    <row r="35" spans="1:49" ht="12.75">
      <c r="A35" s="426"/>
      <c r="B35" s="387">
        <v>22</v>
      </c>
      <c r="C35" s="383" t="s">
        <v>312</v>
      </c>
      <c r="D35" s="384" t="s">
        <v>313</v>
      </c>
      <c r="E35" s="271" t="s">
        <v>39</v>
      </c>
      <c r="F35" s="272">
        <v>14.68</v>
      </c>
      <c r="G35" s="209"/>
      <c r="H35" s="278">
        <f t="shared" si="4"/>
        <v>0</v>
      </c>
      <c r="I35" s="111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</row>
    <row r="36" spans="1:49" ht="56.25">
      <c r="A36" s="426"/>
      <c r="B36" s="387">
        <v>23</v>
      </c>
      <c r="C36" s="383" t="s">
        <v>59</v>
      </c>
      <c r="D36" s="384" t="s">
        <v>562</v>
      </c>
      <c r="E36" s="271" t="s">
        <v>38</v>
      </c>
      <c r="F36" s="272">
        <v>2</v>
      </c>
      <c r="G36" s="209"/>
      <c r="H36" s="278">
        <f t="shared" si="4"/>
        <v>0</v>
      </c>
      <c r="I36" s="111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</row>
    <row r="37" spans="1:49" ht="22.5">
      <c r="A37" s="426"/>
      <c r="B37" s="387">
        <v>24</v>
      </c>
      <c r="C37" s="383" t="s">
        <v>483</v>
      </c>
      <c r="D37" s="384" t="s">
        <v>563</v>
      </c>
      <c r="E37" s="271" t="s">
        <v>39</v>
      </c>
      <c r="F37" s="272">
        <v>18.2</v>
      </c>
      <c r="G37" s="209"/>
      <c r="H37" s="278">
        <f t="shared" si="4"/>
        <v>0</v>
      </c>
      <c r="I37" s="111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</row>
    <row r="38" spans="1:49" ht="22.5">
      <c r="A38" s="426"/>
      <c r="B38" s="387">
        <v>25</v>
      </c>
      <c r="C38" s="383" t="s">
        <v>59</v>
      </c>
      <c r="D38" s="384" t="s">
        <v>484</v>
      </c>
      <c r="E38" s="271" t="s">
        <v>38</v>
      </c>
      <c r="F38" s="272">
        <v>2</v>
      </c>
      <c r="G38" s="209"/>
      <c r="H38" s="278">
        <f t="shared" si="4"/>
        <v>0</v>
      </c>
      <c r="I38" s="111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</row>
    <row r="39" spans="1:22" s="269" customFormat="1" ht="12.75">
      <c r="A39" s="426"/>
      <c r="B39" s="387">
        <v>26</v>
      </c>
      <c r="C39" s="383" t="s">
        <v>564</v>
      </c>
      <c r="D39" s="384" t="s">
        <v>565</v>
      </c>
      <c r="E39" s="385" t="s">
        <v>39</v>
      </c>
      <c r="F39" s="386">
        <v>439.68</v>
      </c>
      <c r="G39" s="275"/>
      <c r="H39" s="278">
        <f t="shared" si="4"/>
        <v>0</v>
      </c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</row>
    <row r="40" spans="1:22" s="269" customFormat="1" ht="12.75">
      <c r="A40" s="426"/>
      <c r="B40" s="387">
        <v>27</v>
      </c>
      <c r="C40" s="383" t="s">
        <v>566</v>
      </c>
      <c r="D40" s="384" t="s">
        <v>567</v>
      </c>
      <c r="E40" s="385" t="s">
        <v>209</v>
      </c>
      <c r="F40" s="386">
        <v>64.61</v>
      </c>
      <c r="G40" s="275"/>
      <c r="H40" s="278">
        <f t="shared" si="4"/>
        <v>0</v>
      </c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</row>
    <row r="41" spans="1:49" ht="12.75">
      <c r="A41" s="426"/>
      <c r="B41" s="387">
        <v>28</v>
      </c>
      <c r="C41" s="383" t="s">
        <v>250</v>
      </c>
      <c r="D41" s="384" t="s">
        <v>249</v>
      </c>
      <c r="E41" s="271" t="s">
        <v>25</v>
      </c>
      <c r="F41" s="272">
        <v>1.5</v>
      </c>
      <c r="G41" s="209"/>
      <c r="H41" s="142">
        <f>F41*G41</f>
        <v>0</v>
      </c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</row>
    <row r="42" spans="1:8" s="176" customFormat="1" ht="12.75">
      <c r="A42" s="426"/>
      <c r="B42" s="368"/>
      <c r="C42" s="369" t="s">
        <v>40</v>
      </c>
      <c r="D42" s="370" t="str">
        <f>CONCATENATE(C26," ",D26)</f>
        <v>766 Konstrukce truhlářské</v>
      </c>
      <c r="E42" s="368"/>
      <c r="F42" s="371"/>
      <c r="G42" s="210"/>
      <c r="H42" s="147">
        <f>SUM(H26:H41)</f>
        <v>0</v>
      </c>
    </row>
    <row r="43" ht="12.75">
      <c r="A43" s="245"/>
    </row>
    <row r="44" spans="1:10" s="176" customFormat="1" ht="12.75">
      <c r="A44" s="245"/>
      <c r="B44" s="111"/>
      <c r="C44" s="111"/>
      <c r="D44" s="111"/>
      <c r="E44" s="111"/>
      <c r="F44" s="150"/>
      <c r="G44" s="111"/>
      <c r="H44" s="164"/>
      <c r="I44" s="164"/>
      <c r="J44" s="164"/>
    </row>
    <row r="45" spans="1:8" s="176" customFormat="1" ht="12.75">
      <c r="A45" s="245"/>
      <c r="B45" s="111"/>
      <c r="C45" s="111"/>
      <c r="D45" s="111"/>
      <c r="E45" s="111"/>
      <c r="F45" s="150"/>
      <c r="G45" s="111"/>
      <c r="H45" s="111"/>
    </row>
    <row r="46" spans="1:8" s="176" customFormat="1" ht="12.75">
      <c r="A46" s="245"/>
      <c r="B46" s="111"/>
      <c r="C46" s="111"/>
      <c r="D46" s="111"/>
      <c r="E46" s="111"/>
      <c r="F46" s="150"/>
      <c r="G46" s="111"/>
      <c r="H46" s="164"/>
    </row>
    <row r="47" spans="1:8" s="176" customFormat="1" ht="12.75">
      <c r="A47" s="245"/>
      <c r="B47" s="111"/>
      <c r="C47" s="111"/>
      <c r="D47" s="111"/>
      <c r="E47" s="111"/>
      <c r="F47" s="150"/>
      <c r="G47" s="111"/>
      <c r="H47" s="111"/>
    </row>
    <row r="48" spans="1:8" s="176" customFormat="1" ht="12.75">
      <c r="A48" s="245"/>
      <c r="B48" s="111"/>
      <c r="C48" s="111"/>
      <c r="D48" s="111"/>
      <c r="E48" s="111"/>
      <c r="F48" s="150"/>
      <c r="G48" s="111"/>
      <c r="H48" s="111"/>
    </row>
    <row r="49" ht="12.75">
      <c r="A49" s="245"/>
    </row>
    <row r="50" ht="12.75">
      <c r="A50" s="245"/>
    </row>
    <row r="51" ht="13.5" customHeight="1">
      <c r="A51" s="245"/>
    </row>
    <row r="52" ht="12.75">
      <c r="A52" s="245"/>
    </row>
    <row r="53" ht="12.75">
      <c r="A53" s="245"/>
    </row>
    <row r="54" ht="12.75">
      <c r="A54" s="245"/>
    </row>
    <row r="55" ht="12.75">
      <c r="A55" s="245"/>
    </row>
    <row r="56" ht="12.75">
      <c r="A56" s="245"/>
    </row>
    <row r="57" ht="12.75">
      <c r="A57" s="245"/>
    </row>
    <row r="58" ht="12.75">
      <c r="A58" s="245"/>
    </row>
    <row r="59" ht="12.75">
      <c r="A59" s="245"/>
    </row>
    <row r="60" ht="12.75">
      <c r="A60" s="245"/>
    </row>
    <row r="61" ht="12.75">
      <c r="A61" s="245"/>
    </row>
    <row r="62" ht="12.75">
      <c r="A62" s="245"/>
    </row>
    <row r="63" ht="12.75">
      <c r="A63" s="245"/>
    </row>
    <row r="64" ht="12.75">
      <c r="A64" s="245"/>
    </row>
    <row r="65" ht="12.75">
      <c r="A65" s="245"/>
    </row>
    <row r="66" ht="12.75">
      <c r="A66" s="245"/>
    </row>
    <row r="67" ht="12.75">
      <c r="A67" s="245"/>
    </row>
    <row r="68" ht="12.75">
      <c r="A68" s="245"/>
    </row>
    <row r="69" ht="12.75">
      <c r="A69" s="245"/>
    </row>
    <row r="70" ht="12.75">
      <c r="A70" s="245"/>
    </row>
    <row r="71" ht="12.75">
      <c r="A71" s="245"/>
    </row>
    <row r="72" ht="12.75">
      <c r="A72" s="245"/>
    </row>
    <row r="73" ht="12.75">
      <c r="A73" s="245"/>
    </row>
    <row r="74" ht="12.75">
      <c r="A74" s="245"/>
    </row>
    <row r="75" ht="12.75">
      <c r="A75" s="245"/>
    </row>
    <row r="76" ht="12.75">
      <c r="A76" s="245"/>
    </row>
    <row r="77" ht="12.75">
      <c r="A77" s="245"/>
    </row>
    <row r="78" ht="12.75">
      <c r="A78" s="245"/>
    </row>
    <row r="79" ht="12.75">
      <c r="A79" s="245"/>
    </row>
    <row r="80" ht="12.75">
      <c r="A80" s="245"/>
    </row>
    <row r="81" ht="12.75">
      <c r="A81" s="245"/>
    </row>
    <row r="82" ht="12.75">
      <c r="A82" s="245"/>
    </row>
    <row r="83" ht="12.75">
      <c r="A83" s="245"/>
    </row>
    <row r="84" ht="12.75">
      <c r="A84" s="245"/>
    </row>
    <row r="85" ht="12.75">
      <c r="A85" s="245"/>
    </row>
    <row r="86" ht="12.75">
      <c r="A86" s="245"/>
    </row>
    <row r="87" ht="12.75">
      <c r="A87" s="245"/>
    </row>
    <row r="88" ht="12.75">
      <c r="A88" s="245"/>
    </row>
    <row r="89" ht="12.75">
      <c r="A89" s="245"/>
    </row>
    <row r="90" ht="12.75">
      <c r="A90" s="245"/>
    </row>
    <row r="91" ht="12.75">
      <c r="A91" s="245"/>
    </row>
    <row r="92" ht="12.75">
      <c r="A92" s="245"/>
    </row>
    <row r="93" ht="12.75">
      <c r="A93" s="245"/>
    </row>
    <row r="94" ht="12.75">
      <c r="A94" s="245"/>
    </row>
    <row r="95" ht="12.75">
      <c r="A95" s="245"/>
    </row>
    <row r="96" ht="12.75">
      <c r="A96" s="245"/>
    </row>
    <row r="97" ht="12.75">
      <c r="A97" s="245"/>
    </row>
    <row r="98" ht="12.75">
      <c r="A98" s="245"/>
    </row>
    <row r="99" ht="12.75">
      <c r="A99" s="245"/>
    </row>
    <row r="100" ht="12.75">
      <c r="A100" s="245"/>
    </row>
    <row r="101" ht="12.75">
      <c r="A101" s="245"/>
    </row>
    <row r="102" ht="12.75">
      <c r="A102" s="245"/>
    </row>
    <row r="103" ht="12.75">
      <c r="A103" s="245"/>
    </row>
    <row r="104" ht="12.75">
      <c r="A104" s="245"/>
    </row>
  </sheetData>
  <sheetProtection algorithmName="SHA-512" hashValue="m1xNj1iZqEJQ/sCbNZGqZUPVhaIeJ0KXukYpf/NQzqnn1P/b0pFPZQeFAxfIWiccti2VGgsPXjFHAVSlEwFKkg==" saltValue="N9YJKEaMoITDjXpFxG3l5Q==" spinCount="100000" sheet="1" objects="1" scenarios="1"/>
  <protectedRanges>
    <protectedRange sqref="G7:G29 G31:G42" name="Oblast1"/>
    <protectedRange sqref="G30" name="Oblast1_1"/>
  </protectedRanges>
  <mergeCells count="4">
    <mergeCell ref="B1:H1"/>
    <mergeCell ref="B3:C3"/>
    <mergeCell ref="B4:C4"/>
    <mergeCell ref="A7:A4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Header>&amp;L&amp;"Arial CE,Tučné"&amp;8&amp;K00-046RTS Stavitel+&amp;R&amp;"Arial CE,Kurzíva"&amp;8&amp;K00-048Cenová úroveň CÚ2020/I
Cenová soustava RTS DATA</oddHeader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BE76"/>
  <sheetViews>
    <sheetView workbookViewId="0" topLeftCell="A1">
      <selection activeCell="F20" sqref="F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419" t="s">
        <v>3</v>
      </c>
      <c r="B1" s="420"/>
      <c r="C1" s="56" t="str">
        <f>'Krycí list'!nazevstavby</f>
        <v>Zateplení bytových domů v ulicích Heyrovského a Sokolovská</v>
      </c>
      <c r="D1" s="57"/>
      <c r="E1" s="58"/>
      <c r="F1" s="57"/>
      <c r="G1" s="59"/>
      <c r="H1" s="60"/>
      <c r="I1" s="166"/>
    </row>
    <row r="2" spans="1:9" ht="13.5" thickBot="1">
      <c r="A2" s="421" t="s">
        <v>0</v>
      </c>
      <c r="B2" s="422"/>
      <c r="C2" s="61" t="str">
        <f>'Krycí list'!nazevobjektu</f>
        <v>BD Heyrovského 1379-1380, Sokolov</v>
      </c>
      <c r="D2" s="62"/>
      <c r="E2" s="63"/>
      <c r="F2" s="62"/>
      <c r="G2" s="155"/>
      <c r="H2" s="155"/>
      <c r="I2" s="213" t="s">
        <v>433</v>
      </c>
    </row>
    <row r="3" ht="13.5" thickTop="1">
      <c r="F3" s="11"/>
    </row>
    <row r="4" spans="1:9" ht="19.5" customHeight="1">
      <c r="A4" s="64" t="s">
        <v>434</v>
      </c>
      <c r="B4" s="1"/>
      <c r="C4" s="1"/>
      <c r="D4" s="1"/>
      <c r="E4" s="65"/>
      <c r="F4" s="1"/>
      <c r="G4" s="1"/>
      <c r="H4" s="1"/>
      <c r="I4" s="1"/>
    </row>
    <row r="5" ht="13.5" thickBot="1"/>
    <row r="6" spans="1:9" s="11" customFormat="1" ht="13.5" thickBot="1">
      <c r="A6" s="66"/>
      <c r="B6" s="67" t="s">
        <v>16</v>
      </c>
      <c r="C6" s="67"/>
      <c r="D6" s="68"/>
      <c r="E6" s="69" t="s">
        <v>17</v>
      </c>
      <c r="F6" s="70" t="s">
        <v>18</v>
      </c>
      <c r="G6" s="70" t="s">
        <v>19</v>
      </c>
      <c r="H6" s="70" t="s">
        <v>20</v>
      </c>
      <c r="I6" s="71" t="s">
        <v>21</v>
      </c>
    </row>
    <row r="7" spans="1:9" s="11" customFormat="1" ht="12.75">
      <c r="A7" s="72" t="s">
        <v>41</v>
      </c>
      <c r="B7" s="73" t="str">
        <f>'SO 03 Položky'!D7</f>
        <v>Trubní ucpávky</v>
      </c>
      <c r="C7" s="74"/>
      <c r="D7" s="75"/>
      <c r="E7" s="76">
        <v>0</v>
      </c>
      <c r="F7" s="77">
        <f>'SO 03 Položky'!H12</f>
        <v>0</v>
      </c>
      <c r="G7" s="77">
        <v>0</v>
      </c>
      <c r="H7" s="77">
        <v>0</v>
      </c>
      <c r="I7" s="78">
        <v>0</v>
      </c>
    </row>
    <row r="8" spans="1:9" s="11" customFormat="1" ht="12.75">
      <c r="A8" s="72" t="s">
        <v>42</v>
      </c>
      <c r="B8" s="73" t="str">
        <f>'SO 03 Položky'!D13</f>
        <v>Vnitřní kanalizace</v>
      </c>
      <c r="C8" s="74"/>
      <c r="D8" s="75"/>
      <c r="E8" s="76">
        <v>0</v>
      </c>
      <c r="F8" s="77">
        <f>'SO 03 Položky'!H22</f>
        <v>0</v>
      </c>
      <c r="G8" s="77">
        <v>0</v>
      </c>
      <c r="H8" s="77">
        <v>0</v>
      </c>
      <c r="I8" s="78">
        <v>0</v>
      </c>
    </row>
    <row r="9" spans="1:9" s="11" customFormat="1" ht="12.75">
      <c r="A9" s="72" t="s">
        <v>48</v>
      </c>
      <c r="B9" s="73" t="str">
        <f>'SO 03 Položky'!D23</f>
        <v>Vnitřní vodovod</v>
      </c>
      <c r="C9" s="74"/>
      <c r="D9" s="75"/>
      <c r="E9" s="76">
        <v>0</v>
      </c>
      <c r="F9" s="77">
        <f>'SO 03 Položky'!H74</f>
        <v>0</v>
      </c>
      <c r="G9" s="77">
        <v>0</v>
      </c>
      <c r="H9" s="77">
        <v>0</v>
      </c>
      <c r="I9" s="78">
        <v>0</v>
      </c>
    </row>
    <row r="10" spans="1:9" s="11" customFormat="1" ht="12.75">
      <c r="A10" s="72" t="s">
        <v>83</v>
      </c>
      <c r="B10" s="73" t="str">
        <f>'SO 03 Položky'!D75</f>
        <v>Vnitřní plynovod</v>
      </c>
      <c r="C10" s="74"/>
      <c r="D10" s="75"/>
      <c r="E10" s="76">
        <v>0</v>
      </c>
      <c r="F10" s="77">
        <f>'SO 03 Položky'!H101</f>
        <v>0</v>
      </c>
      <c r="G10" s="77">
        <v>0</v>
      </c>
      <c r="H10" s="77">
        <v>0</v>
      </c>
      <c r="I10" s="78">
        <v>0</v>
      </c>
    </row>
    <row r="11" spans="1:9" s="11" customFormat="1" ht="12.75">
      <c r="A11" s="72" t="s">
        <v>92</v>
      </c>
      <c r="B11" s="73" t="str">
        <f>'SO 03 Položky'!D102</f>
        <v>Kotelny</v>
      </c>
      <c r="C11" s="74"/>
      <c r="D11" s="75"/>
      <c r="E11" s="76">
        <v>0</v>
      </c>
      <c r="F11" s="77">
        <f>'SO 03 Položky'!H116</f>
        <v>0</v>
      </c>
      <c r="G11" s="77">
        <v>0</v>
      </c>
      <c r="H11" s="77">
        <v>0</v>
      </c>
      <c r="I11" s="78">
        <v>0</v>
      </c>
    </row>
    <row r="12" spans="1:9" s="11" customFormat="1" ht="12.75">
      <c r="A12" s="72" t="s">
        <v>95</v>
      </c>
      <c r="B12" s="73" t="str">
        <f>'SO 03 Položky'!D117</f>
        <v>Strojovny</v>
      </c>
      <c r="C12" s="74"/>
      <c r="D12" s="75"/>
      <c r="E12" s="76">
        <v>0</v>
      </c>
      <c r="F12" s="77">
        <f>'SO 03 Položky'!H132</f>
        <v>0</v>
      </c>
      <c r="G12" s="77">
        <v>0</v>
      </c>
      <c r="H12" s="77">
        <v>0</v>
      </c>
      <c r="I12" s="78">
        <v>0</v>
      </c>
    </row>
    <row r="13" spans="1:9" s="11" customFormat="1" ht="12.75">
      <c r="A13" s="72" t="s">
        <v>61</v>
      </c>
      <c r="B13" s="73" t="str">
        <f>'SO 03 Položky'!D133</f>
        <v>Rozvod potrubí</v>
      </c>
      <c r="C13" s="74"/>
      <c r="D13" s="75"/>
      <c r="E13" s="76">
        <v>0</v>
      </c>
      <c r="F13" s="77">
        <f>'SO 03 Položky'!H154</f>
        <v>0</v>
      </c>
      <c r="G13" s="77">
        <v>0</v>
      </c>
      <c r="H13" s="77">
        <v>0</v>
      </c>
      <c r="I13" s="78">
        <v>0</v>
      </c>
    </row>
    <row r="14" spans="1:9" s="11" customFormat="1" ht="13.5" thickBot="1">
      <c r="A14" s="72" t="s">
        <v>66</v>
      </c>
      <c r="B14" s="73" t="str">
        <f>'SO 03 Položky'!D155</f>
        <v>Armatury</v>
      </c>
      <c r="C14" s="74"/>
      <c r="D14" s="75"/>
      <c r="E14" s="76">
        <v>0</v>
      </c>
      <c r="F14" s="77">
        <f>'SO 03 Položky'!H182</f>
        <v>0</v>
      </c>
      <c r="G14" s="77">
        <v>0</v>
      </c>
      <c r="H14" s="77">
        <v>0</v>
      </c>
      <c r="I14" s="78">
        <v>0</v>
      </c>
    </row>
    <row r="15" spans="1:9" s="84" customFormat="1" ht="13.5" thickBot="1">
      <c r="A15" s="79"/>
      <c r="B15" s="67" t="s">
        <v>22</v>
      </c>
      <c r="C15" s="67"/>
      <c r="D15" s="80"/>
      <c r="E15" s="81">
        <f>SUM(E7:E14)</f>
        <v>0</v>
      </c>
      <c r="F15" s="82">
        <f>SUM(F7:F14)</f>
        <v>0</v>
      </c>
      <c r="G15" s="82">
        <f>SUM(G7:G14)</f>
        <v>0</v>
      </c>
      <c r="H15" s="82">
        <f>SUM(H7:H14)</f>
        <v>0</v>
      </c>
      <c r="I15" s="83">
        <f>SUM(I7:I14)</f>
        <v>0</v>
      </c>
    </row>
    <row r="16" spans="1:9" ht="12.75">
      <c r="A16" s="74"/>
      <c r="B16" s="74"/>
      <c r="C16" s="74"/>
      <c r="D16" s="74"/>
      <c r="E16" s="74"/>
      <c r="F16" s="74"/>
      <c r="G16" s="74"/>
      <c r="H16" s="74"/>
      <c r="I16" s="74"/>
    </row>
    <row r="17" spans="1:57" ht="19.5" customHeight="1">
      <c r="A17" s="85" t="s">
        <v>23</v>
      </c>
      <c r="B17" s="85"/>
      <c r="C17" s="85"/>
      <c r="D17" s="85"/>
      <c r="E17" s="85"/>
      <c r="F17" s="85"/>
      <c r="G17" s="86"/>
      <c r="H17" s="85"/>
      <c r="I17" s="85"/>
      <c r="BA17" s="29"/>
      <c r="BB17" s="29"/>
      <c r="BC17" s="29"/>
      <c r="BD17" s="29"/>
      <c r="BE17" s="29"/>
    </row>
    <row r="18" spans="1:9" ht="13.5" thickBot="1">
      <c r="A18" s="87"/>
      <c r="B18" s="87"/>
      <c r="C18" s="87"/>
      <c r="D18" s="87"/>
      <c r="E18" s="87"/>
      <c r="F18" s="87"/>
      <c r="G18" s="87"/>
      <c r="H18" s="87"/>
      <c r="I18" s="87"/>
    </row>
    <row r="19" spans="1:9" ht="12.75">
      <c r="A19" s="88" t="s">
        <v>24</v>
      </c>
      <c r="B19" s="89"/>
      <c r="C19" s="89"/>
      <c r="D19" s="90"/>
      <c r="E19" s="91"/>
      <c r="F19" s="92" t="s">
        <v>25</v>
      </c>
      <c r="G19" s="93" t="s">
        <v>26</v>
      </c>
      <c r="H19" s="94"/>
      <c r="I19" s="95" t="s">
        <v>27</v>
      </c>
    </row>
    <row r="20" spans="1:53" ht="12.75">
      <c r="A20" s="96" t="s">
        <v>28</v>
      </c>
      <c r="B20" s="97"/>
      <c r="C20" s="97"/>
      <c r="D20" s="98"/>
      <c r="E20" s="99"/>
      <c r="F20" s="212"/>
      <c r="G20" s="100">
        <f>SUM(E15:I15)</f>
        <v>0</v>
      </c>
      <c r="H20" s="101"/>
      <c r="I20" s="102">
        <f>E20+F20*G20/100</f>
        <v>0</v>
      </c>
      <c r="BA20">
        <v>0</v>
      </c>
    </row>
    <row r="21" spans="1:9" ht="13.5" thickBot="1">
      <c r="A21" s="103"/>
      <c r="B21" s="104" t="s">
        <v>29</v>
      </c>
      <c r="C21" s="105"/>
      <c r="D21" s="106"/>
      <c r="E21" s="107"/>
      <c r="F21" s="108"/>
      <c r="G21" s="108"/>
      <c r="H21" s="423">
        <f>SUM(I20:I20)</f>
        <v>0</v>
      </c>
      <c r="I21" s="424"/>
    </row>
    <row r="22" spans="1:9" ht="12.75">
      <c r="A22" s="74"/>
      <c r="B22" s="157"/>
      <c r="C22" s="74"/>
      <c r="D22" s="158"/>
      <c r="E22" s="158"/>
      <c r="F22" s="158"/>
      <c r="G22" s="158"/>
      <c r="H22" s="159"/>
      <c r="I22" s="159"/>
    </row>
    <row r="23" spans="1:9" ht="12.75">
      <c r="A23" s="74"/>
      <c r="B23" s="157"/>
      <c r="C23" s="74"/>
      <c r="D23" s="158"/>
      <c r="E23" s="158"/>
      <c r="F23" s="158"/>
      <c r="G23" s="158"/>
      <c r="H23" s="159"/>
      <c r="I23" s="159"/>
    </row>
    <row r="24" spans="1:9" ht="15.75">
      <c r="A24" s="74"/>
      <c r="B24" s="157"/>
      <c r="E24" s="160" t="s">
        <v>40</v>
      </c>
      <c r="F24" s="161" t="s">
        <v>435</v>
      </c>
      <c r="G24" s="162"/>
      <c r="H24" s="425">
        <f>(SUM(E15:I15))+I20</f>
        <v>0</v>
      </c>
      <c r="I24" s="425"/>
    </row>
    <row r="25" spans="2:9" ht="12.75">
      <c r="B25" s="84"/>
      <c r="F25" s="109"/>
      <c r="G25" s="110"/>
      <c r="H25" s="110"/>
      <c r="I25" s="87" t="s">
        <v>70</v>
      </c>
    </row>
    <row r="26" spans="1:9" ht="12.75">
      <c r="A26" s="87"/>
      <c r="B26" s="87"/>
      <c r="C26" s="87"/>
      <c r="D26" s="87"/>
      <c r="E26" s="87"/>
      <c r="F26" s="87"/>
      <c r="G26" s="87"/>
      <c r="H26" s="87"/>
      <c r="I26" s="87"/>
    </row>
    <row r="27" spans="2:9" ht="12.75">
      <c r="B27" s="84"/>
      <c r="F27" s="109"/>
      <c r="G27" s="110"/>
      <c r="H27" s="110"/>
      <c r="I27" s="183">
        <f>H24</f>
        <v>0</v>
      </c>
    </row>
    <row r="28" spans="6:9" ht="12.75">
      <c r="F28" s="109"/>
      <c r="G28" s="110"/>
      <c r="H28" s="110"/>
      <c r="I28" s="165"/>
    </row>
    <row r="29" spans="6:9" ht="12.75">
      <c r="F29" s="109"/>
      <c r="G29" s="110"/>
      <c r="H29" s="110"/>
      <c r="I29" s="53"/>
    </row>
    <row r="30" spans="6:9" ht="12.75">
      <c r="F30" s="109"/>
      <c r="G30" s="110"/>
      <c r="H30" s="110"/>
      <c r="I30" s="53"/>
    </row>
    <row r="31" spans="6:9" ht="12.75">
      <c r="F31" s="109"/>
      <c r="G31" s="110"/>
      <c r="H31" s="110"/>
      <c r="I31" s="53"/>
    </row>
    <row r="32" spans="6:9" ht="12.75">
      <c r="F32" s="109"/>
      <c r="G32" s="110"/>
      <c r="H32" s="110"/>
      <c r="I32" s="53"/>
    </row>
    <row r="33" spans="6:9" ht="12.75">
      <c r="F33" s="109"/>
      <c r="G33" s="110"/>
      <c r="H33" s="110"/>
      <c r="I33" s="53"/>
    </row>
    <row r="34" spans="6:9" ht="12.75">
      <c r="F34" s="109"/>
      <c r="G34" s="110"/>
      <c r="H34" s="110"/>
      <c r="I34" s="53"/>
    </row>
    <row r="35" spans="6:9" ht="12.75">
      <c r="F35" s="109"/>
      <c r="G35" s="110"/>
      <c r="H35" s="110"/>
      <c r="I35" s="53"/>
    </row>
    <row r="36" spans="6:9" ht="12.75">
      <c r="F36" s="109"/>
      <c r="G36" s="110"/>
      <c r="H36" s="110"/>
      <c r="I36" s="53"/>
    </row>
    <row r="37" spans="6:9" ht="12.75">
      <c r="F37" s="109"/>
      <c r="G37" s="110"/>
      <c r="H37" s="110"/>
      <c r="I37" s="53"/>
    </row>
    <row r="38" spans="6:9" ht="12.75">
      <c r="F38" s="109"/>
      <c r="G38" s="110"/>
      <c r="H38" s="110"/>
      <c r="I38" s="53"/>
    </row>
    <row r="39" spans="6:9" ht="12.75">
      <c r="F39" s="109"/>
      <c r="G39" s="110"/>
      <c r="H39" s="110"/>
      <c r="I39" s="53"/>
    </row>
    <row r="40" spans="6:9" ht="12.75">
      <c r="F40" s="109"/>
      <c r="G40" s="110"/>
      <c r="H40" s="110"/>
      <c r="I40" s="53"/>
    </row>
    <row r="41" spans="6:9" ht="12.75">
      <c r="F41" s="109"/>
      <c r="G41" s="110"/>
      <c r="H41" s="110"/>
      <c r="I41" s="53"/>
    </row>
    <row r="42" spans="6:9" ht="12.75">
      <c r="F42" s="109"/>
      <c r="G42" s="110"/>
      <c r="H42" s="110"/>
      <c r="I42" s="53"/>
    </row>
    <row r="43" spans="6:9" ht="12.75">
      <c r="F43" s="109"/>
      <c r="G43" s="110"/>
      <c r="H43" s="110"/>
      <c r="I43" s="53"/>
    </row>
    <row r="44" spans="6:9" ht="12.75">
      <c r="F44" s="109"/>
      <c r="G44" s="110"/>
      <c r="H44" s="110"/>
      <c r="I44" s="53"/>
    </row>
    <row r="45" spans="6:9" ht="12.75">
      <c r="F45" s="109"/>
      <c r="G45" s="110"/>
      <c r="H45" s="110"/>
      <c r="I45" s="53"/>
    </row>
    <row r="46" spans="6:9" ht="12.75">
      <c r="F46" s="109"/>
      <c r="G46" s="110"/>
      <c r="H46" s="110"/>
      <c r="I46" s="53"/>
    </row>
    <row r="47" spans="6:9" ht="12.75">
      <c r="F47" s="109"/>
      <c r="G47" s="110"/>
      <c r="H47" s="110"/>
      <c r="I47" s="53"/>
    </row>
    <row r="48" spans="6:9" ht="12.75">
      <c r="F48" s="109"/>
      <c r="G48" s="110"/>
      <c r="H48" s="110"/>
      <c r="I48" s="53"/>
    </row>
    <row r="49" spans="6:9" ht="12.75">
      <c r="F49" s="109"/>
      <c r="G49" s="110"/>
      <c r="H49" s="110"/>
      <c r="I49" s="53"/>
    </row>
    <row r="50" spans="6:9" ht="12.75">
      <c r="F50" s="109"/>
      <c r="G50" s="110"/>
      <c r="H50" s="110"/>
      <c r="I50" s="53"/>
    </row>
    <row r="51" spans="6:9" ht="12.75">
      <c r="F51" s="109"/>
      <c r="G51" s="110"/>
      <c r="H51" s="110"/>
      <c r="I51" s="53"/>
    </row>
    <row r="52" spans="6:9" ht="12.75">
      <c r="F52" s="109"/>
      <c r="G52" s="110"/>
      <c r="H52" s="110"/>
      <c r="I52" s="53"/>
    </row>
    <row r="53" spans="6:9" ht="12.75">
      <c r="F53" s="109"/>
      <c r="G53" s="110"/>
      <c r="H53" s="110"/>
      <c r="I53" s="53"/>
    </row>
    <row r="54" spans="6:9" ht="12.75">
      <c r="F54" s="109"/>
      <c r="G54" s="110"/>
      <c r="H54" s="110"/>
      <c r="I54" s="53"/>
    </row>
    <row r="55" spans="6:9" ht="12.75">
      <c r="F55" s="109"/>
      <c r="G55" s="110"/>
      <c r="H55" s="110"/>
      <c r="I55" s="53"/>
    </row>
    <row r="56" spans="6:9" ht="12.75">
      <c r="F56" s="109"/>
      <c r="G56" s="110"/>
      <c r="H56" s="110"/>
      <c r="I56" s="53"/>
    </row>
    <row r="57" spans="6:9" ht="12.75">
      <c r="F57" s="109"/>
      <c r="G57" s="110"/>
      <c r="H57" s="110"/>
      <c r="I57" s="53"/>
    </row>
    <row r="58" spans="6:9" ht="12.75">
      <c r="F58" s="109"/>
      <c r="G58" s="110"/>
      <c r="H58" s="110"/>
      <c r="I58" s="53"/>
    </row>
    <row r="59" spans="6:9" ht="12.75">
      <c r="F59" s="109"/>
      <c r="G59" s="110"/>
      <c r="H59" s="110"/>
      <c r="I59" s="53"/>
    </row>
    <row r="60" spans="6:9" ht="12.75">
      <c r="F60" s="109"/>
      <c r="G60" s="110"/>
      <c r="H60" s="110"/>
      <c r="I60" s="53"/>
    </row>
    <row r="61" spans="6:9" ht="12.75">
      <c r="F61" s="109"/>
      <c r="G61" s="110"/>
      <c r="H61" s="110"/>
      <c r="I61" s="53"/>
    </row>
    <row r="62" spans="6:9" ht="12.75">
      <c r="F62" s="109"/>
      <c r="G62" s="110"/>
      <c r="H62" s="110"/>
      <c r="I62" s="53"/>
    </row>
    <row r="63" spans="6:9" ht="12.75">
      <c r="F63" s="109"/>
      <c r="G63" s="110"/>
      <c r="H63" s="110"/>
      <c r="I63" s="53"/>
    </row>
    <row r="64" spans="6:9" ht="12.75">
      <c r="F64" s="109"/>
      <c r="G64" s="110"/>
      <c r="H64" s="110"/>
      <c r="I64" s="53"/>
    </row>
    <row r="65" spans="6:9" ht="12.75">
      <c r="F65" s="109"/>
      <c r="G65" s="110"/>
      <c r="H65" s="110"/>
      <c r="I65" s="53"/>
    </row>
    <row r="66" spans="6:9" ht="12.75">
      <c r="F66" s="109"/>
      <c r="G66" s="110"/>
      <c r="H66" s="110"/>
      <c r="I66" s="53"/>
    </row>
    <row r="67" spans="6:9" ht="12.75">
      <c r="F67" s="109"/>
      <c r="G67" s="110"/>
      <c r="H67" s="110"/>
      <c r="I67" s="53"/>
    </row>
    <row r="68" spans="6:9" ht="12.75">
      <c r="F68" s="109"/>
      <c r="G68" s="110"/>
      <c r="H68" s="110"/>
      <c r="I68" s="53"/>
    </row>
    <row r="69" spans="6:9" ht="12.75">
      <c r="F69" s="109"/>
      <c r="G69" s="110"/>
      <c r="H69" s="110"/>
      <c r="I69" s="53"/>
    </row>
    <row r="70" spans="6:9" ht="12.75">
      <c r="F70" s="109"/>
      <c r="G70" s="110"/>
      <c r="H70" s="110"/>
      <c r="I70" s="53"/>
    </row>
    <row r="71" spans="6:9" ht="12.75">
      <c r="F71" s="109"/>
      <c r="G71" s="110"/>
      <c r="H71" s="110"/>
      <c r="I71" s="53"/>
    </row>
    <row r="72" spans="6:9" ht="12.75">
      <c r="F72" s="109"/>
      <c r="G72" s="110"/>
      <c r="H72" s="110"/>
      <c r="I72" s="53"/>
    </row>
    <row r="73" spans="6:9" ht="12.75">
      <c r="F73" s="109"/>
      <c r="G73" s="110"/>
      <c r="H73" s="110"/>
      <c r="I73" s="53"/>
    </row>
    <row r="74" spans="6:9" ht="12.75">
      <c r="F74" s="109"/>
      <c r="G74" s="110"/>
      <c r="H74" s="110"/>
      <c r="I74" s="53"/>
    </row>
    <row r="75" spans="6:9" ht="12.75">
      <c r="F75" s="109"/>
      <c r="G75" s="110"/>
      <c r="H75" s="110"/>
      <c r="I75" s="53"/>
    </row>
    <row r="76" spans="6:9" ht="12.75">
      <c r="F76" s="109"/>
      <c r="G76" s="110"/>
      <c r="H76" s="110"/>
      <c r="I76" s="53"/>
    </row>
  </sheetData>
  <sheetProtection algorithmName="SHA-512" hashValue="OG8KUrDNVkZNY70ASwDwbYW4sYuCTcmPuDX6sOqfSdpbDNc7e1DxY9AGbzss2YBC+r7Km9MADLxn2m/yN5VeSQ==" saltValue="hUxYxyODSI7QvzRJP7S0yA==" spinCount="100000" sheet="1" objects="1" scenarios="1"/>
  <protectedRanges>
    <protectedRange sqref="F20" name="Oblast1"/>
  </protectedRanges>
  <mergeCells count="4">
    <mergeCell ref="A1:B1"/>
    <mergeCell ref="A2:B2"/>
    <mergeCell ref="H21:I21"/>
    <mergeCell ref="H24:I2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CE,Tučné"&amp;8&amp;K00-047RTS Stavitel+&amp;R&amp;"Arial CE,Kurzíva"&amp;8&amp;K00-048Cenová úroveň CÚ2020/I
Cenová soustava RTS DATA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AX277"/>
  <sheetViews>
    <sheetView showGridLines="0" showZeros="0" workbookViewId="0" topLeftCell="A1"/>
  </sheetViews>
  <sheetFormatPr defaultColWidth="9.125" defaultRowHeight="12.75"/>
  <cols>
    <col min="1" max="1" width="6.375" style="246" customWidth="1"/>
    <col min="2" max="2" width="3.875" style="112" customWidth="1"/>
    <col min="3" max="3" width="12.00390625" style="112" customWidth="1"/>
    <col min="4" max="4" width="40.375" style="111" customWidth="1"/>
    <col min="5" max="5" width="5.625" style="111" customWidth="1"/>
    <col min="6" max="6" width="8.625" style="150" customWidth="1"/>
    <col min="7" max="7" width="9.875" style="111" customWidth="1"/>
    <col min="8" max="8" width="13.875" style="111" customWidth="1"/>
    <col min="9" max="16384" width="9.125" style="111" customWidth="1"/>
  </cols>
  <sheetData>
    <row r="1" spans="2:8" ht="15.75">
      <c r="B1" s="428" t="s">
        <v>432</v>
      </c>
      <c r="C1" s="428"/>
      <c r="D1" s="428"/>
      <c r="E1" s="428"/>
      <c r="F1" s="428"/>
      <c r="G1" s="428"/>
      <c r="H1" s="428"/>
    </row>
    <row r="2" spans="3:8" ht="13.5" thickBot="1">
      <c r="C2" s="113"/>
      <c r="D2" s="114"/>
      <c r="E2" s="114"/>
      <c r="F2" s="115"/>
      <c r="G2" s="114"/>
      <c r="H2" s="114"/>
    </row>
    <row r="3" spans="2:8" ht="13.5" thickTop="1">
      <c r="B3" s="429" t="s">
        <v>3</v>
      </c>
      <c r="C3" s="430"/>
      <c r="D3" s="56" t="str">
        <f>'Krycí list'!nazevstavby</f>
        <v>Zateplení bytových domů v ulicích Heyrovského a Sokolovská</v>
      </c>
      <c r="E3" s="117"/>
      <c r="F3" s="118"/>
      <c r="G3" s="119"/>
      <c r="H3" s="167"/>
    </row>
    <row r="4" spans="2:8" ht="13.5" thickBot="1">
      <c r="B4" s="431" t="s">
        <v>0</v>
      </c>
      <c r="C4" s="432"/>
      <c r="D4" s="61" t="str">
        <f>'Krycí list'!nazevobjektu</f>
        <v>BD Heyrovského 1379-1380, Sokolov</v>
      </c>
      <c r="E4" s="121"/>
      <c r="F4" s="156"/>
      <c r="G4" s="156"/>
      <c r="H4" s="213" t="str">
        <f>'SO 03 Rekapitulace'!I2</f>
        <v>Výměna zdroje tepla</v>
      </c>
    </row>
    <row r="5" spans="2:8" ht="13.5" thickTop="1">
      <c r="B5" s="122"/>
      <c r="C5" s="123"/>
      <c r="D5" s="123"/>
      <c r="E5" s="112"/>
      <c r="F5" s="124"/>
      <c r="G5" s="112"/>
      <c r="H5" s="125"/>
    </row>
    <row r="6" spans="2:8" ht="12.75">
      <c r="B6" s="126" t="s">
        <v>30</v>
      </c>
      <c r="C6" s="127" t="s">
        <v>31</v>
      </c>
      <c r="D6" s="127" t="s">
        <v>32</v>
      </c>
      <c r="E6" s="127" t="s">
        <v>33</v>
      </c>
      <c r="F6" s="128" t="s">
        <v>34</v>
      </c>
      <c r="G6" s="127" t="s">
        <v>35</v>
      </c>
      <c r="H6" s="129" t="s">
        <v>36</v>
      </c>
    </row>
    <row r="7" spans="1:10" ht="12.75">
      <c r="A7" s="426" t="s">
        <v>531</v>
      </c>
      <c r="B7" s="130" t="s">
        <v>37</v>
      </c>
      <c r="C7" s="131" t="s">
        <v>41</v>
      </c>
      <c r="D7" s="132" t="s">
        <v>198</v>
      </c>
      <c r="E7" s="133"/>
      <c r="F7" s="134"/>
      <c r="G7" s="211"/>
      <c r="H7" s="135"/>
      <c r="I7" s="136"/>
      <c r="J7" s="136"/>
    </row>
    <row r="8" spans="1:8" ht="22.5">
      <c r="A8" s="426"/>
      <c r="B8" s="281">
        <v>1</v>
      </c>
      <c r="C8" s="282" t="s">
        <v>646</v>
      </c>
      <c r="D8" s="283" t="s">
        <v>644</v>
      </c>
      <c r="E8" s="285" t="s">
        <v>56</v>
      </c>
      <c r="F8" s="286">
        <v>5</v>
      </c>
      <c r="G8" s="287"/>
      <c r="H8" s="142">
        <f>F8*G8</f>
        <v>0</v>
      </c>
    </row>
    <row r="9" spans="1:8" s="277" customFormat="1" ht="22.5">
      <c r="A9" s="426"/>
      <c r="B9" s="387">
        <v>2</v>
      </c>
      <c r="C9" s="282" t="s">
        <v>647</v>
      </c>
      <c r="D9" s="283" t="s">
        <v>645</v>
      </c>
      <c r="E9" s="285" t="s">
        <v>56</v>
      </c>
      <c r="F9" s="286">
        <v>1</v>
      </c>
      <c r="G9" s="287"/>
      <c r="H9" s="284">
        <f aca="true" t="shared" si="0" ref="H9:H11">F9*G9</f>
        <v>0</v>
      </c>
    </row>
    <row r="10" spans="1:8" s="277" customFormat="1" ht="22.5">
      <c r="A10" s="426"/>
      <c r="B10" s="387">
        <v>3</v>
      </c>
      <c r="C10" s="282" t="s">
        <v>570</v>
      </c>
      <c r="D10" s="283" t="s">
        <v>649</v>
      </c>
      <c r="E10" s="285" t="s">
        <v>56</v>
      </c>
      <c r="F10" s="286">
        <v>4</v>
      </c>
      <c r="G10" s="287"/>
      <c r="H10" s="284">
        <f t="shared" si="0"/>
        <v>0</v>
      </c>
    </row>
    <row r="11" spans="1:8" s="277" customFormat="1" ht="22.5">
      <c r="A11" s="426"/>
      <c r="B11" s="387">
        <v>4</v>
      </c>
      <c r="C11" s="282" t="s">
        <v>571</v>
      </c>
      <c r="D11" s="283" t="s">
        <v>648</v>
      </c>
      <c r="E11" s="285" t="s">
        <v>56</v>
      </c>
      <c r="F11" s="286">
        <v>8</v>
      </c>
      <c r="G11" s="287"/>
      <c r="H11" s="284">
        <f t="shared" si="0"/>
        <v>0</v>
      </c>
    </row>
    <row r="12" spans="1:50" ht="12.75">
      <c r="A12" s="426"/>
      <c r="B12" s="143"/>
      <c r="C12" s="144" t="s">
        <v>40</v>
      </c>
      <c r="D12" s="145" t="str">
        <f>CONCATENATE(C7," ",D7)</f>
        <v>713 Trubní ucpávky</v>
      </c>
      <c r="E12" s="143"/>
      <c r="F12" s="146"/>
      <c r="G12" s="210"/>
      <c r="H12" s="147">
        <f>SUM(H7:H11)</f>
        <v>0</v>
      </c>
      <c r="AT12" s="148">
        <f>SUM(AT7:AT7)</f>
        <v>0</v>
      </c>
      <c r="AU12" s="148">
        <f>SUM(AU7:AU7)</f>
        <v>0</v>
      </c>
      <c r="AV12" s="148">
        <f>SUM(AV7:AV7)</f>
        <v>0</v>
      </c>
      <c r="AW12" s="148">
        <f>SUM(AW7:AW7)</f>
        <v>0</v>
      </c>
      <c r="AX12" s="148">
        <f>SUM(AX7:AX7)</f>
        <v>0</v>
      </c>
    </row>
    <row r="13" spans="1:9" ht="12.75">
      <c r="A13" s="427" t="s">
        <v>532</v>
      </c>
      <c r="B13" s="130" t="s">
        <v>37</v>
      </c>
      <c r="C13" s="131" t="s">
        <v>42</v>
      </c>
      <c r="D13" s="132" t="s">
        <v>43</v>
      </c>
      <c r="E13" s="133"/>
      <c r="F13" s="134"/>
      <c r="G13" s="211"/>
      <c r="H13" s="135"/>
      <c r="I13" s="136"/>
    </row>
    <row r="14" spans="1:8" ht="12.75">
      <c r="A14" s="427"/>
      <c r="B14" s="137">
        <v>5</v>
      </c>
      <c r="C14" s="138" t="s">
        <v>44</v>
      </c>
      <c r="D14" s="139" t="s">
        <v>111</v>
      </c>
      <c r="E14" s="140" t="s">
        <v>39</v>
      </c>
      <c r="F14" s="141">
        <v>4</v>
      </c>
      <c r="G14" s="209"/>
      <c r="H14" s="142">
        <f aca="true" t="shared" si="1" ref="H14:H21">F14*G14</f>
        <v>0</v>
      </c>
    </row>
    <row r="15" spans="1:8" ht="12.75">
      <c r="A15" s="427"/>
      <c r="B15" s="387">
        <v>6</v>
      </c>
      <c r="C15" s="138" t="s">
        <v>45</v>
      </c>
      <c r="D15" s="139" t="s">
        <v>112</v>
      </c>
      <c r="E15" s="140" t="s">
        <v>39</v>
      </c>
      <c r="F15" s="141">
        <v>1</v>
      </c>
      <c r="G15" s="209"/>
      <c r="H15" s="142">
        <f t="shared" si="1"/>
        <v>0</v>
      </c>
    </row>
    <row r="16" spans="1:8" ht="12.75">
      <c r="A16" s="427"/>
      <c r="B16" s="387">
        <v>7</v>
      </c>
      <c r="C16" s="138" t="s">
        <v>372</v>
      </c>
      <c r="D16" s="139" t="s">
        <v>371</v>
      </c>
      <c r="E16" s="140" t="s">
        <v>38</v>
      </c>
      <c r="F16" s="141">
        <v>1</v>
      </c>
      <c r="G16" s="209"/>
      <c r="H16" s="142">
        <f t="shared" si="1"/>
        <v>0</v>
      </c>
    </row>
    <row r="17" spans="1:8" ht="12.75">
      <c r="A17" s="427"/>
      <c r="B17" s="387">
        <v>8</v>
      </c>
      <c r="C17" s="138" t="s">
        <v>72</v>
      </c>
      <c r="D17" s="139" t="s">
        <v>113</v>
      </c>
      <c r="E17" s="140" t="s">
        <v>38</v>
      </c>
      <c r="F17" s="141">
        <v>3</v>
      </c>
      <c r="G17" s="209"/>
      <c r="H17" s="142">
        <f t="shared" si="1"/>
        <v>0</v>
      </c>
    </row>
    <row r="18" spans="1:8" ht="12.75">
      <c r="A18" s="427"/>
      <c r="B18" s="387">
        <v>9</v>
      </c>
      <c r="C18" s="138" t="s">
        <v>115</v>
      </c>
      <c r="D18" s="139" t="s">
        <v>114</v>
      </c>
      <c r="E18" s="140" t="s">
        <v>38</v>
      </c>
      <c r="F18" s="141">
        <v>3</v>
      </c>
      <c r="G18" s="209"/>
      <c r="H18" s="142">
        <f t="shared" si="1"/>
        <v>0</v>
      </c>
    </row>
    <row r="19" spans="1:8" ht="22.5">
      <c r="A19" s="427"/>
      <c r="B19" s="387">
        <v>10</v>
      </c>
      <c r="C19" s="138" t="s">
        <v>59</v>
      </c>
      <c r="D19" s="139" t="s">
        <v>116</v>
      </c>
      <c r="E19" s="140" t="s">
        <v>38</v>
      </c>
      <c r="F19" s="141">
        <v>3</v>
      </c>
      <c r="G19" s="209"/>
      <c r="H19" s="142">
        <f t="shared" si="1"/>
        <v>0</v>
      </c>
    </row>
    <row r="20" spans="1:8" ht="12.75">
      <c r="A20" s="427"/>
      <c r="B20" s="387">
        <v>11</v>
      </c>
      <c r="C20" s="138" t="s">
        <v>46</v>
      </c>
      <c r="D20" s="139" t="s">
        <v>47</v>
      </c>
      <c r="E20" s="140" t="s">
        <v>39</v>
      </c>
      <c r="F20" s="141">
        <v>5</v>
      </c>
      <c r="G20" s="209"/>
      <c r="H20" s="142">
        <f t="shared" si="1"/>
        <v>0</v>
      </c>
    </row>
    <row r="21" spans="1:8" ht="12.75">
      <c r="A21" s="427"/>
      <c r="B21" s="387">
        <v>12</v>
      </c>
      <c r="C21" s="138" t="s">
        <v>246</v>
      </c>
      <c r="D21" s="139" t="s">
        <v>290</v>
      </c>
      <c r="E21" s="140" t="s">
        <v>25</v>
      </c>
      <c r="F21" s="141">
        <v>1.85</v>
      </c>
      <c r="G21" s="209"/>
      <c r="H21" s="142">
        <f t="shared" si="1"/>
        <v>0</v>
      </c>
    </row>
    <row r="22" spans="1:8" ht="12.75">
      <c r="A22" s="427"/>
      <c r="B22" s="143"/>
      <c r="C22" s="144" t="s">
        <v>40</v>
      </c>
      <c r="D22" s="145" t="str">
        <f>CONCATENATE(C13," ",D13)</f>
        <v>721 Vnitřní kanalizace</v>
      </c>
      <c r="E22" s="143"/>
      <c r="F22" s="146"/>
      <c r="G22" s="210"/>
      <c r="H22" s="147">
        <f>SUM(H13:H21)</f>
        <v>0</v>
      </c>
    </row>
    <row r="23" spans="1:9" ht="12.75">
      <c r="A23" s="426" t="s">
        <v>533</v>
      </c>
      <c r="B23" s="130" t="s">
        <v>37</v>
      </c>
      <c r="C23" s="131" t="s">
        <v>48</v>
      </c>
      <c r="D23" s="132" t="s">
        <v>49</v>
      </c>
      <c r="E23" s="133"/>
      <c r="F23" s="134"/>
      <c r="G23" s="211"/>
      <c r="H23" s="135"/>
      <c r="I23" s="136"/>
    </row>
    <row r="24" spans="1:8" ht="12.75">
      <c r="A24" s="426"/>
      <c r="B24" s="137">
        <v>13</v>
      </c>
      <c r="C24" s="138" t="s">
        <v>298</v>
      </c>
      <c r="D24" s="139" t="s">
        <v>468</v>
      </c>
      <c r="E24" s="171" t="s">
        <v>39</v>
      </c>
      <c r="F24" s="172">
        <v>4</v>
      </c>
      <c r="G24" s="206"/>
      <c r="H24" s="173">
        <f aca="true" t="shared" si="2" ref="H24:H55">F24*G24</f>
        <v>0</v>
      </c>
    </row>
    <row r="25" spans="1:8" ht="12.75">
      <c r="A25" s="426"/>
      <c r="B25" s="387">
        <v>14</v>
      </c>
      <c r="C25" s="138" t="s">
        <v>299</v>
      </c>
      <c r="D25" s="139" t="s">
        <v>469</v>
      </c>
      <c r="E25" s="171" t="s">
        <v>39</v>
      </c>
      <c r="F25" s="172">
        <v>10</v>
      </c>
      <c r="G25" s="206"/>
      <c r="H25" s="173">
        <f t="shared" si="2"/>
        <v>0</v>
      </c>
    </row>
    <row r="26" spans="1:8" ht="12.75">
      <c r="A26" s="426"/>
      <c r="B26" s="387">
        <v>15</v>
      </c>
      <c r="C26" s="138" t="s">
        <v>50</v>
      </c>
      <c r="D26" s="139" t="s">
        <v>470</v>
      </c>
      <c r="E26" s="171" t="s">
        <v>39</v>
      </c>
      <c r="F26" s="172">
        <v>14</v>
      </c>
      <c r="G26" s="206"/>
      <c r="H26" s="173">
        <f t="shared" si="2"/>
        <v>0</v>
      </c>
    </row>
    <row r="27" spans="1:8" ht="12.75">
      <c r="A27" s="426"/>
      <c r="B27" s="387">
        <v>16</v>
      </c>
      <c r="C27" s="138" t="s">
        <v>51</v>
      </c>
      <c r="D27" s="139" t="s">
        <v>471</v>
      </c>
      <c r="E27" s="171" t="s">
        <v>39</v>
      </c>
      <c r="F27" s="172">
        <v>56</v>
      </c>
      <c r="G27" s="206"/>
      <c r="H27" s="173">
        <f t="shared" si="2"/>
        <v>0</v>
      </c>
    </row>
    <row r="28" spans="1:8" ht="12.75">
      <c r="A28" s="426"/>
      <c r="B28" s="387">
        <v>17</v>
      </c>
      <c r="C28" s="138" t="s">
        <v>118</v>
      </c>
      <c r="D28" s="139" t="s">
        <v>472</v>
      </c>
      <c r="E28" s="171" t="s">
        <v>39</v>
      </c>
      <c r="F28" s="172">
        <v>8</v>
      </c>
      <c r="G28" s="206"/>
      <c r="H28" s="173">
        <f t="shared" si="2"/>
        <v>0</v>
      </c>
    </row>
    <row r="29" spans="1:8" ht="12.75">
      <c r="A29" s="426"/>
      <c r="B29" s="387">
        <v>18</v>
      </c>
      <c r="C29" s="138" t="s">
        <v>117</v>
      </c>
      <c r="D29" s="139" t="s">
        <v>473</v>
      </c>
      <c r="E29" s="171" t="s">
        <v>39</v>
      </c>
      <c r="F29" s="172">
        <v>8</v>
      </c>
      <c r="G29" s="206"/>
      <c r="H29" s="173">
        <f t="shared" si="2"/>
        <v>0</v>
      </c>
    </row>
    <row r="30" spans="1:8" ht="12.75">
      <c r="A30" s="426"/>
      <c r="B30" s="387">
        <v>19</v>
      </c>
      <c r="C30" s="138" t="s">
        <v>50</v>
      </c>
      <c r="D30" s="139" t="s">
        <v>470</v>
      </c>
      <c r="E30" s="171" t="s">
        <v>39</v>
      </c>
      <c r="F30" s="172">
        <v>68</v>
      </c>
      <c r="G30" s="206"/>
      <c r="H30" s="173">
        <f t="shared" si="2"/>
        <v>0</v>
      </c>
    </row>
    <row r="31" spans="1:8" ht="12.75">
      <c r="A31" s="426"/>
      <c r="B31" s="387">
        <v>20</v>
      </c>
      <c r="C31" s="138" t="s">
        <v>51</v>
      </c>
      <c r="D31" s="139" t="s">
        <v>471</v>
      </c>
      <c r="E31" s="171" t="s">
        <v>39</v>
      </c>
      <c r="F31" s="172">
        <v>16</v>
      </c>
      <c r="G31" s="206"/>
      <c r="H31" s="173">
        <f t="shared" si="2"/>
        <v>0</v>
      </c>
    </row>
    <row r="32" spans="1:8" ht="12.75">
      <c r="A32" s="426"/>
      <c r="B32" s="387">
        <v>21</v>
      </c>
      <c r="C32" s="138" t="s">
        <v>381</v>
      </c>
      <c r="D32" s="139" t="s">
        <v>380</v>
      </c>
      <c r="E32" s="171" t="s">
        <v>38</v>
      </c>
      <c r="F32" s="172">
        <v>12</v>
      </c>
      <c r="G32" s="206"/>
      <c r="H32" s="173">
        <f t="shared" si="2"/>
        <v>0</v>
      </c>
    </row>
    <row r="33" spans="1:8" ht="12.75">
      <c r="A33" s="426"/>
      <c r="B33" s="387">
        <v>22</v>
      </c>
      <c r="C33" s="138" t="s">
        <v>379</v>
      </c>
      <c r="D33" s="139" t="s">
        <v>378</v>
      </c>
      <c r="E33" s="171" t="s">
        <v>38</v>
      </c>
      <c r="F33" s="172">
        <v>1</v>
      </c>
      <c r="G33" s="206"/>
      <c r="H33" s="173">
        <f t="shared" si="2"/>
        <v>0</v>
      </c>
    </row>
    <row r="34" spans="1:8" ht="22.5">
      <c r="A34" s="426"/>
      <c r="B34" s="387">
        <v>23</v>
      </c>
      <c r="C34" s="138" t="s">
        <v>73</v>
      </c>
      <c r="D34" s="139" t="s">
        <v>74</v>
      </c>
      <c r="E34" s="171" t="s">
        <v>39</v>
      </c>
      <c r="F34" s="172">
        <f>SUM(F35:F36)</f>
        <v>86</v>
      </c>
      <c r="G34" s="206"/>
      <c r="H34" s="173">
        <f t="shared" si="2"/>
        <v>0</v>
      </c>
    </row>
    <row r="35" spans="1:8" ht="12.75">
      <c r="A35" s="426"/>
      <c r="B35" s="387">
        <v>24</v>
      </c>
      <c r="C35" s="138" t="s">
        <v>59</v>
      </c>
      <c r="D35" s="139" t="s">
        <v>373</v>
      </c>
      <c r="E35" s="171" t="s">
        <v>39</v>
      </c>
      <c r="F35" s="172">
        <f>F26+F30</f>
        <v>82</v>
      </c>
      <c r="G35" s="206"/>
      <c r="H35" s="173">
        <f t="shared" si="2"/>
        <v>0</v>
      </c>
    </row>
    <row r="36" spans="1:8" ht="12.75">
      <c r="A36" s="426"/>
      <c r="B36" s="387">
        <v>25</v>
      </c>
      <c r="C36" s="138" t="s">
        <v>59</v>
      </c>
      <c r="D36" s="139" t="s">
        <v>374</v>
      </c>
      <c r="E36" s="171" t="s">
        <v>39</v>
      </c>
      <c r="F36" s="172">
        <f>F24</f>
        <v>4</v>
      </c>
      <c r="G36" s="206"/>
      <c r="H36" s="173">
        <f t="shared" si="2"/>
        <v>0</v>
      </c>
    </row>
    <row r="37" spans="1:8" ht="12.75">
      <c r="A37" s="426"/>
      <c r="B37" s="387">
        <v>26</v>
      </c>
      <c r="C37" s="138" t="s">
        <v>75</v>
      </c>
      <c r="D37" s="139" t="s">
        <v>76</v>
      </c>
      <c r="E37" s="171" t="s">
        <v>39</v>
      </c>
      <c r="F37" s="172">
        <f>SUM(F38:F39)</f>
        <v>80</v>
      </c>
      <c r="G37" s="206"/>
      <c r="H37" s="173">
        <f t="shared" si="2"/>
        <v>0</v>
      </c>
    </row>
    <row r="38" spans="1:8" ht="12.75">
      <c r="A38" s="426"/>
      <c r="B38" s="387">
        <v>27</v>
      </c>
      <c r="C38" s="138" t="s">
        <v>59</v>
      </c>
      <c r="D38" s="139" t="s">
        <v>601</v>
      </c>
      <c r="E38" s="171" t="s">
        <v>39</v>
      </c>
      <c r="F38" s="172">
        <f>F27+F31</f>
        <v>72</v>
      </c>
      <c r="G38" s="206"/>
      <c r="H38" s="173">
        <f t="shared" si="2"/>
        <v>0</v>
      </c>
    </row>
    <row r="39" spans="1:8" ht="12.75">
      <c r="A39" s="426"/>
      <c r="B39" s="387">
        <v>28</v>
      </c>
      <c r="C39" s="138" t="s">
        <v>59</v>
      </c>
      <c r="D39" s="139" t="s">
        <v>375</v>
      </c>
      <c r="E39" s="171" t="s">
        <v>39</v>
      </c>
      <c r="F39" s="172">
        <f>F28</f>
        <v>8</v>
      </c>
      <c r="G39" s="206"/>
      <c r="H39" s="173">
        <f t="shared" si="2"/>
        <v>0</v>
      </c>
    </row>
    <row r="40" spans="1:8" ht="12.75">
      <c r="A40" s="426"/>
      <c r="B40" s="387">
        <v>29</v>
      </c>
      <c r="C40" s="138" t="s">
        <v>77</v>
      </c>
      <c r="D40" s="139" t="s">
        <v>78</v>
      </c>
      <c r="E40" s="171" t="s">
        <v>39</v>
      </c>
      <c r="F40" s="172">
        <f>SUM(F41:F42)</f>
        <v>18</v>
      </c>
      <c r="G40" s="206"/>
      <c r="H40" s="173">
        <f t="shared" si="2"/>
        <v>0</v>
      </c>
    </row>
    <row r="41" spans="1:8" ht="12.75">
      <c r="A41" s="426"/>
      <c r="B41" s="387">
        <v>30</v>
      </c>
      <c r="C41" s="138" t="s">
        <v>59</v>
      </c>
      <c r="D41" s="139" t="s">
        <v>376</v>
      </c>
      <c r="E41" s="171" t="s">
        <v>39</v>
      </c>
      <c r="F41" s="172">
        <f>F29</f>
        <v>8</v>
      </c>
      <c r="G41" s="206"/>
      <c r="H41" s="173">
        <f t="shared" si="2"/>
        <v>0</v>
      </c>
    </row>
    <row r="42" spans="1:8" ht="12.75">
      <c r="A42" s="426"/>
      <c r="B42" s="387">
        <v>31</v>
      </c>
      <c r="C42" s="138" t="s">
        <v>59</v>
      </c>
      <c r="D42" s="139" t="s">
        <v>377</v>
      </c>
      <c r="E42" s="171" t="s">
        <v>39</v>
      </c>
      <c r="F42" s="172">
        <f>F25</f>
        <v>10</v>
      </c>
      <c r="G42" s="206"/>
      <c r="H42" s="173">
        <f t="shared" si="2"/>
        <v>0</v>
      </c>
    </row>
    <row r="43" spans="1:8" ht="12.75">
      <c r="A43" s="426"/>
      <c r="B43" s="387">
        <v>32</v>
      </c>
      <c r="C43" s="138" t="s">
        <v>59</v>
      </c>
      <c r="D43" s="139" t="s">
        <v>120</v>
      </c>
      <c r="E43" s="171" t="s">
        <v>38</v>
      </c>
      <c r="F43" s="172">
        <v>5</v>
      </c>
      <c r="G43" s="206"/>
      <c r="H43" s="173">
        <f t="shared" si="2"/>
        <v>0</v>
      </c>
    </row>
    <row r="44" spans="1:8" ht="12.75">
      <c r="A44" s="426"/>
      <c r="B44" s="387">
        <v>33</v>
      </c>
      <c r="C44" s="138" t="s">
        <v>59</v>
      </c>
      <c r="D44" s="139" t="s">
        <v>119</v>
      </c>
      <c r="E44" s="171" t="s">
        <v>38</v>
      </c>
      <c r="F44" s="172">
        <v>3</v>
      </c>
      <c r="G44" s="206"/>
      <c r="H44" s="173">
        <f t="shared" si="2"/>
        <v>0</v>
      </c>
    </row>
    <row r="45" spans="1:8" ht="12.75">
      <c r="A45" s="426"/>
      <c r="B45" s="387">
        <v>34</v>
      </c>
      <c r="C45" s="138" t="s">
        <v>52</v>
      </c>
      <c r="D45" s="139" t="s">
        <v>53</v>
      </c>
      <c r="E45" s="171" t="s">
        <v>38</v>
      </c>
      <c r="F45" s="172">
        <v>1</v>
      </c>
      <c r="G45" s="206"/>
      <c r="H45" s="173">
        <f t="shared" si="2"/>
        <v>0</v>
      </c>
    </row>
    <row r="46" spans="1:8" ht="12.75">
      <c r="A46" s="426"/>
      <c r="B46" s="387">
        <v>35</v>
      </c>
      <c r="C46" s="138" t="s">
        <v>54</v>
      </c>
      <c r="D46" s="139" t="s">
        <v>55</v>
      </c>
      <c r="E46" s="171" t="s">
        <v>38</v>
      </c>
      <c r="F46" s="172">
        <v>1</v>
      </c>
      <c r="G46" s="206"/>
      <c r="H46" s="173">
        <f t="shared" si="2"/>
        <v>0</v>
      </c>
    </row>
    <row r="47" spans="1:8" ht="12.75">
      <c r="A47" s="426"/>
      <c r="B47" s="387">
        <v>36</v>
      </c>
      <c r="C47" s="138" t="s">
        <v>126</v>
      </c>
      <c r="D47" s="139" t="s">
        <v>125</v>
      </c>
      <c r="E47" s="171" t="s">
        <v>38</v>
      </c>
      <c r="F47" s="172">
        <v>1</v>
      </c>
      <c r="G47" s="206"/>
      <c r="H47" s="173">
        <f t="shared" si="2"/>
        <v>0</v>
      </c>
    </row>
    <row r="48" spans="1:8" ht="12.75">
      <c r="A48" s="426"/>
      <c r="B48" s="387">
        <v>37</v>
      </c>
      <c r="C48" s="138" t="s">
        <v>59</v>
      </c>
      <c r="D48" s="139" t="s">
        <v>502</v>
      </c>
      <c r="E48" s="171" t="s">
        <v>38</v>
      </c>
      <c r="F48" s="172">
        <v>1</v>
      </c>
      <c r="G48" s="206"/>
      <c r="H48" s="173">
        <f t="shared" si="2"/>
        <v>0</v>
      </c>
    </row>
    <row r="49" spans="1:8" ht="12.75">
      <c r="A49" s="426"/>
      <c r="B49" s="387">
        <v>38</v>
      </c>
      <c r="C49" s="138" t="s">
        <v>128</v>
      </c>
      <c r="D49" s="139" t="s">
        <v>127</v>
      </c>
      <c r="E49" s="171" t="s">
        <v>38</v>
      </c>
      <c r="F49" s="172">
        <v>1</v>
      </c>
      <c r="G49" s="206"/>
      <c r="H49" s="173">
        <f t="shared" si="2"/>
        <v>0</v>
      </c>
    </row>
    <row r="50" spans="1:8" ht="12.75">
      <c r="A50" s="426"/>
      <c r="B50" s="387">
        <v>39</v>
      </c>
      <c r="C50" s="138" t="s">
        <v>59</v>
      </c>
      <c r="D50" s="139" t="s">
        <v>129</v>
      </c>
      <c r="E50" s="171" t="s">
        <v>38</v>
      </c>
      <c r="F50" s="172">
        <v>1</v>
      </c>
      <c r="G50" s="206"/>
      <c r="H50" s="173">
        <f t="shared" si="2"/>
        <v>0</v>
      </c>
    </row>
    <row r="51" spans="1:8" ht="12.75">
      <c r="A51" s="426"/>
      <c r="B51" s="387">
        <v>40</v>
      </c>
      <c r="C51" s="138" t="s">
        <v>79</v>
      </c>
      <c r="D51" s="139" t="s">
        <v>80</v>
      </c>
      <c r="E51" s="171" t="s">
        <v>38</v>
      </c>
      <c r="F51" s="172">
        <v>16</v>
      </c>
      <c r="G51" s="206"/>
      <c r="H51" s="173">
        <f t="shared" si="2"/>
        <v>0</v>
      </c>
    </row>
    <row r="52" spans="1:8" ht="12.75">
      <c r="A52" s="426"/>
      <c r="B52" s="387">
        <v>41</v>
      </c>
      <c r="C52" s="138" t="s">
        <v>59</v>
      </c>
      <c r="D52" s="139" t="s">
        <v>503</v>
      </c>
      <c r="E52" s="171" t="s">
        <v>38</v>
      </c>
      <c r="F52" s="172">
        <v>16</v>
      </c>
      <c r="G52" s="206"/>
      <c r="H52" s="173">
        <f t="shared" si="2"/>
        <v>0</v>
      </c>
    </row>
    <row r="53" spans="1:8" ht="12.75">
      <c r="A53" s="426"/>
      <c r="B53" s="387">
        <v>42</v>
      </c>
      <c r="C53" s="138" t="s">
        <v>59</v>
      </c>
      <c r="D53" s="139" t="s">
        <v>130</v>
      </c>
      <c r="E53" s="171" t="s">
        <v>38</v>
      </c>
      <c r="F53" s="172">
        <v>20</v>
      </c>
      <c r="G53" s="206"/>
      <c r="H53" s="173">
        <f t="shared" si="2"/>
        <v>0</v>
      </c>
    </row>
    <row r="54" spans="1:8" ht="22.5">
      <c r="A54" s="426"/>
      <c r="B54" s="387">
        <v>43</v>
      </c>
      <c r="C54" s="138" t="s">
        <v>59</v>
      </c>
      <c r="D54" s="139" t="s">
        <v>133</v>
      </c>
      <c r="E54" s="171" t="s">
        <v>38</v>
      </c>
      <c r="F54" s="172">
        <v>12</v>
      </c>
      <c r="G54" s="206"/>
      <c r="H54" s="173">
        <f t="shared" si="2"/>
        <v>0</v>
      </c>
    </row>
    <row r="55" spans="1:8" ht="12.75">
      <c r="A55" s="426"/>
      <c r="B55" s="387">
        <v>44</v>
      </c>
      <c r="C55" s="138" t="s">
        <v>122</v>
      </c>
      <c r="D55" s="139" t="s">
        <v>121</v>
      </c>
      <c r="E55" s="171" t="s">
        <v>38</v>
      </c>
      <c r="F55" s="172">
        <v>8</v>
      </c>
      <c r="G55" s="206"/>
      <c r="H55" s="173">
        <f t="shared" si="2"/>
        <v>0</v>
      </c>
    </row>
    <row r="56" spans="1:8" ht="12.75">
      <c r="A56" s="426"/>
      <c r="B56" s="387">
        <v>45</v>
      </c>
      <c r="C56" s="138" t="s">
        <v>59</v>
      </c>
      <c r="D56" s="139" t="s">
        <v>394</v>
      </c>
      <c r="E56" s="171" t="s">
        <v>38</v>
      </c>
      <c r="F56" s="172">
        <v>6</v>
      </c>
      <c r="G56" s="206"/>
      <c r="H56" s="173">
        <f aca="true" t="shared" si="3" ref="H56:H73">F56*G56</f>
        <v>0</v>
      </c>
    </row>
    <row r="57" spans="1:8" ht="12.75">
      <c r="A57" s="426"/>
      <c r="B57" s="387">
        <v>46</v>
      </c>
      <c r="C57" s="138" t="s">
        <v>59</v>
      </c>
      <c r="D57" s="139" t="s">
        <v>131</v>
      </c>
      <c r="E57" s="171" t="s">
        <v>38</v>
      </c>
      <c r="F57" s="172">
        <v>9</v>
      </c>
      <c r="G57" s="206"/>
      <c r="H57" s="173">
        <f t="shared" si="3"/>
        <v>0</v>
      </c>
    </row>
    <row r="58" spans="1:8" ht="22.5">
      <c r="A58" s="426" t="s">
        <v>533</v>
      </c>
      <c r="B58" s="387">
        <v>47</v>
      </c>
      <c r="C58" s="138" t="s">
        <v>59</v>
      </c>
      <c r="D58" s="139" t="s">
        <v>383</v>
      </c>
      <c r="E58" s="171" t="s">
        <v>38</v>
      </c>
      <c r="F58" s="172">
        <v>1</v>
      </c>
      <c r="G58" s="206"/>
      <c r="H58" s="173">
        <f t="shared" si="3"/>
        <v>0</v>
      </c>
    </row>
    <row r="59" spans="1:8" ht="12.75">
      <c r="A59" s="426"/>
      <c r="B59" s="387">
        <v>48</v>
      </c>
      <c r="C59" s="138" t="s">
        <v>59</v>
      </c>
      <c r="D59" s="139" t="s">
        <v>382</v>
      </c>
      <c r="E59" s="171" t="s">
        <v>38</v>
      </c>
      <c r="F59" s="172">
        <v>1</v>
      </c>
      <c r="G59" s="206"/>
      <c r="H59" s="173">
        <f t="shared" si="3"/>
        <v>0</v>
      </c>
    </row>
    <row r="60" spans="1:8" ht="12.75">
      <c r="A60" s="426"/>
      <c r="B60" s="387">
        <v>49</v>
      </c>
      <c r="C60" s="138" t="s">
        <v>291</v>
      </c>
      <c r="D60" s="139" t="s">
        <v>292</v>
      </c>
      <c r="E60" s="171" t="s">
        <v>38</v>
      </c>
      <c r="F60" s="172">
        <v>1</v>
      </c>
      <c r="G60" s="206"/>
      <c r="H60" s="173">
        <f t="shared" si="3"/>
        <v>0</v>
      </c>
    </row>
    <row r="61" spans="1:8" ht="12.75">
      <c r="A61" s="426"/>
      <c r="B61" s="387">
        <v>50</v>
      </c>
      <c r="C61" s="138" t="s">
        <v>59</v>
      </c>
      <c r="D61" s="139" t="s">
        <v>396</v>
      </c>
      <c r="E61" s="171" t="s">
        <v>38</v>
      </c>
      <c r="F61" s="172">
        <v>1</v>
      </c>
      <c r="G61" s="206"/>
      <c r="H61" s="173">
        <f t="shared" si="3"/>
        <v>0</v>
      </c>
    </row>
    <row r="62" spans="1:8" ht="12.75">
      <c r="A62" s="426"/>
      <c r="B62" s="387">
        <v>51</v>
      </c>
      <c r="C62" s="138" t="s">
        <v>124</v>
      </c>
      <c r="D62" s="139" t="s">
        <v>123</v>
      </c>
      <c r="E62" s="171" t="s">
        <v>38</v>
      </c>
      <c r="F62" s="172">
        <v>4</v>
      </c>
      <c r="G62" s="206"/>
      <c r="H62" s="173">
        <f t="shared" si="3"/>
        <v>0</v>
      </c>
    </row>
    <row r="63" spans="1:8" ht="12.75">
      <c r="A63" s="426"/>
      <c r="B63" s="387">
        <v>52</v>
      </c>
      <c r="C63" s="138" t="s">
        <v>59</v>
      </c>
      <c r="D63" s="139" t="s">
        <v>398</v>
      </c>
      <c r="E63" s="171" t="s">
        <v>38</v>
      </c>
      <c r="F63" s="172">
        <v>2</v>
      </c>
      <c r="G63" s="206"/>
      <c r="H63" s="173">
        <f t="shared" si="3"/>
        <v>0</v>
      </c>
    </row>
    <row r="64" spans="1:8" ht="22.5">
      <c r="A64" s="426"/>
      <c r="B64" s="387">
        <v>53</v>
      </c>
      <c r="C64" s="138" t="s">
        <v>59</v>
      </c>
      <c r="D64" s="139" t="s">
        <v>399</v>
      </c>
      <c r="E64" s="171" t="s">
        <v>38</v>
      </c>
      <c r="F64" s="172">
        <v>1</v>
      </c>
      <c r="G64" s="206"/>
      <c r="H64" s="173">
        <f t="shared" si="3"/>
        <v>0</v>
      </c>
    </row>
    <row r="65" spans="1:8" ht="12.75">
      <c r="A65" s="426"/>
      <c r="B65" s="387">
        <v>54</v>
      </c>
      <c r="C65" s="138" t="s">
        <v>59</v>
      </c>
      <c r="D65" s="139" t="s">
        <v>400</v>
      </c>
      <c r="E65" s="171" t="s">
        <v>38</v>
      </c>
      <c r="F65" s="172">
        <v>1</v>
      </c>
      <c r="G65" s="206"/>
      <c r="H65" s="173">
        <f t="shared" si="3"/>
        <v>0</v>
      </c>
    </row>
    <row r="66" spans="1:8" ht="12.75">
      <c r="A66" s="426"/>
      <c r="B66" s="387">
        <v>55</v>
      </c>
      <c r="C66" s="138" t="s">
        <v>59</v>
      </c>
      <c r="D66" s="139" t="s">
        <v>132</v>
      </c>
      <c r="E66" s="171" t="s">
        <v>38</v>
      </c>
      <c r="F66" s="172">
        <v>2</v>
      </c>
      <c r="G66" s="206"/>
      <c r="H66" s="173">
        <f t="shared" si="3"/>
        <v>0</v>
      </c>
    </row>
    <row r="67" spans="1:8" ht="12.75">
      <c r="A67" s="426"/>
      <c r="B67" s="387">
        <v>56</v>
      </c>
      <c r="C67" s="138" t="s">
        <v>136</v>
      </c>
      <c r="D67" s="139" t="s">
        <v>504</v>
      </c>
      <c r="E67" s="171" t="s">
        <v>38</v>
      </c>
      <c r="F67" s="172">
        <v>12</v>
      </c>
      <c r="G67" s="206"/>
      <c r="H67" s="173">
        <f t="shared" si="3"/>
        <v>0</v>
      </c>
    </row>
    <row r="68" spans="1:8" ht="12.75">
      <c r="A68" s="426"/>
      <c r="B68" s="387">
        <v>57</v>
      </c>
      <c r="C68" s="138" t="s">
        <v>59</v>
      </c>
      <c r="D68" s="139" t="s">
        <v>134</v>
      </c>
      <c r="E68" s="171" t="s">
        <v>56</v>
      </c>
      <c r="F68" s="172">
        <v>4</v>
      </c>
      <c r="G68" s="206"/>
      <c r="H68" s="173">
        <f t="shared" si="3"/>
        <v>0</v>
      </c>
    </row>
    <row r="69" spans="1:8" ht="12.75">
      <c r="A69" s="426"/>
      <c r="B69" s="387">
        <v>58</v>
      </c>
      <c r="C69" s="138" t="s">
        <v>59</v>
      </c>
      <c r="D69" s="139" t="s">
        <v>135</v>
      </c>
      <c r="E69" s="171" t="s">
        <v>60</v>
      </c>
      <c r="F69" s="172">
        <f>(SUM(F26:F29))/2</f>
        <v>43</v>
      </c>
      <c r="G69" s="206"/>
      <c r="H69" s="173">
        <f t="shared" si="3"/>
        <v>0</v>
      </c>
    </row>
    <row r="70" spans="1:8" ht="12.75">
      <c r="A70" s="426"/>
      <c r="B70" s="387">
        <v>59</v>
      </c>
      <c r="C70" s="138" t="s">
        <v>81</v>
      </c>
      <c r="D70" s="139" t="s">
        <v>82</v>
      </c>
      <c r="E70" s="171" t="s">
        <v>39</v>
      </c>
      <c r="F70" s="172">
        <f>SUM(F24:F31)</f>
        <v>184</v>
      </c>
      <c r="G70" s="206"/>
      <c r="H70" s="173">
        <f t="shared" si="3"/>
        <v>0</v>
      </c>
    </row>
    <row r="71" spans="1:8" ht="12.75">
      <c r="A71" s="426"/>
      <c r="B71" s="387">
        <v>60</v>
      </c>
      <c r="C71" s="138" t="s">
        <v>57</v>
      </c>
      <c r="D71" s="139" t="s">
        <v>58</v>
      </c>
      <c r="E71" s="171" t="s">
        <v>39</v>
      </c>
      <c r="F71" s="172">
        <f>F70</f>
        <v>184</v>
      </c>
      <c r="G71" s="206"/>
      <c r="H71" s="173">
        <f t="shared" si="3"/>
        <v>0</v>
      </c>
    </row>
    <row r="72" spans="1:8" s="280" customFormat="1" ht="12.75">
      <c r="A72" s="426"/>
      <c r="B72" s="387">
        <v>61</v>
      </c>
      <c r="C72" s="289" t="s">
        <v>572</v>
      </c>
      <c r="D72" s="290" t="s">
        <v>573</v>
      </c>
      <c r="E72" s="291" t="s">
        <v>56</v>
      </c>
      <c r="F72" s="292">
        <v>1</v>
      </c>
      <c r="G72" s="294"/>
      <c r="H72" s="293">
        <f t="shared" si="3"/>
        <v>0</v>
      </c>
    </row>
    <row r="73" spans="1:8" ht="12.75">
      <c r="A73" s="426"/>
      <c r="B73" s="387">
        <v>62</v>
      </c>
      <c r="C73" s="138" t="s">
        <v>138</v>
      </c>
      <c r="D73" s="139" t="s">
        <v>137</v>
      </c>
      <c r="E73" s="171" t="s">
        <v>25</v>
      </c>
      <c r="F73" s="172">
        <v>1.25</v>
      </c>
      <c r="G73" s="206"/>
      <c r="H73" s="173">
        <f t="shared" si="3"/>
        <v>0</v>
      </c>
    </row>
    <row r="74" spans="1:8" ht="12.75">
      <c r="A74" s="426"/>
      <c r="B74" s="174"/>
      <c r="C74" s="144" t="s">
        <v>40</v>
      </c>
      <c r="D74" s="145" t="str">
        <f>CONCATENATE(C23," ",D23)</f>
        <v>722 Vnitřní vodovod</v>
      </c>
      <c r="E74" s="174"/>
      <c r="F74" s="175"/>
      <c r="G74" s="207"/>
      <c r="H74" s="147">
        <f>SUM(H23:H73)</f>
        <v>0</v>
      </c>
    </row>
    <row r="75" spans="1:9" ht="12.75">
      <c r="A75" s="426"/>
      <c r="B75" s="130" t="s">
        <v>37</v>
      </c>
      <c r="C75" s="131" t="s">
        <v>83</v>
      </c>
      <c r="D75" s="132" t="s">
        <v>84</v>
      </c>
      <c r="E75" s="137"/>
      <c r="F75" s="169"/>
      <c r="G75" s="205"/>
      <c r="H75" s="170"/>
      <c r="I75" s="136"/>
    </row>
    <row r="76" spans="1:9" ht="22.5">
      <c r="A76" s="426"/>
      <c r="B76" s="137">
        <v>63</v>
      </c>
      <c r="C76" s="138" t="s">
        <v>200</v>
      </c>
      <c r="D76" s="139" t="s">
        <v>199</v>
      </c>
      <c r="E76" s="171" t="s">
        <v>39</v>
      </c>
      <c r="F76" s="172">
        <v>1</v>
      </c>
      <c r="G76" s="206"/>
      <c r="H76" s="173">
        <f>F76*G76</f>
        <v>0</v>
      </c>
      <c r="I76" s="136"/>
    </row>
    <row r="77" spans="1:9" ht="12.75">
      <c r="A77" s="426"/>
      <c r="B77" s="387">
        <v>64</v>
      </c>
      <c r="C77" s="138" t="s">
        <v>59</v>
      </c>
      <c r="D77" s="139" t="s">
        <v>385</v>
      </c>
      <c r="E77" s="171" t="s">
        <v>39</v>
      </c>
      <c r="F77" s="172">
        <v>1</v>
      </c>
      <c r="G77" s="206"/>
      <c r="H77" s="173">
        <f aca="true" t="shared" si="4" ref="H77:H95">F77*G77</f>
        <v>0</v>
      </c>
      <c r="I77" s="136"/>
    </row>
    <row r="78" spans="1:9" ht="12.75">
      <c r="A78" s="426"/>
      <c r="B78" s="387">
        <v>65</v>
      </c>
      <c r="C78" s="138" t="s">
        <v>59</v>
      </c>
      <c r="D78" s="139" t="s">
        <v>202</v>
      </c>
      <c r="E78" s="171" t="s">
        <v>38</v>
      </c>
      <c r="F78" s="172">
        <v>1</v>
      </c>
      <c r="G78" s="206"/>
      <c r="H78" s="173">
        <f t="shared" si="4"/>
        <v>0</v>
      </c>
      <c r="I78" s="136"/>
    </row>
    <row r="79" spans="1:9" ht="22.5">
      <c r="A79" s="426"/>
      <c r="B79" s="387">
        <v>66</v>
      </c>
      <c r="C79" s="138" t="s">
        <v>59</v>
      </c>
      <c r="D79" s="139" t="s">
        <v>201</v>
      </c>
      <c r="E79" s="171" t="s">
        <v>38</v>
      </c>
      <c r="F79" s="172">
        <v>2</v>
      </c>
      <c r="G79" s="206"/>
      <c r="H79" s="173">
        <f t="shared" si="4"/>
        <v>0</v>
      </c>
      <c r="I79" s="136"/>
    </row>
    <row r="80" spans="1:8" ht="22.5">
      <c r="A80" s="426"/>
      <c r="B80" s="387">
        <v>67</v>
      </c>
      <c r="C80" s="138" t="s">
        <v>140</v>
      </c>
      <c r="D80" s="139" t="s">
        <v>139</v>
      </c>
      <c r="E80" s="171" t="s">
        <v>39</v>
      </c>
      <c r="F80" s="172">
        <v>8</v>
      </c>
      <c r="G80" s="206"/>
      <c r="H80" s="173">
        <f t="shared" si="4"/>
        <v>0</v>
      </c>
    </row>
    <row r="81" spans="1:8" ht="12.75">
      <c r="A81" s="426"/>
      <c r="B81" s="387">
        <v>68</v>
      </c>
      <c r="C81" s="138" t="s">
        <v>59</v>
      </c>
      <c r="D81" s="139" t="s">
        <v>384</v>
      </c>
      <c r="E81" s="171" t="s">
        <v>39</v>
      </c>
      <c r="F81" s="172">
        <v>8</v>
      </c>
      <c r="G81" s="206"/>
      <c r="H81" s="173">
        <f t="shared" si="4"/>
        <v>0</v>
      </c>
    </row>
    <row r="82" spans="1:8" ht="12.75">
      <c r="A82" s="426"/>
      <c r="B82" s="387">
        <v>69</v>
      </c>
      <c r="C82" s="138" t="s">
        <v>59</v>
      </c>
      <c r="D82" s="139" t="s">
        <v>141</v>
      </c>
      <c r="E82" s="171" t="s">
        <v>38</v>
      </c>
      <c r="F82" s="172">
        <v>5</v>
      </c>
      <c r="G82" s="206"/>
      <c r="H82" s="173">
        <f t="shared" si="4"/>
        <v>0</v>
      </c>
    </row>
    <row r="83" spans="1:8" ht="12.75">
      <c r="A83" s="426"/>
      <c r="B83" s="387">
        <v>70</v>
      </c>
      <c r="C83" s="138"/>
      <c r="D83" s="139" t="s">
        <v>203</v>
      </c>
      <c r="E83" s="171" t="s">
        <v>38</v>
      </c>
      <c r="F83" s="172">
        <v>1</v>
      </c>
      <c r="G83" s="206"/>
      <c r="H83" s="173">
        <f t="shared" si="4"/>
        <v>0</v>
      </c>
    </row>
    <row r="84" spans="1:8" ht="12.75">
      <c r="A84" s="426"/>
      <c r="B84" s="387">
        <v>71</v>
      </c>
      <c r="C84" s="138" t="s">
        <v>59</v>
      </c>
      <c r="D84" s="139" t="s">
        <v>204</v>
      </c>
      <c r="E84" s="171" t="s">
        <v>38</v>
      </c>
      <c r="F84" s="172">
        <v>2</v>
      </c>
      <c r="G84" s="206"/>
      <c r="H84" s="173">
        <f t="shared" si="4"/>
        <v>0</v>
      </c>
    </row>
    <row r="85" spans="1:8" ht="22.5">
      <c r="A85" s="426"/>
      <c r="B85" s="387">
        <v>72</v>
      </c>
      <c r="C85" s="138" t="s">
        <v>59</v>
      </c>
      <c r="D85" s="139" t="s">
        <v>142</v>
      </c>
      <c r="E85" s="171" t="s">
        <v>38</v>
      </c>
      <c r="F85" s="172">
        <v>3</v>
      </c>
      <c r="G85" s="206"/>
      <c r="H85" s="173">
        <f t="shared" si="4"/>
        <v>0</v>
      </c>
    </row>
    <row r="86" spans="1:8" ht="12.75">
      <c r="A86" s="426"/>
      <c r="B86" s="387">
        <v>73</v>
      </c>
      <c r="C86" s="138" t="s">
        <v>145</v>
      </c>
      <c r="D86" s="139" t="s">
        <v>143</v>
      </c>
      <c r="E86" s="171" t="s">
        <v>38</v>
      </c>
      <c r="F86" s="172">
        <v>2</v>
      </c>
      <c r="G86" s="206"/>
      <c r="H86" s="173">
        <f t="shared" si="4"/>
        <v>0</v>
      </c>
    </row>
    <row r="87" spans="1:8" ht="12.75">
      <c r="A87" s="426"/>
      <c r="B87" s="387">
        <v>74</v>
      </c>
      <c r="C87" s="138" t="s">
        <v>85</v>
      </c>
      <c r="D87" s="139" t="s">
        <v>144</v>
      </c>
      <c r="E87" s="171" t="s">
        <v>38</v>
      </c>
      <c r="F87" s="172">
        <v>2</v>
      </c>
      <c r="G87" s="206"/>
      <c r="H87" s="173">
        <f t="shared" si="4"/>
        <v>0</v>
      </c>
    </row>
    <row r="88" spans="1:8" ht="12.75">
      <c r="A88" s="426"/>
      <c r="B88" s="387">
        <v>75</v>
      </c>
      <c r="C88" s="138" t="s">
        <v>485</v>
      </c>
      <c r="D88" s="139" t="s">
        <v>486</v>
      </c>
      <c r="E88" s="171" t="s">
        <v>38</v>
      </c>
      <c r="F88" s="172">
        <v>1</v>
      </c>
      <c r="G88" s="206"/>
      <c r="H88" s="173">
        <f t="shared" si="4"/>
        <v>0</v>
      </c>
    </row>
    <row r="89" spans="1:8" ht="12.75">
      <c r="A89" s="426"/>
      <c r="B89" s="387">
        <v>76</v>
      </c>
      <c r="C89" s="138" t="s">
        <v>148</v>
      </c>
      <c r="D89" s="139" t="s">
        <v>146</v>
      </c>
      <c r="E89" s="171" t="s">
        <v>38</v>
      </c>
      <c r="F89" s="172">
        <v>6</v>
      </c>
      <c r="G89" s="206"/>
      <c r="H89" s="173">
        <f t="shared" si="4"/>
        <v>0</v>
      </c>
    </row>
    <row r="90" spans="1:8" ht="22.5">
      <c r="A90" s="426"/>
      <c r="B90" s="387">
        <v>77</v>
      </c>
      <c r="C90" s="138" t="s">
        <v>59</v>
      </c>
      <c r="D90" s="139" t="s">
        <v>150</v>
      </c>
      <c r="E90" s="171" t="s">
        <v>38</v>
      </c>
      <c r="F90" s="172">
        <v>2</v>
      </c>
      <c r="G90" s="206"/>
      <c r="H90" s="173">
        <f t="shared" si="4"/>
        <v>0</v>
      </c>
    </row>
    <row r="91" spans="1:8" s="288" customFormat="1" ht="12.75">
      <c r="A91" s="426"/>
      <c r="B91" s="387">
        <v>78</v>
      </c>
      <c r="C91" s="296" t="s">
        <v>59</v>
      </c>
      <c r="D91" s="297" t="s">
        <v>574</v>
      </c>
      <c r="E91" s="298" t="s">
        <v>38</v>
      </c>
      <c r="F91" s="299">
        <v>2</v>
      </c>
      <c r="G91" s="301"/>
      <c r="H91" s="300">
        <f t="shared" si="4"/>
        <v>0</v>
      </c>
    </row>
    <row r="92" spans="1:8" ht="22.5">
      <c r="A92" s="426"/>
      <c r="B92" s="387">
        <v>79</v>
      </c>
      <c r="C92" s="138" t="s">
        <v>59</v>
      </c>
      <c r="D92" s="139" t="s">
        <v>153</v>
      </c>
      <c r="E92" s="171" t="s">
        <v>39</v>
      </c>
      <c r="F92" s="172">
        <v>2</v>
      </c>
      <c r="G92" s="206"/>
      <c r="H92" s="173">
        <f>F92*G92</f>
        <v>0</v>
      </c>
    </row>
    <row r="93" spans="1:8" ht="12.75">
      <c r="A93" s="426"/>
      <c r="B93" s="387">
        <v>80</v>
      </c>
      <c r="C93" s="138" t="s">
        <v>59</v>
      </c>
      <c r="D93" s="139" t="s">
        <v>152</v>
      </c>
      <c r="E93" s="171" t="s">
        <v>38</v>
      </c>
      <c r="F93" s="172">
        <v>4</v>
      </c>
      <c r="G93" s="206"/>
      <c r="H93" s="173">
        <f>F93*G93</f>
        <v>0</v>
      </c>
    </row>
    <row r="94" spans="1:8" ht="22.5">
      <c r="A94" s="426"/>
      <c r="B94" s="387">
        <v>81</v>
      </c>
      <c r="C94" s="138" t="s">
        <v>59</v>
      </c>
      <c r="D94" s="139" t="s">
        <v>154</v>
      </c>
      <c r="E94" s="171" t="s">
        <v>38</v>
      </c>
      <c r="F94" s="172">
        <v>2</v>
      </c>
      <c r="G94" s="206"/>
      <c r="H94" s="173">
        <f>F94*G94</f>
        <v>0</v>
      </c>
    </row>
    <row r="95" spans="1:8" ht="12.75">
      <c r="A95" s="426"/>
      <c r="B95" s="387">
        <v>82</v>
      </c>
      <c r="C95" s="138" t="s">
        <v>149</v>
      </c>
      <c r="D95" s="139" t="s">
        <v>147</v>
      </c>
      <c r="E95" s="171" t="s">
        <v>38</v>
      </c>
      <c r="F95" s="172">
        <v>2</v>
      </c>
      <c r="G95" s="206"/>
      <c r="H95" s="173">
        <f t="shared" si="4"/>
        <v>0</v>
      </c>
    </row>
    <row r="96" spans="1:8" ht="22.5">
      <c r="A96" s="426"/>
      <c r="B96" s="387">
        <v>83</v>
      </c>
      <c r="C96" s="138" t="s">
        <v>59</v>
      </c>
      <c r="D96" s="139" t="s">
        <v>151</v>
      </c>
      <c r="E96" s="171" t="s">
        <v>38</v>
      </c>
      <c r="F96" s="172">
        <v>2</v>
      </c>
      <c r="G96" s="206"/>
      <c r="H96" s="173">
        <f>F96*G96</f>
        <v>0</v>
      </c>
    </row>
    <row r="97" spans="1:8" ht="12.75">
      <c r="A97" s="426"/>
      <c r="B97" s="387">
        <v>84</v>
      </c>
      <c r="C97" s="138" t="s">
        <v>86</v>
      </c>
      <c r="D97" s="139" t="s">
        <v>87</v>
      </c>
      <c r="E97" s="171" t="s">
        <v>39</v>
      </c>
      <c r="F97" s="172">
        <v>9</v>
      </c>
      <c r="G97" s="206"/>
      <c r="H97" s="173">
        <f aca="true" t="shared" si="5" ref="H97:H100">F97*G97</f>
        <v>0</v>
      </c>
    </row>
    <row r="98" spans="1:8" ht="12.75">
      <c r="A98" s="426"/>
      <c r="B98" s="387">
        <v>85</v>
      </c>
      <c r="C98" s="138" t="s">
        <v>88</v>
      </c>
      <c r="D98" s="139" t="s">
        <v>89</v>
      </c>
      <c r="E98" s="171" t="s">
        <v>56</v>
      </c>
      <c r="F98" s="172">
        <v>1</v>
      </c>
      <c r="G98" s="206"/>
      <c r="H98" s="173">
        <f t="shared" si="5"/>
        <v>0</v>
      </c>
    </row>
    <row r="99" spans="1:8" s="295" customFormat="1" ht="12.75">
      <c r="A99" s="426"/>
      <c r="B99" s="387">
        <v>86</v>
      </c>
      <c r="C99" s="303" t="s">
        <v>575</v>
      </c>
      <c r="D99" s="304" t="s">
        <v>576</v>
      </c>
      <c r="E99" s="305" t="s">
        <v>56</v>
      </c>
      <c r="F99" s="306">
        <v>1</v>
      </c>
      <c r="G99" s="308"/>
      <c r="H99" s="307">
        <f t="shared" si="5"/>
        <v>0</v>
      </c>
    </row>
    <row r="100" spans="1:8" ht="12.75">
      <c r="A100" s="426"/>
      <c r="B100" s="387">
        <v>87</v>
      </c>
      <c r="C100" s="138" t="s">
        <v>90</v>
      </c>
      <c r="D100" s="139" t="s">
        <v>91</v>
      </c>
      <c r="E100" s="171" t="s">
        <v>25</v>
      </c>
      <c r="F100" s="172">
        <v>1.2</v>
      </c>
      <c r="G100" s="206"/>
      <c r="H100" s="173">
        <f t="shared" si="5"/>
        <v>0</v>
      </c>
    </row>
    <row r="101" spans="1:8" ht="12.75">
      <c r="A101" s="426"/>
      <c r="B101" s="174"/>
      <c r="C101" s="144" t="s">
        <v>40</v>
      </c>
      <c r="D101" s="145" t="str">
        <f>CONCATENATE(C75," ",D75)</f>
        <v>723 Vnitřní plynovod</v>
      </c>
      <c r="E101" s="174"/>
      <c r="F101" s="175"/>
      <c r="G101" s="207"/>
      <c r="H101" s="147">
        <f>SUM(H75:H100)</f>
        <v>0</v>
      </c>
    </row>
    <row r="102" spans="1:9" ht="12.75">
      <c r="A102" s="433" t="s">
        <v>534</v>
      </c>
      <c r="B102" s="130" t="s">
        <v>37</v>
      </c>
      <c r="C102" s="131" t="s">
        <v>92</v>
      </c>
      <c r="D102" s="132" t="s">
        <v>93</v>
      </c>
      <c r="E102" s="137"/>
      <c r="F102" s="169"/>
      <c r="G102" s="205"/>
      <c r="H102" s="170"/>
      <c r="I102" s="136"/>
    </row>
    <row r="103" spans="1:8" ht="12.75">
      <c r="A103" s="433"/>
      <c r="B103" s="137">
        <v>88</v>
      </c>
      <c r="C103" s="138" t="s">
        <v>94</v>
      </c>
      <c r="D103" s="139" t="s">
        <v>155</v>
      </c>
      <c r="E103" s="171" t="s">
        <v>56</v>
      </c>
      <c r="F103" s="172">
        <v>2</v>
      </c>
      <c r="G103" s="206"/>
      <c r="H103" s="173">
        <f aca="true" t="shared" si="6" ref="H103:H115">F103*G103</f>
        <v>0</v>
      </c>
    </row>
    <row r="104" spans="1:8" ht="56.25">
      <c r="A104" s="433"/>
      <c r="B104" s="387">
        <v>89</v>
      </c>
      <c r="C104" s="138" t="s">
        <v>59</v>
      </c>
      <c r="D104" s="139" t="s">
        <v>508</v>
      </c>
      <c r="E104" s="171" t="s">
        <v>38</v>
      </c>
      <c r="F104" s="172">
        <v>2</v>
      </c>
      <c r="G104" s="206"/>
      <c r="H104" s="319">
        <f t="shared" si="6"/>
        <v>0</v>
      </c>
    </row>
    <row r="105" spans="1:8" ht="12.75">
      <c r="A105" s="433"/>
      <c r="B105" s="387">
        <v>90</v>
      </c>
      <c r="C105" s="138" t="s">
        <v>59</v>
      </c>
      <c r="D105" s="139" t="s">
        <v>156</v>
      </c>
      <c r="E105" s="171" t="s">
        <v>38</v>
      </c>
      <c r="F105" s="172">
        <v>2</v>
      </c>
      <c r="G105" s="206"/>
      <c r="H105" s="319">
        <f t="shared" si="6"/>
        <v>0</v>
      </c>
    </row>
    <row r="106" spans="1:8" ht="67.5">
      <c r="A106" s="433"/>
      <c r="B106" s="387">
        <v>91</v>
      </c>
      <c r="C106" s="138" t="s">
        <v>59</v>
      </c>
      <c r="D106" s="139" t="s">
        <v>509</v>
      </c>
      <c r="E106" s="171" t="s">
        <v>38</v>
      </c>
      <c r="F106" s="172">
        <v>1</v>
      </c>
      <c r="G106" s="206"/>
      <c r="H106" s="319">
        <f t="shared" si="6"/>
        <v>0</v>
      </c>
    </row>
    <row r="107" spans="1:8" ht="12.75">
      <c r="A107" s="433"/>
      <c r="B107" s="387">
        <v>92</v>
      </c>
      <c r="C107" s="138" t="s">
        <v>59</v>
      </c>
      <c r="D107" s="139" t="s">
        <v>157</v>
      </c>
      <c r="E107" s="171" t="s">
        <v>38</v>
      </c>
      <c r="F107" s="172">
        <v>1</v>
      </c>
      <c r="G107" s="206"/>
      <c r="H107" s="319">
        <f t="shared" si="6"/>
        <v>0</v>
      </c>
    </row>
    <row r="108" spans="1:8" ht="12.75">
      <c r="A108" s="433"/>
      <c r="B108" s="387">
        <v>93</v>
      </c>
      <c r="C108" s="138" t="s">
        <v>59</v>
      </c>
      <c r="D108" s="139" t="s">
        <v>158</v>
      </c>
      <c r="E108" s="171" t="s">
        <v>38</v>
      </c>
      <c r="F108" s="172">
        <v>2</v>
      </c>
      <c r="G108" s="206"/>
      <c r="H108" s="319">
        <f t="shared" si="6"/>
        <v>0</v>
      </c>
    </row>
    <row r="109" spans="1:8" ht="78.75">
      <c r="A109" s="433"/>
      <c r="B109" s="387">
        <v>94</v>
      </c>
      <c r="C109" s="138" t="s">
        <v>59</v>
      </c>
      <c r="D109" s="139" t="s">
        <v>510</v>
      </c>
      <c r="E109" s="171" t="s">
        <v>38</v>
      </c>
      <c r="F109" s="172">
        <v>1</v>
      </c>
      <c r="G109" s="206"/>
      <c r="H109" s="319">
        <f t="shared" si="6"/>
        <v>0</v>
      </c>
    </row>
    <row r="110" spans="1:8" s="302" customFormat="1" ht="22.5">
      <c r="A110" s="433"/>
      <c r="B110" s="387">
        <v>95</v>
      </c>
      <c r="C110" s="315" t="s">
        <v>59</v>
      </c>
      <c r="D110" s="316" t="s">
        <v>579</v>
      </c>
      <c r="E110" s="317" t="s">
        <v>38</v>
      </c>
      <c r="F110" s="318">
        <v>1</v>
      </c>
      <c r="G110" s="320"/>
      <c r="H110" s="319">
        <f t="shared" si="6"/>
        <v>0</v>
      </c>
    </row>
    <row r="111" spans="1:8" ht="12.75">
      <c r="A111" s="433"/>
      <c r="B111" s="387">
        <v>96</v>
      </c>
      <c r="C111" s="138" t="s">
        <v>159</v>
      </c>
      <c r="D111" s="139" t="s">
        <v>160</v>
      </c>
      <c r="E111" s="171" t="s">
        <v>56</v>
      </c>
      <c r="F111" s="172">
        <v>1</v>
      </c>
      <c r="G111" s="206"/>
      <c r="H111" s="319">
        <f t="shared" si="6"/>
        <v>0</v>
      </c>
    </row>
    <row r="112" spans="1:8" ht="12.75">
      <c r="A112" s="433"/>
      <c r="B112" s="387">
        <v>97</v>
      </c>
      <c r="C112" s="138" t="s">
        <v>294</v>
      </c>
      <c r="D112" s="139" t="s">
        <v>293</v>
      </c>
      <c r="E112" s="171" t="s">
        <v>39</v>
      </c>
      <c r="F112" s="172">
        <v>12</v>
      </c>
      <c r="G112" s="206"/>
      <c r="H112" s="319">
        <f t="shared" si="6"/>
        <v>0</v>
      </c>
    </row>
    <row r="113" spans="1:8" ht="22.5">
      <c r="A113" s="433"/>
      <c r="B113" s="387">
        <v>98</v>
      </c>
      <c r="C113" s="138" t="s">
        <v>161</v>
      </c>
      <c r="D113" s="139" t="s">
        <v>162</v>
      </c>
      <c r="E113" s="171" t="s">
        <v>39</v>
      </c>
      <c r="F113" s="172">
        <v>16</v>
      </c>
      <c r="G113" s="206"/>
      <c r="H113" s="319">
        <f t="shared" si="6"/>
        <v>0</v>
      </c>
    </row>
    <row r="114" spans="1:8" s="302" customFormat="1" ht="12.75">
      <c r="A114" s="433"/>
      <c r="B114" s="387">
        <v>99</v>
      </c>
      <c r="C114" s="309" t="s">
        <v>577</v>
      </c>
      <c r="D114" s="310" t="s">
        <v>578</v>
      </c>
      <c r="E114" s="311" t="s">
        <v>56</v>
      </c>
      <c r="F114" s="312">
        <v>1</v>
      </c>
      <c r="G114" s="313"/>
      <c r="H114" s="319">
        <f t="shared" si="6"/>
        <v>0</v>
      </c>
    </row>
    <row r="115" spans="1:8" ht="12.75">
      <c r="A115" s="433"/>
      <c r="B115" s="387">
        <v>100</v>
      </c>
      <c r="C115" s="138" t="s">
        <v>163</v>
      </c>
      <c r="D115" s="139" t="s">
        <v>164</v>
      </c>
      <c r="E115" s="171" t="s">
        <v>25</v>
      </c>
      <c r="F115" s="172">
        <v>4.25</v>
      </c>
      <c r="G115" s="206"/>
      <c r="H115" s="173">
        <f t="shared" si="6"/>
        <v>0</v>
      </c>
    </row>
    <row r="116" spans="1:8" ht="12.75">
      <c r="A116" s="433"/>
      <c r="B116" s="174"/>
      <c r="C116" s="144" t="s">
        <v>40</v>
      </c>
      <c r="D116" s="145" t="str">
        <f>CONCATENATE(C102," ",D102)</f>
        <v>731 Kotelny</v>
      </c>
      <c r="E116" s="174"/>
      <c r="F116" s="175"/>
      <c r="G116" s="207"/>
      <c r="H116" s="147">
        <f>SUM(H102:H115)</f>
        <v>0</v>
      </c>
    </row>
    <row r="117" spans="1:9" ht="12.75">
      <c r="A117" s="433"/>
      <c r="B117" s="130" t="s">
        <v>37</v>
      </c>
      <c r="C117" s="131" t="s">
        <v>95</v>
      </c>
      <c r="D117" s="132" t="s">
        <v>96</v>
      </c>
      <c r="E117" s="137"/>
      <c r="F117" s="169"/>
      <c r="G117" s="205"/>
      <c r="H117" s="170"/>
      <c r="I117" s="136"/>
    </row>
    <row r="118" spans="1:8" ht="12.75">
      <c r="A118" s="433"/>
      <c r="B118" s="137">
        <v>101</v>
      </c>
      <c r="C118" s="138" t="s">
        <v>166</v>
      </c>
      <c r="D118" s="139" t="s">
        <v>165</v>
      </c>
      <c r="E118" s="171" t="s">
        <v>56</v>
      </c>
      <c r="F118" s="172">
        <v>1</v>
      </c>
      <c r="G118" s="206"/>
      <c r="H118" s="173">
        <f aca="true" t="shared" si="7" ref="H118:H131">F118*G118</f>
        <v>0</v>
      </c>
    </row>
    <row r="119" spans="1:8" ht="67.5">
      <c r="A119" s="433"/>
      <c r="B119" s="387">
        <v>102</v>
      </c>
      <c r="C119" s="138" t="s">
        <v>59</v>
      </c>
      <c r="D119" s="139" t="s">
        <v>511</v>
      </c>
      <c r="E119" s="171" t="s">
        <v>38</v>
      </c>
      <c r="F119" s="172">
        <v>1</v>
      </c>
      <c r="G119" s="206"/>
      <c r="H119" s="173">
        <f t="shared" si="7"/>
        <v>0</v>
      </c>
    </row>
    <row r="120" spans="1:8" ht="12.75">
      <c r="A120" s="433"/>
      <c r="B120" s="387">
        <v>103</v>
      </c>
      <c r="C120" s="138" t="s">
        <v>168</v>
      </c>
      <c r="D120" s="139" t="s">
        <v>167</v>
      </c>
      <c r="E120" s="171" t="s">
        <v>56</v>
      </c>
      <c r="F120" s="172">
        <v>1</v>
      </c>
      <c r="G120" s="206"/>
      <c r="H120" s="173">
        <f t="shared" si="7"/>
        <v>0</v>
      </c>
    </row>
    <row r="121" spans="1:8" ht="12.75">
      <c r="A121" s="433"/>
      <c r="B121" s="387">
        <v>104</v>
      </c>
      <c r="C121" s="138" t="s">
        <v>59</v>
      </c>
      <c r="D121" s="139" t="s">
        <v>386</v>
      </c>
      <c r="E121" s="171" t="s">
        <v>38</v>
      </c>
      <c r="F121" s="172">
        <v>1</v>
      </c>
      <c r="G121" s="206"/>
      <c r="H121" s="173">
        <f t="shared" si="7"/>
        <v>0</v>
      </c>
    </row>
    <row r="122" spans="1:8" ht="12.75">
      <c r="A122" s="433"/>
      <c r="B122" s="387">
        <v>105</v>
      </c>
      <c r="C122" s="138" t="s">
        <v>169</v>
      </c>
      <c r="D122" s="139" t="s">
        <v>170</v>
      </c>
      <c r="E122" s="171" t="s">
        <v>56</v>
      </c>
      <c r="F122" s="172">
        <v>2</v>
      </c>
      <c r="G122" s="206"/>
      <c r="H122" s="173">
        <f t="shared" si="7"/>
        <v>0</v>
      </c>
    </row>
    <row r="123" spans="1:8" ht="12.75">
      <c r="A123" s="433"/>
      <c r="B123" s="387">
        <v>106</v>
      </c>
      <c r="C123" s="138" t="s">
        <v>59</v>
      </c>
      <c r="D123" s="139" t="s">
        <v>387</v>
      </c>
      <c r="E123" s="171" t="s">
        <v>38</v>
      </c>
      <c r="F123" s="172">
        <v>1</v>
      </c>
      <c r="G123" s="206"/>
      <c r="H123" s="173">
        <f t="shared" si="7"/>
        <v>0</v>
      </c>
    </row>
    <row r="124" spans="1:8" ht="12.75">
      <c r="A124" s="433"/>
      <c r="B124" s="387">
        <v>107</v>
      </c>
      <c r="C124" s="138" t="s">
        <v>59</v>
      </c>
      <c r="D124" s="139" t="s">
        <v>388</v>
      </c>
      <c r="E124" s="171" t="s">
        <v>38</v>
      </c>
      <c r="F124" s="172">
        <v>1</v>
      </c>
      <c r="G124" s="206"/>
      <c r="H124" s="173">
        <f t="shared" si="7"/>
        <v>0</v>
      </c>
    </row>
    <row r="125" spans="1:8" ht="12.75">
      <c r="A125" s="433"/>
      <c r="B125" s="387">
        <v>108</v>
      </c>
      <c r="C125" s="138" t="s">
        <v>97</v>
      </c>
      <c r="D125" s="139" t="s">
        <v>171</v>
      </c>
      <c r="E125" s="171" t="s">
        <v>56</v>
      </c>
      <c r="F125" s="172">
        <v>2</v>
      </c>
      <c r="G125" s="206"/>
      <c r="H125" s="173">
        <f t="shared" si="7"/>
        <v>0</v>
      </c>
    </row>
    <row r="126" spans="1:8" ht="22.5">
      <c r="A126" s="433"/>
      <c r="B126" s="387">
        <v>109</v>
      </c>
      <c r="C126" s="138" t="s">
        <v>59</v>
      </c>
      <c r="D126" s="139" t="s">
        <v>512</v>
      </c>
      <c r="E126" s="171" t="s">
        <v>38</v>
      </c>
      <c r="F126" s="172">
        <v>1</v>
      </c>
      <c r="G126" s="206"/>
      <c r="H126" s="173">
        <f t="shared" si="7"/>
        <v>0</v>
      </c>
    </row>
    <row r="127" spans="1:8" ht="22.5">
      <c r="A127" s="433"/>
      <c r="B127" s="387">
        <v>110</v>
      </c>
      <c r="C127" s="138" t="s">
        <v>59</v>
      </c>
      <c r="D127" s="139" t="s">
        <v>513</v>
      </c>
      <c r="E127" s="171" t="s">
        <v>38</v>
      </c>
      <c r="F127" s="172">
        <v>1</v>
      </c>
      <c r="G127" s="206"/>
      <c r="H127" s="173">
        <f t="shared" si="7"/>
        <v>0</v>
      </c>
    </row>
    <row r="128" spans="1:8" ht="12.75">
      <c r="A128" s="433"/>
      <c r="B128" s="387">
        <v>111</v>
      </c>
      <c r="C128" s="138" t="s">
        <v>98</v>
      </c>
      <c r="D128" s="139" t="s">
        <v>99</v>
      </c>
      <c r="E128" s="171" t="s">
        <v>56</v>
      </c>
      <c r="F128" s="172">
        <v>1</v>
      </c>
      <c r="G128" s="206"/>
      <c r="H128" s="173">
        <f t="shared" si="7"/>
        <v>0</v>
      </c>
    </row>
    <row r="129" spans="1:8" ht="45">
      <c r="A129" s="433"/>
      <c r="B129" s="387">
        <v>112</v>
      </c>
      <c r="C129" s="138" t="s">
        <v>59</v>
      </c>
      <c r="D129" s="139" t="s">
        <v>514</v>
      </c>
      <c r="E129" s="171" t="s">
        <v>38</v>
      </c>
      <c r="F129" s="172">
        <v>1</v>
      </c>
      <c r="G129" s="206"/>
      <c r="H129" s="173">
        <f t="shared" si="7"/>
        <v>0</v>
      </c>
    </row>
    <row r="130" spans="1:8" s="314" customFormat="1" ht="12.75">
      <c r="A130" s="433"/>
      <c r="B130" s="387">
        <v>113</v>
      </c>
      <c r="C130" s="322" t="s">
        <v>577</v>
      </c>
      <c r="D130" s="323" t="s">
        <v>580</v>
      </c>
      <c r="E130" s="324" t="s">
        <v>56</v>
      </c>
      <c r="F130" s="325">
        <v>1</v>
      </c>
      <c r="G130" s="327"/>
      <c r="H130" s="326">
        <f t="shared" si="7"/>
        <v>0</v>
      </c>
    </row>
    <row r="131" spans="1:8" ht="12.75">
      <c r="A131" s="433"/>
      <c r="B131" s="387">
        <v>114</v>
      </c>
      <c r="C131" s="138" t="s">
        <v>100</v>
      </c>
      <c r="D131" s="139" t="s">
        <v>101</v>
      </c>
      <c r="E131" s="171" t="s">
        <v>25</v>
      </c>
      <c r="F131" s="172">
        <v>1.85</v>
      </c>
      <c r="G131" s="206"/>
      <c r="H131" s="173">
        <f t="shared" si="7"/>
        <v>0</v>
      </c>
    </row>
    <row r="132" spans="1:8" ht="12.75">
      <c r="A132" s="433"/>
      <c r="B132" s="174"/>
      <c r="C132" s="144" t="s">
        <v>40</v>
      </c>
      <c r="D132" s="145" t="str">
        <f>CONCATENATE(C117," ",D117)</f>
        <v>732 Strojovny</v>
      </c>
      <c r="E132" s="174"/>
      <c r="F132" s="175"/>
      <c r="G132" s="207"/>
      <c r="H132" s="147">
        <f>SUM(H117:H131)</f>
        <v>0</v>
      </c>
    </row>
    <row r="133" spans="1:9" ht="12.75">
      <c r="A133" s="426" t="s">
        <v>535</v>
      </c>
      <c r="B133" s="130" t="s">
        <v>37</v>
      </c>
      <c r="C133" s="131" t="s">
        <v>61</v>
      </c>
      <c r="D133" s="132" t="s">
        <v>62</v>
      </c>
      <c r="E133" s="137"/>
      <c r="F133" s="169"/>
      <c r="G133" s="205"/>
      <c r="H133" s="170"/>
      <c r="I133" s="136"/>
    </row>
    <row r="134" spans="1:8" ht="12.75">
      <c r="A134" s="426"/>
      <c r="B134" s="137">
        <v>115</v>
      </c>
      <c r="C134" s="138" t="s">
        <v>63</v>
      </c>
      <c r="D134" s="139" t="s">
        <v>389</v>
      </c>
      <c r="E134" s="171" t="s">
        <v>39</v>
      </c>
      <c r="F134" s="172">
        <v>51</v>
      </c>
      <c r="G134" s="206"/>
      <c r="H134" s="173">
        <f aca="true" t="shared" si="8" ref="H134:H153">F134*G134</f>
        <v>0</v>
      </c>
    </row>
    <row r="135" spans="1:8" ht="12.75">
      <c r="A135" s="426"/>
      <c r="B135" s="387">
        <v>116</v>
      </c>
      <c r="C135" s="138" t="s">
        <v>64</v>
      </c>
      <c r="D135" s="139" t="s">
        <v>390</v>
      </c>
      <c r="E135" s="171" t="s">
        <v>39</v>
      </c>
      <c r="F135" s="172">
        <v>24</v>
      </c>
      <c r="G135" s="206"/>
      <c r="H135" s="173">
        <f t="shared" si="8"/>
        <v>0</v>
      </c>
    </row>
    <row r="136" spans="1:8" ht="12.75">
      <c r="A136" s="426"/>
      <c r="B136" s="387">
        <v>117</v>
      </c>
      <c r="C136" s="138" t="s">
        <v>172</v>
      </c>
      <c r="D136" s="139" t="s">
        <v>416</v>
      </c>
      <c r="E136" s="171" t="s">
        <v>39</v>
      </c>
      <c r="F136" s="172">
        <v>92</v>
      </c>
      <c r="G136" s="206"/>
      <c r="H136" s="173">
        <f t="shared" si="8"/>
        <v>0</v>
      </c>
    </row>
    <row r="137" spans="1:8" ht="12.75">
      <c r="A137" s="426"/>
      <c r="B137" s="387">
        <v>118</v>
      </c>
      <c r="C137" s="138" t="s">
        <v>173</v>
      </c>
      <c r="D137" s="139" t="s">
        <v>391</v>
      </c>
      <c r="E137" s="171" t="s">
        <v>39</v>
      </c>
      <c r="F137" s="172">
        <v>24</v>
      </c>
      <c r="G137" s="206"/>
      <c r="H137" s="173">
        <f t="shared" si="8"/>
        <v>0</v>
      </c>
    </row>
    <row r="138" spans="1:8" ht="12.75">
      <c r="A138" s="426"/>
      <c r="B138" s="387">
        <v>119</v>
      </c>
      <c r="C138" s="138" t="s">
        <v>174</v>
      </c>
      <c r="D138" s="139" t="s">
        <v>392</v>
      </c>
      <c r="E138" s="171" t="s">
        <v>39</v>
      </c>
      <c r="F138" s="172">
        <v>20</v>
      </c>
      <c r="G138" s="206"/>
      <c r="H138" s="173">
        <f t="shared" si="8"/>
        <v>0</v>
      </c>
    </row>
    <row r="139" spans="1:8" ht="22.5">
      <c r="A139" s="426"/>
      <c r="B139" s="387">
        <v>120</v>
      </c>
      <c r="C139" s="138" t="s">
        <v>179</v>
      </c>
      <c r="D139" s="139" t="s">
        <v>74</v>
      </c>
      <c r="E139" s="171" t="s">
        <v>39</v>
      </c>
      <c r="F139" s="172">
        <f>SUM(F140:F141)</f>
        <v>75</v>
      </c>
      <c r="G139" s="206"/>
      <c r="H139" s="173">
        <f t="shared" si="8"/>
        <v>0</v>
      </c>
    </row>
    <row r="140" spans="1:8" ht="22.5">
      <c r="A140" s="426"/>
      <c r="B140" s="387">
        <v>121</v>
      </c>
      <c r="C140" s="138" t="s">
        <v>59</v>
      </c>
      <c r="D140" s="139" t="s">
        <v>453</v>
      </c>
      <c r="E140" s="171" t="s">
        <v>39</v>
      </c>
      <c r="F140" s="172">
        <v>51</v>
      </c>
      <c r="G140" s="206"/>
      <c r="H140" s="173">
        <f t="shared" si="8"/>
        <v>0</v>
      </c>
    </row>
    <row r="141" spans="1:8" ht="22.5">
      <c r="A141" s="426"/>
      <c r="B141" s="387">
        <v>122</v>
      </c>
      <c r="C141" s="138" t="s">
        <v>59</v>
      </c>
      <c r="D141" s="139" t="s">
        <v>454</v>
      </c>
      <c r="E141" s="171" t="s">
        <v>39</v>
      </c>
      <c r="F141" s="172">
        <v>24</v>
      </c>
      <c r="G141" s="206"/>
      <c r="H141" s="173">
        <f t="shared" si="8"/>
        <v>0</v>
      </c>
    </row>
    <row r="142" spans="1:8" ht="12.75">
      <c r="A142" s="426"/>
      <c r="B142" s="387">
        <v>123</v>
      </c>
      <c r="C142" s="138" t="s">
        <v>180</v>
      </c>
      <c r="D142" s="139" t="s">
        <v>76</v>
      </c>
      <c r="E142" s="171" t="s">
        <v>39</v>
      </c>
      <c r="F142" s="172">
        <f>SUM(F143:F144)</f>
        <v>116</v>
      </c>
      <c r="G142" s="206"/>
      <c r="H142" s="173">
        <f t="shared" si="8"/>
        <v>0</v>
      </c>
    </row>
    <row r="143" spans="1:8" ht="22.5">
      <c r="A143" s="426"/>
      <c r="B143" s="387">
        <v>124</v>
      </c>
      <c r="C143" s="138" t="s">
        <v>59</v>
      </c>
      <c r="D143" s="139" t="s">
        <v>455</v>
      </c>
      <c r="E143" s="171" t="s">
        <v>39</v>
      </c>
      <c r="F143" s="172">
        <v>92</v>
      </c>
      <c r="G143" s="206"/>
      <c r="H143" s="173">
        <f t="shared" si="8"/>
        <v>0</v>
      </c>
    </row>
    <row r="144" spans="1:8" ht="22.5">
      <c r="A144" s="426"/>
      <c r="B144" s="387">
        <v>125</v>
      </c>
      <c r="C144" s="138" t="s">
        <v>59</v>
      </c>
      <c r="D144" s="139" t="s">
        <v>456</v>
      </c>
      <c r="E144" s="171" t="s">
        <v>39</v>
      </c>
      <c r="F144" s="172">
        <v>24</v>
      </c>
      <c r="G144" s="206"/>
      <c r="H144" s="173">
        <f t="shared" si="8"/>
        <v>0</v>
      </c>
    </row>
    <row r="145" spans="1:8" ht="12.75">
      <c r="A145" s="426"/>
      <c r="B145" s="387">
        <v>126</v>
      </c>
      <c r="C145" s="138" t="s">
        <v>181</v>
      </c>
      <c r="D145" s="139" t="s">
        <v>78</v>
      </c>
      <c r="E145" s="171" t="s">
        <v>39</v>
      </c>
      <c r="F145" s="172">
        <f>SUM(F146:F146)</f>
        <v>20</v>
      </c>
      <c r="G145" s="206"/>
      <c r="H145" s="173">
        <f t="shared" si="8"/>
        <v>0</v>
      </c>
    </row>
    <row r="146" spans="1:8" ht="22.5">
      <c r="A146" s="426"/>
      <c r="B146" s="387">
        <v>127</v>
      </c>
      <c r="C146" s="138" t="s">
        <v>59</v>
      </c>
      <c r="D146" s="139" t="s">
        <v>457</v>
      </c>
      <c r="E146" s="171" t="s">
        <v>39</v>
      </c>
      <c r="F146" s="172">
        <v>20</v>
      </c>
      <c r="G146" s="206"/>
      <c r="H146" s="173">
        <f t="shared" si="8"/>
        <v>0</v>
      </c>
    </row>
    <row r="147" spans="1:8" ht="12.75">
      <c r="A147" s="426"/>
      <c r="B147" s="387">
        <v>128</v>
      </c>
      <c r="C147" s="138" t="s">
        <v>59</v>
      </c>
      <c r="D147" s="139" t="s">
        <v>120</v>
      </c>
      <c r="E147" s="171" t="s">
        <v>38</v>
      </c>
      <c r="F147" s="172">
        <v>5</v>
      </c>
      <c r="G147" s="206"/>
      <c r="H147" s="173">
        <f t="shared" si="8"/>
        <v>0</v>
      </c>
    </row>
    <row r="148" spans="1:8" ht="12.75">
      <c r="A148" s="426"/>
      <c r="B148" s="387">
        <v>129</v>
      </c>
      <c r="C148" s="138" t="s">
        <v>59</v>
      </c>
      <c r="D148" s="139" t="s">
        <v>135</v>
      </c>
      <c r="E148" s="171" t="s">
        <v>60</v>
      </c>
      <c r="F148" s="172">
        <f>(SUM(F134:F138))/2</f>
        <v>105.5</v>
      </c>
      <c r="G148" s="206"/>
      <c r="H148" s="173">
        <f t="shared" si="8"/>
        <v>0</v>
      </c>
    </row>
    <row r="149" spans="1:8" ht="12.75">
      <c r="A149" s="426"/>
      <c r="B149" s="387">
        <v>130</v>
      </c>
      <c r="C149" s="138" t="s">
        <v>65</v>
      </c>
      <c r="D149" s="139" t="s">
        <v>175</v>
      </c>
      <c r="E149" s="171" t="s">
        <v>39</v>
      </c>
      <c r="F149" s="172">
        <v>167</v>
      </c>
      <c r="G149" s="206"/>
      <c r="H149" s="173">
        <f t="shared" si="8"/>
        <v>0</v>
      </c>
    </row>
    <row r="150" spans="1:8" ht="12.75">
      <c r="A150" s="426"/>
      <c r="B150" s="387">
        <v>131</v>
      </c>
      <c r="C150" s="138" t="s">
        <v>102</v>
      </c>
      <c r="D150" s="139" t="s">
        <v>176</v>
      </c>
      <c r="E150" s="171" t="s">
        <v>39</v>
      </c>
      <c r="F150" s="172">
        <v>24</v>
      </c>
      <c r="G150" s="206"/>
      <c r="H150" s="173">
        <f t="shared" si="8"/>
        <v>0</v>
      </c>
    </row>
    <row r="151" spans="1:8" ht="12.75">
      <c r="A151" s="426"/>
      <c r="B151" s="387">
        <v>132</v>
      </c>
      <c r="C151" s="138" t="s">
        <v>178</v>
      </c>
      <c r="D151" s="139" t="s">
        <v>177</v>
      </c>
      <c r="E151" s="171" t="s">
        <v>39</v>
      </c>
      <c r="F151" s="172">
        <v>20</v>
      </c>
      <c r="G151" s="206"/>
      <c r="H151" s="173">
        <f t="shared" si="8"/>
        <v>0</v>
      </c>
    </row>
    <row r="152" spans="1:8" s="321" customFormat="1" ht="12.75">
      <c r="A152" s="426"/>
      <c r="B152" s="387">
        <v>133</v>
      </c>
      <c r="C152" s="329" t="s">
        <v>581</v>
      </c>
      <c r="D152" s="330" t="s">
        <v>582</v>
      </c>
      <c r="E152" s="331" t="s">
        <v>56</v>
      </c>
      <c r="F152" s="332">
        <v>1</v>
      </c>
      <c r="G152" s="334"/>
      <c r="H152" s="333">
        <f t="shared" si="8"/>
        <v>0</v>
      </c>
    </row>
    <row r="153" spans="1:8" ht="12.75">
      <c r="A153" s="426"/>
      <c r="B153" s="387">
        <v>134</v>
      </c>
      <c r="C153" s="138" t="s">
        <v>183</v>
      </c>
      <c r="D153" s="139" t="s">
        <v>182</v>
      </c>
      <c r="E153" s="171" t="s">
        <v>25</v>
      </c>
      <c r="F153" s="172">
        <v>3.7</v>
      </c>
      <c r="G153" s="206"/>
      <c r="H153" s="173">
        <f t="shared" si="8"/>
        <v>0</v>
      </c>
    </row>
    <row r="154" spans="1:8" ht="12.75">
      <c r="A154" s="426"/>
      <c r="B154" s="174"/>
      <c r="C154" s="144" t="s">
        <v>40</v>
      </c>
      <c r="D154" s="145" t="str">
        <f>CONCATENATE(C133," ",D133)</f>
        <v>733 Rozvod potrubí</v>
      </c>
      <c r="E154" s="174"/>
      <c r="F154" s="175"/>
      <c r="G154" s="207"/>
      <c r="H154" s="147">
        <f>SUM(H133:H153)</f>
        <v>0</v>
      </c>
    </row>
    <row r="155" spans="1:9" ht="12.75">
      <c r="A155" s="426"/>
      <c r="B155" s="130" t="s">
        <v>37</v>
      </c>
      <c r="C155" s="131" t="s">
        <v>66</v>
      </c>
      <c r="D155" s="132" t="s">
        <v>67</v>
      </c>
      <c r="E155" s="137"/>
      <c r="F155" s="169"/>
      <c r="G155" s="205"/>
      <c r="H155" s="170"/>
      <c r="I155" s="136"/>
    </row>
    <row r="156" spans="1:8" ht="12.75">
      <c r="A156" s="426"/>
      <c r="B156" s="137">
        <v>135</v>
      </c>
      <c r="C156" s="138" t="s">
        <v>103</v>
      </c>
      <c r="D156" s="139" t="s">
        <v>104</v>
      </c>
      <c r="E156" s="171" t="s">
        <v>38</v>
      </c>
      <c r="F156" s="172">
        <v>22</v>
      </c>
      <c r="G156" s="206"/>
      <c r="H156" s="173">
        <f aca="true" t="shared" si="9" ref="H156:H181">F156*G156</f>
        <v>0</v>
      </c>
    </row>
    <row r="157" spans="1:8" ht="22.5">
      <c r="A157" s="426"/>
      <c r="B157" s="387">
        <v>136</v>
      </c>
      <c r="C157" s="138" t="s">
        <v>59</v>
      </c>
      <c r="D157" s="139" t="s">
        <v>184</v>
      </c>
      <c r="E157" s="171" t="s">
        <v>38</v>
      </c>
      <c r="F157" s="172">
        <v>10</v>
      </c>
      <c r="G157" s="206"/>
      <c r="H157" s="173">
        <f t="shared" si="9"/>
        <v>0</v>
      </c>
    </row>
    <row r="158" spans="1:8" ht="12.75">
      <c r="A158" s="426"/>
      <c r="B158" s="387">
        <v>137</v>
      </c>
      <c r="C158" s="138" t="s">
        <v>59</v>
      </c>
      <c r="D158" s="139" t="s">
        <v>185</v>
      </c>
      <c r="E158" s="171" t="s">
        <v>38</v>
      </c>
      <c r="F158" s="172">
        <v>12</v>
      </c>
      <c r="G158" s="206"/>
      <c r="H158" s="173">
        <f t="shared" si="9"/>
        <v>0</v>
      </c>
    </row>
    <row r="159" spans="1:8" ht="12.75">
      <c r="A159" s="426"/>
      <c r="B159" s="387">
        <v>138</v>
      </c>
      <c r="C159" s="138" t="s">
        <v>187</v>
      </c>
      <c r="D159" s="139" t="s">
        <v>186</v>
      </c>
      <c r="E159" s="171" t="s">
        <v>38</v>
      </c>
      <c r="F159" s="172">
        <v>1</v>
      </c>
      <c r="G159" s="206"/>
      <c r="H159" s="173">
        <f t="shared" si="9"/>
        <v>0</v>
      </c>
    </row>
    <row r="160" spans="1:8" ht="12.75">
      <c r="A160" s="426"/>
      <c r="B160" s="387">
        <v>139</v>
      </c>
      <c r="C160" s="138" t="s">
        <v>59</v>
      </c>
      <c r="D160" s="139" t="s">
        <v>393</v>
      </c>
      <c r="E160" s="171" t="s">
        <v>38</v>
      </c>
      <c r="F160" s="172">
        <v>1</v>
      </c>
      <c r="G160" s="206"/>
      <c r="H160" s="173">
        <f t="shared" si="9"/>
        <v>0</v>
      </c>
    </row>
    <row r="161" spans="1:8" ht="12.75">
      <c r="A161" s="426"/>
      <c r="B161" s="387">
        <v>140</v>
      </c>
      <c r="C161" s="138" t="s">
        <v>105</v>
      </c>
      <c r="D161" s="139" t="s">
        <v>106</v>
      </c>
      <c r="E161" s="171" t="s">
        <v>38</v>
      </c>
      <c r="F161" s="172">
        <v>4</v>
      </c>
      <c r="G161" s="206"/>
      <c r="H161" s="173">
        <f t="shared" si="9"/>
        <v>0</v>
      </c>
    </row>
    <row r="162" spans="1:8" ht="12.75">
      <c r="A162" s="426"/>
      <c r="B162" s="387">
        <v>141</v>
      </c>
      <c r="C162" s="138" t="s">
        <v>59</v>
      </c>
      <c r="D162" s="139" t="s">
        <v>394</v>
      </c>
      <c r="E162" s="171" t="s">
        <v>38</v>
      </c>
      <c r="F162" s="172">
        <v>2</v>
      </c>
      <c r="G162" s="206"/>
      <c r="H162" s="173">
        <f t="shared" si="9"/>
        <v>0</v>
      </c>
    </row>
    <row r="163" spans="1:8" ht="22.5">
      <c r="A163" s="426"/>
      <c r="B163" s="387">
        <v>142</v>
      </c>
      <c r="C163" s="138" t="s">
        <v>59</v>
      </c>
      <c r="D163" s="139" t="s">
        <v>395</v>
      </c>
      <c r="E163" s="171" t="s">
        <v>38</v>
      </c>
      <c r="F163" s="172">
        <v>1</v>
      </c>
      <c r="G163" s="206"/>
      <c r="H163" s="173">
        <f t="shared" si="9"/>
        <v>0</v>
      </c>
    </row>
    <row r="164" spans="1:8" ht="12.75">
      <c r="A164" s="426"/>
      <c r="B164" s="387">
        <v>143</v>
      </c>
      <c r="C164" s="138" t="s">
        <v>59</v>
      </c>
      <c r="D164" s="346" t="s">
        <v>587</v>
      </c>
      <c r="E164" s="347" t="s">
        <v>38</v>
      </c>
      <c r="F164" s="348">
        <v>1</v>
      </c>
      <c r="G164" s="349"/>
      <c r="H164" s="173">
        <f t="shared" si="9"/>
        <v>0</v>
      </c>
    </row>
    <row r="165" spans="1:8" ht="12.75">
      <c r="A165" s="426"/>
      <c r="B165" s="387">
        <v>144</v>
      </c>
      <c r="C165" s="138" t="s">
        <v>107</v>
      </c>
      <c r="D165" s="139" t="s">
        <v>108</v>
      </c>
      <c r="E165" s="171" t="s">
        <v>38</v>
      </c>
      <c r="F165" s="172">
        <v>14</v>
      </c>
      <c r="G165" s="206"/>
      <c r="H165" s="173">
        <f t="shared" si="9"/>
        <v>0</v>
      </c>
    </row>
    <row r="166" spans="1:8" ht="12.75">
      <c r="A166" s="426"/>
      <c r="B166" s="387">
        <v>145</v>
      </c>
      <c r="C166" s="138" t="s">
        <v>59</v>
      </c>
      <c r="D166" s="139" t="s">
        <v>396</v>
      </c>
      <c r="E166" s="171" t="s">
        <v>38</v>
      </c>
      <c r="F166" s="172">
        <v>12</v>
      </c>
      <c r="G166" s="206"/>
      <c r="H166" s="173">
        <f t="shared" si="9"/>
        <v>0</v>
      </c>
    </row>
    <row r="167" spans="1:8" ht="12.75">
      <c r="A167" s="426"/>
      <c r="B167" s="387">
        <v>146</v>
      </c>
      <c r="C167" s="138" t="s">
        <v>59</v>
      </c>
      <c r="D167" s="139" t="s">
        <v>397</v>
      </c>
      <c r="E167" s="171" t="s">
        <v>38</v>
      </c>
      <c r="F167" s="172">
        <v>2</v>
      </c>
      <c r="G167" s="206"/>
      <c r="H167" s="173">
        <f t="shared" si="9"/>
        <v>0</v>
      </c>
    </row>
    <row r="168" spans="1:8" ht="12.75">
      <c r="A168" s="426"/>
      <c r="B168" s="387">
        <v>147</v>
      </c>
      <c r="C168" s="138" t="s">
        <v>109</v>
      </c>
      <c r="D168" s="139" t="s">
        <v>110</v>
      </c>
      <c r="E168" s="171" t="s">
        <v>38</v>
      </c>
      <c r="F168" s="172">
        <v>12</v>
      </c>
      <c r="G168" s="206"/>
      <c r="H168" s="173">
        <f t="shared" si="9"/>
        <v>0</v>
      </c>
    </row>
    <row r="169" spans="1:8" ht="12.75">
      <c r="A169" s="426"/>
      <c r="B169" s="387">
        <v>148</v>
      </c>
      <c r="C169" s="138" t="s">
        <v>59</v>
      </c>
      <c r="D169" s="139" t="s">
        <v>398</v>
      </c>
      <c r="E169" s="171" t="s">
        <v>38</v>
      </c>
      <c r="F169" s="172">
        <v>8</v>
      </c>
      <c r="G169" s="206"/>
      <c r="H169" s="173">
        <f t="shared" si="9"/>
        <v>0</v>
      </c>
    </row>
    <row r="170" spans="1:8" ht="22.5">
      <c r="A170" s="426"/>
      <c r="B170" s="387">
        <v>149</v>
      </c>
      <c r="C170" s="138" t="s">
        <v>59</v>
      </c>
      <c r="D170" s="139" t="s">
        <v>399</v>
      </c>
      <c r="E170" s="171" t="s">
        <v>38</v>
      </c>
      <c r="F170" s="172">
        <v>2</v>
      </c>
      <c r="G170" s="206"/>
      <c r="H170" s="344">
        <f t="shared" si="9"/>
        <v>0</v>
      </c>
    </row>
    <row r="171" spans="1:8" ht="12.75">
      <c r="A171" s="426"/>
      <c r="B171" s="387">
        <v>150</v>
      </c>
      <c r="C171" s="138" t="s">
        <v>59</v>
      </c>
      <c r="D171" s="351" t="s">
        <v>588</v>
      </c>
      <c r="E171" s="352" t="s">
        <v>38</v>
      </c>
      <c r="F171" s="353">
        <v>2</v>
      </c>
      <c r="G171" s="354"/>
      <c r="H171" s="344">
        <f t="shared" si="9"/>
        <v>0</v>
      </c>
    </row>
    <row r="172" spans="1:8" ht="12.75">
      <c r="A172" s="426"/>
      <c r="B172" s="387">
        <v>151</v>
      </c>
      <c r="C172" s="138" t="s">
        <v>189</v>
      </c>
      <c r="D172" s="139" t="s">
        <v>188</v>
      </c>
      <c r="E172" s="171" t="s">
        <v>38</v>
      </c>
      <c r="F172" s="172">
        <v>1</v>
      </c>
      <c r="G172" s="206"/>
      <c r="H172" s="344">
        <f t="shared" si="9"/>
        <v>0</v>
      </c>
    </row>
    <row r="173" spans="1:8" s="328" customFormat="1" ht="12.75">
      <c r="A173" s="426"/>
      <c r="B173" s="387">
        <v>152</v>
      </c>
      <c r="C173" s="340" t="s">
        <v>59</v>
      </c>
      <c r="D173" s="341" t="s">
        <v>585</v>
      </c>
      <c r="E173" s="342" t="s">
        <v>38</v>
      </c>
      <c r="F173" s="343">
        <v>1</v>
      </c>
      <c r="G173" s="345"/>
      <c r="H173" s="344">
        <f t="shared" si="9"/>
        <v>0</v>
      </c>
    </row>
    <row r="174" spans="1:8" s="328" customFormat="1" ht="12.75">
      <c r="A174" s="426"/>
      <c r="B174" s="387">
        <v>153</v>
      </c>
      <c r="C174" s="340" t="s">
        <v>59</v>
      </c>
      <c r="D174" s="341" t="s">
        <v>586</v>
      </c>
      <c r="E174" s="342" t="s">
        <v>38</v>
      </c>
      <c r="F174" s="343">
        <v>1</v>
      </c>
      <c r="G174" s="345"/>
      <c r="H174" s="344">
        <f t="shared" si="9"/>
        <v>0</v>
      </c>
    </row>
    <row r="175" spans="1:8" ht="12.75">
      <c r="A175" s="426"/>
      <c r="B175" s="387">
        <v>154</v>
      </c>
      <c r="C175" s="138" t="s">
        <v>190</v>
      </c>
      <c r="D175" s="139" t="s">
        <v>401</v>
      </c>
      <c r="E175" s="171" t="s">
        <v>38</v>
      </c>
      <c r="F175" s="172">
        <v>2</v>
      </c>
      <c r="G175" s="206"/>
      <c r="H175" s="344">
        <f t="shared" si="9"/>
        <v>0</v>
      </c>
    </row>
    <row r="176" spans="1:8" ht="12.75">
      <c r="A176" s="426"/>
      <c r="B176" s="387">
        <v>155</v>
      </c>
      <c r="C176" s="138" t="s">
        <v>192</v>
      </c>
      <c r="D176" s="139" t="s">
        <v>191</v>
      </c>
      <c r="E176" s="171" t="s">
        <v>38</v>
      </c>
      <c r="F176" s="172">
        <v>12</v>
      </c>
      <c r="G176" s="206"/>
      <c r="H176" s="344">
        <f t="shared" si="9"/>
        <v>0</v>
      </c>
    </row>
    <row r="177" spans="1:8" ht="12.75">
      <c r="A177" s="426"/>
      <c r="B177" s="387">
        <v>156</v>
      </c>
      <c r="C177" s="138" t="s">
        <v>59</v>
      </c>
      <c r="D177" s="139" t="s">
        <v>402</v>
      </c>
      <c r="E177" s="171" t="s">
        <v>38</v>
      </c>
      <c r="F177" s="172">
        <v>12</v>
      </c>
      <c r="G177" s="206"/>
      <c r="H177" s="344">
        <f t="shared" si="9"/>
        <v>0</v>
      </c>
    </row>
    <row r="178" spans="1:8" ht="12.75">
      <c r="A178" s="426"/>
      <c r="B178" s="387">
        <v>157</v>
      </c>
      <c r="C178" s="138" t="s">
        <v>194</v>
      </c>
      <c r="D178" s="139" t="s">
        <v>193</v>
      </c>
      <c r="E178" s="171" t="s">
        <v>38</v>
      </c>
      <c r="F178" s="172">
        <v>2</v>
      </c>
      <c r="G178" s="206"/>
      <c r="H178" s="344">
        <f t="shared" si="9"/>
        <v>0</v>
      </c>
    </row>
    <row r="179" spans="1:8" ht="12.75">
      <c r="A179" s="426"/>
      <c r="B179" s="387">
        <v>158</v>
      </c>
      <c r="C179" s="138" t="s">
        <v>59</v>
      </c>
      <c r="D179" s="139" t="s">
        <v>195</v>
      </c>
      <c r="E179" s="171" t="s">
        <v>56</v>
      </c>
      <c r="F179" s="172">
        <v>2</v>
      </c>
      <c r="G179" s="206"/>
      <c r="H179" s="344">
        <f t="shared" si="9"/>
        <v>0</v>
      </c>
    </row>
    <row r="180" spans="1:8" s="328" customFormat="1" ht="12.75">
      <c r="A180" s="426"/>
      <c r="B180" s="387">
        <v>159</v>
      </c>
      <c r="C180" s="335" t="s">
        <v>583</v>
      </c>
      <c r="D180" s="336" t="s">
        <v>584</v>
      </c>
      <c r="E180" s="337" t="s">
        <v>56</v>
      </c>
      <c r="F180" s="338">
        <v>1</v>
      </c>
      <c r="G180" s="339"/>
      <c r="H180" s="344">
        <f t="shared" si="9"/>
        <v>0</v>
      </c>
    </row>
    <row r="181" spans="1:8" ht="12.75">
      <c r="A181" s="426"/>
      <c r="B181" s="387">
        <v>160</v>
      </c>
      <c r="C181" s="138" t="s">
        <v>196</v>
      </c>
      <c r="D181" s="139" t="s">
        <v>197</v>
      </c>
      <c r="E181" s="171" t="s">
        <v>25</v>
      </c>
      <c r="F181" s="172">
        <v>0.41</v>
      </c>
      <c r="G181" s="206"/>
      <c r="H181" s="173">
        <f t="shared" si="9"/>
        <v>0</v>
      </c>
    </row>
    <row r="182" spans="1:8" ht="12.75">
      <c r="A182" s="426"/>
      <c r="B182" s="143"/>
      <c r="C182" s="144" t="s">
        <v>40</v>
      </c>
      <c r="D182" s="145" t="str">
        <f>CONCATENATE(C155," ",D155)</f>
        <v>734 Armatury</v>
      </c>
      <c r="E182" s="143"/>
      <c r="F182" s="146"/>
      <c r="G182" s="210"/>
      <c r="H182" s="147">
        <f>SUM(H155:H181)</f>
        <v>0</v>
      </c>
    </row>
    <row r="184" ht="12.75">
      <c r="H184" s="164"/>
    </row>
    <row r="205" spans="4:8" ht="12.75">
      <c r="D205" s="112"/>
      <c r="E205" s="112"/>
      <c r="F205" s="112"/>
      <c r="G205" s="112"/>
      <c r="H205" s="112"/>
    </row>
    <row r="206" spans="6:10" ht="12.75">
      <c r="F206" s="111"/>
      <c r="H206" s="164"/>
      <c r="I206" s="164"/>
      <c r="J206" s="164"/>
    </row>
    <row r="207" ht="12.75">
      <c r="F207" s="111"/>
    </row>
    <row r="208" ht="12.75">
      <c r="F208" s="111"/>
    </row>
    <row r="209" ht="12.75">
      <c r="F209" s="111"/>
    </row>
    <row r="210" ht="12.75">
      <c r="F210" s="111"/>
    </row>
    <row r="211" ht="12.75">
      <c r="F211" s="111"/>
    </row>
    <row r="212" ht="12.75">
      <c r="F212" s="111"/>
    </row>
    <row r="213" ht="12.75">
      <c r="F213" s="111"/>
    </row>
    <row r="214" ht="12.75">
      <c r="F214" s="111"/>
    </row>
    <row r="215" ht="12.75">
      <c r="F215" s="111"/>
    </row>
    <row r="216" ht="12.75">
      <c r="F216" s="111"/>
    </row>
    <row r="217" ht="12.75">
      <c r="F217" s="111"/>
    </row>
    <row r="218" ht="12.75">
      <c r="F218" s="111"/>
    </row>
    <row r="219" ht="12.75">
      <c r="F219" s="111"/>
    </row>
    <row r="220" ht="12.75">
      <c r="F220" s="111"/>
    </row>
    <row r="221" ht="12.75">
      <c r="F221" s="111"/>
    </row>
    <row r="222" ht="12.75">
      <c r="F222" s="111"/>
    </row>
    <row r="223" ht="12.75">
      <c r="F223" s="111"/>
    </row>
    <row r="224" ht="12.75">
      <c r="F224" s="111"/>
    </row>
    <row r="225" ht="12.75">
      <c r="F225" s="111"/>
    </row>
    <row r="226" ht="12.75">
      <c r="F226" s="111"/>
    </row>
    <row r="227" ht="12.75">
      <c r="F227" s="111"/>
    </row>
    <row r="228" spans="2:8" ht="12.75">
      <c r="B228" s="180"/>
      <c r="C228" s="180"/>
      <c r="D228" s="149"/>
      <c r="E228" s="149"/>
      <c r="F228" s="149"/>
      <c r="G228" s="149"/>
      <c r="H228" s="149"/>
    </row>
    <row r="229" spans="2:8" ht="12.75">
      <c r="B229" s="180"/>
      <c r="C229" s="180"/>
      <c r="D229" s="149"/>
      <c r="E229" s="149"/>
      <c r="F229" s="149"/>
      <c r="G229" s="149"/>
      <c r="H229" s="149"/>
    </row>
    <row r="230" spans="2:8" ht="12.75">
      <c r="B230" s="180"/>
      <c r="C230" s="180"/>
      <c r="D230" s="149"/>
      <c r="E230" s="149"/>
      <c r="F230" s="149"/>
      <c r="G230" s="149"/>
      <c r="H230" s="149"/>
    </row>
    <row r="231" spans="2:8" ht="12.75">
      <c r="B231" s="180"/>
      <c r="C231" s="180"/>
      <c r="D231" s="149"/>
      <c r="E231" s="149"/>
      <c r="F231" s="149"/>
      <c r="G231" s="149"/>
      <c r="H231" s="149"/>
    </row>
    <row r="232" ht="12.75">
      <c r="F232" s="111"/>
    </row>
    <row r="233" ht="12.75">
      <c r="F233" s="111"/>
    </row>
    <row r="234" ht="12.75">
      <c r="F234" s="111"/>
    </row>
    <row r="235" ht="12.75">
      <c r="F235" s="111"/>
    </row>
    <row r="236" ht="12.75">
      <c r="F236" s="111"/>
    </row>
    <row r="237" ht="12.75">
      <c r="F237" s="111"/>
    </row>
    <row r="238" ht="12.75">
      <c r="F238" s="111"/>
    </row>
    <row r="239" ht="12.75">
      <c r="F239" s="111"/>
    </row>
    <row r="240" ht="12.75">
      <c r="F240" s="111"/>
    </row>
    <row r="241" ht="12.75">
      <c r="F241" s="111"/>
    </row>
    <row r="242" ht="12.75">
      <c r="F242" s="111"/>
    </row>
    <row r="243" ht="12.75">
      <c r="F243" s="111"/>
    </row>
    <row r="244" ht="12.75">
      <c r="F244" s="111"/>
    </row>
    <row r="245" ht="12.75">
      <c r="F245" s="111"/>
    </row>
    <row r="246" ht="12.75">
      <c r="F246" s="111"/>
    </row>
    <row r="247" ht="12.75">
      <c r="F247" s="111"/>
    </row>
    <row r="248" ht="12.75">
      <c r="F248" s="111"/>
    </row>
    <row r="249" ht="12.75">
      <c r="F249" s="111"/>
    </row>
    <row r="250" ht="12.75">
      <c r="F250" s="111"/>
    </row>
    <row r="251" ht="12.75">
      <c r="F251" s="111"/>
    </row>
    <row r="252" ht="12.75">
      <c r="F252" s="111"/>
    </row>
    <row r="253" ht="12.75">
      <c r="F253" s="111"/>
    </row>
    <row r="254" ht="12.75">
      <c r="F254" s="111"/>
    </row>
    <row r="255" ht="12.75">
      <c r="F255" s="111"/>
    </row>
    <row r="256" ht="12.75">
      <c r="F256" s="111"/>
    </row>
    <row r="257" ht="12.75">
      <c r="F257" s="111"/>
    </row>
    <row r="258" ht="12.75">
      <c r="F258" s="111"/>
    </row>
    <row r="259" ht="12.75">
      <c r="F259" s="111"/>
    </row>
    <row r="260" ht="12.75">
      <c r="F260" s="111"/>
    </row>
    <row r="261" ht="12.75">
      <c r="F261" s="111"/>
    </row>
    <row r="262" ht="12.75">
      <c r="F262" s="111"/>
    </row>
    <row r="263" spans="2:3" ht="12.75">
      <c r="B263" s="181"/>
      <c r="C263" s="181"/>
    </row>
    <row r="264" spans="2:8" ht="12.75">
      <c r="B264" s="180"/>
      <c r="C264" s="180"/>
      <c r="D264" s="151"/>
      <c r="E264" s="151"/>
      <c r="F264" s="152"/>
      <c r="G264" s="151"/>
      <c r="H264" s="153"/>
    </row>
    <row r="265" spans="2:8" ht="12.75">
      <c r="B265" s="182"/>
      <c r="C265" s="182"/>
      <c r="D265" s="149"/>
      <c r="E265" s="149"/>
      <c r="F265" s="154"/>
      <c r="G265" s="149"/>
      <c r="H265" s="149"/>
    </row>
    <row r="266" spans="2:8" ht="12.75">
      <c r="B266" s="180"/>
      <c r="C266" s="180"/>
      <c r="D266" s="149"/>
      <c r="E266" s="149"/>
      <c r="F266" s="154"/>
      <c r="G266" s="149"/>
      <c r="H266" s="149"/>
    </row>
    <row r="267" spans="2:8" ht="12.75">
      <c r="B267" s="180"/>
      <c r="C267" s="180"/>
      <c r="D267" s="149"/>
      <c r="E267" s="149"/>
      <c r="F267" s="154"/>
      <c r="G267" s="149"/>
      <c r="H267" s="149"/>
    </row>
    <row r="268" spans="2:8" ht="12.75">
      <c r="B268" s="180"/>
      <c r="C268" s="180"/>
      <c r="D268" s="149"/>
      <c r="E268" s="149"/>
      <c r="F268" s="154"/>
      <c r="G268" s="149"/>
      <c r="H268" s="149"/>
    </row>
    <row r="269" spans="2:8" ht="12.75">
      <c r="B269" s="180"/>
      <c r="C269" s="180"/>
      <c r="D269" s="149"/>
      <c r="E269" s="149"/>
      <c r="F269" s="154"/>
      <c r="G269" s="149"/>
      <c r="H269" s="149"/>
    </row>
    <row r="270" spans="2:8" ht="12.75">
      <c r="B270" s="180"/>
      <c r="C270" s="180"/>
      <c r="D270" s="149"/>
      <c r="E270" s="149"/>
      <c r="F270" s="154"/>
      <c r="G270" s="149"/>
      <c r="H270" s="149"/>
    </row>
    <row r="271" spans="2:8" ht="12.75">
      <c r="B271" s="180"/>
      <c r="C271" s="180"/>
      <c r="D271" s="149"/>
      <c r="E271" s="149"/>
      <c r="F271" s="154"/>
      <c r="G271" s="149"/>
      <c r="H271" s="149"/>
    </row>
    <row r="272" spans="2:8" ht="12.75">
      <c r="B272" s="180"/>
      <c r="C272" s="180"/>
      <c r="D272" s="149"/>
      <c r="E272" s="149"/>
      <c r="F272" s="154"/>
      <c r="G272" s="149"/>
      <c r="H272" s="149"/>
    </row>
    <row r="273" spans="2:8" ht="12.75">
      <c r="B273" s="180"/>
      <c r="C273" s="180"/>
      <c r="D273" s="149"/>
      <c r="E273" s="149"/>
      <c r="F273" s="154"/>
      <c r="G273" s="149"/>
      <c r="H273" s="149"/>
    </row>
    <row r="274" spans="2:8" ht="12.75">
      <c r="B274" s="180"/>
      <c r="C274" s="180"/>
      <c r="D274" s="149"/>
      <c r="E274" s="149"/>
      <c r="F274" s="154"/>
      <c r="G274" s="149"/>
      <c r="H274" s="149"/>
    </row>
    <row r="275" spans="2:8" ht="12.75">
      <c r="B275" s="180"/>
      <c r="C275" s="180"/>
      <c r="D275" s="149"/>
      <c r="E275" s="149"/>
      <c r="F275" s="154"/>
      <c r="G275" s="149"/>
      <c r="H275" s="149"/>
    </row>
    <row r="276" spans="2:8" ht="12.75">
      <c r="B276" s="180"/>
      <c r="C276" s="180"/>
      <c r="D276" s="149"/>
      <c r="E276" s="149"/>
      <c r="F276" s="154"/>
      <c r="G276" s="149"/>
      <c r="H276" s="149"/>
    </row>
    <row r="277" spans="2:8" ht="12.75">
      <c r="B277" s="180"/>
      <c r="C277" s="180"/>
      <c r="D277" s="149"/>
      <c r="E277" s="149"/>
      <c r="F277" s="154"/>
      <c r="G277" s="149"/>
      <c r="H277" s="149"/>
    </row>
  </sheetData>
  <sheetProtection algorithmName="SHA-512" hashValue="MOaqvKtbdj44uSNLlyT+I+X10QrVnVtZROeITB+ZHARykeWfmMTmg+prmK5s6t1OGTchChVjSixurxWrkuffkQ==" saltValue="qVAW815KluYGuqvvUpS9cw==" spinCount="100000" sheet="1" objects="1" scenarios="1"/>
  <protectedRanges>
    <protectedRange sqref="G7:G182" name="Oblast1"/>
  </protectedRanges>
  <mergeCells count="9">
    <mergeCell ref="A23:A57"/>
    <mergeCell ref="A58:A101"/>
    <mergeCell ref="A102:A132"/>
    <mergeCell ref="A133:A182"/>
    <mergeCell ref="B1:H1"/>
    <mergeCell ref="B3:C3"/>
    <mergeCell ref="B4:C4"/>
    <mergeCell ref="A7:A12"/>
    <mergeCell ref="A13:A2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Header>&amp;L&amp;"Arial CE,Tučné"&amp;8&amp;K00-046RTS Stavitel+&amp;R&amp;"Arial CE,Kurzíva"&amp;8&amp;K00-048Cenová úroveň CÚ2020/I
Cenová soustava RTS DATA</oddHeader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</sheetPr>
  <dimension ref="A1:BE80"/>
  <sheetViews>
    <sheetView workbookViewId="0" topLeftCell="A1">
      <selection activeCell="F24" sqref="F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419" t="s">
        <v>3</v>
      </c>
      <c r="B1" s="420"/>
      <c r="C1" s="56" t="str">
        <f>'Krycí list'!nazevstavby</f>
        <v>Zateplení bytových domů v ulicích Heyrovského a Sokolovská</v>
      </c>
      <c r="D1" s="57"/>
      <c r="E1" s="58"/>
      <c r="F1" s="57"/>
      <c r="G1" s="59"/>
      <c r="H1" s="60"/>
      <c r="I1" s="166"/>
    </row>
    <row r="2" spans="1:9" ht="13.5" thickBot="1">
      <c r="A2" s="421" t="s">
        <v>0</v>
      </c>
      <c r="B2" s="422"/>
      <c r="C2" s="61" t="str">
        <f>'Krycí list'!nazevobjektu</f>
        <v>BD Heyrovského 1379-1380, Sokolov</v>
      </c>
      <c r="D2" s="62"/>
      <c r="E2" s="63"/>
      <c r="F2" s="62"/>
      <c r="G2" s="155"/>
      <c r="H2" s="155"/>
      <c r="I2" s="213" t="s">
        <v>450</v>
      </c>
    </row>
    <row r="3" ht="13.5" thickTop="1">
      <c r="F3" s="11"/>
    </row>
    <row r="4" spans="1:9" ht="19.5" customHeight="1">
      <c r="A4" s="64" t="s">
        <v>452</v>
      </c>
      <c r="B4" s="1"/>
      <c r="C4" s="1"/>
      <c r="D4" s="1"/>
      <c r="E4" s="65"/>
      <c r="F4" s="1"/>
      <c r="G4" s="1"/>
      <c r="H4" s="1"/>
      <c r="I4" s="1"/>
    </row>
    <row r="5" ht="13.5" thickBot="1"/>
    <row r="6" spans="1:9" s="11" customFormat="1" ht="13.5" thickBot="1">
      <c r="A6" s="66"/>
      <c r="B6" s="67" t="s">
        <v>16</v>
      </c>
      <c r="C6" s="67"/>
      <c r="D6" s="68"/>
      <c r="E6" s="69" t="s">
        <v>17</v>
      </c>
      <c r="F6" s="70" t="s">
        <v>18</v>
      </c>
      <c r="G6" s="70" t="s">
        <v>19</v>
      </c>
      <c r="H6" s="70" t="s">
        <v>20</v>
      </c>
      <c r="I6" s="71" t="s">
        <v>21</v>
      </c>
    </row>
    <row r="7" spans="1:9" s="11" customFormat="1" ht="12.75">
      <c r="A7" s="72" t="s">
        <v>459</v>
      </c>
      <c r="B7" s="73" t="str">
        <f>'SO 04 Položky'!D7</f>
        <v>Podlahy a podlahové konstrukce</v>
      </c>
      <c r="C7" s="74"/>
      <c r="D7" s="75"/>
      <c r="E7" s="76">
        <f>'SO 04 Položky'!H11</f>
        <v>0</v>
      </c>
      <c r="F7" s="77">
        <v>0</v>
      </c>
      <c r="G7" s="77">
        <v>0</v>
      </c>
      <c r="H7" s="77">
        <v>0</v>
      </c>
      <c r="I7" s="78">
        <v>0</v>
      </c>
    </row>
    <row r="8" spans="1:9" s="11" customFormat="1" ht="12.75">
      <c r="A8" s="72" t="s">
        <v>251</v>
      </c>
      <c r="B8" s="73" t="str">
        <f>'SO 04 Položky'!D12</f>
        <v>Výplně otvorů</v>
      </c>
      <c r="C8" s="74"/>
      <c r="D8" s="75"/>
      <c r="E8" s="76">
        <f>'SO 04 Položky'!H15</f>
        <v>0</v>
      </c>
      <c r="F8" s="77">
        <v>0</v>
      </c>
      <c r="G8" s="77">
        <v>0</v>
      </c>
      <c r="H8" s="77">
        <v>0</v>
      </c>
      <c r="I8" s="78">
        <v>0</v>
      </c>
    </row>
    <row r="9" spans="1:9" s="11" customFormat="1" ht="12.75">
      <c r="A9" s="72" t="s">
        <v>260</v>
      </c>
      <c r="B9" s="73" t="str">
        <f>'SO 04 Položky'!D16</f>
        <v>Přípočty</v>
      </c>
      <c r="C9" s="74"/>
      <c r="D9" s="75"/>
      <c r="E9" s="76">
        <f>'SO 04 Položky'!H21</f>
        <v>0</v>
      </c>
      <c r="F9" s="77">
        <v>0</v>
      </c>
      <c r="G9" s="77">
        <v>0</v>
      </c>
      <c r="H9" s="77">
        <v>0</v>
      </c>
      <c r="I9" s="78">
        <v>0</v>
      </c>
    </row>
    <row r="10" spans="1:9" s="11" customFormat="1" ht="12.75">
      <c r="A10" s="72" t="s">
        <v>224</v>
      </c>
      <c r="B10" s="73" t="str">
        <f>'SO 04 Položky'!D22</f>
        <v>Dokončovací kce na pozem.stav.</v>
      </c>
      <c r="C10" s="74"/>
      <c r="D10" s="75"/>
      <c r="E10" s="76">
        <f>'SO 04 Položky'!H24</f>
        <v>0</v>
      </c>
      <c r="F10" s="77">
        <v>0</v>
      </c>
      <c r="G10" s="77">
        <v>0</v>
      </c>
      <c r="H10" s="77">
        <v>0</v>
      </c>
      <c r="I10" s="78">
        <v>0</v>
      </c>
    </row>
    <row r="11" spans="1:9" s="11" customFormat="1" ht="12.75">
      <c r="A11" s="72" t="s">
        <v>228</v>
      </c>
      <c r="B11" s="73" t="str">
        <f>'SO 04 Položky'!D25</f>
        <v>Bourání konstrukcí</v>
      </c>
      <c r="C11" s="74"/>
      <c r="D11" s="75"/>
      <c r="E11" s="76">
        <f>'SO 04 Položky'!H28</f>
        <v>0</v>
      </c>
      <c r="F11" s="77">
        <v>0</v>
      </c>
      <c r="G11" s="77">
        <v>0</v>
      </c>
      <c r="H11" s="77">
        <v>0</v>
      </c>
      <c r="I11" s="78">
        <v>0</v>
      </c>
    </row>
    <row r="12" spans="1:9" s="11" customFormat="1" ht="12.75">
      <c r="A12" s="72" t="s">
        <v>216</v>
      </c>
      <c r="B12" s="73" t="str">
        <f>'SO 04 Položky'!D29</f>
        <v>Prorážení otvorů</v>
      </c>
      <c r="C12" s="74"/>
      <c r="D12" s="75"/>
      <c r="E12" s="76">
        <f>'SO 04 Položky'!H33</f>
        <v>0</v>
      </c>
      <c r="F12" s="77">
        <v>0</v>
      </c>
      <c r="G12" s="77">
        <v>0</v>
      </c>
      <c r="H12" s="77">
        <v>0</v>
      </c>
      <c r="I12" s="78">
        <v>0</v>
      </c>
    </row>
    <row r="13" spans="1:9" s="11" customFormat="1" ht="12.75">
      <c r="A13" s="72" t="s">
        <v>42</v>
      </c>
      <c r="B13" s="73" t="str">
        <f>'SO 04 Položky'!D34</f>
        <v>Vnitřní kanalizace</v>
      </c>
      <c r="C13" s="74"/>
      <c r="D13" s="75"/>
      <c r="E13" s="76">
        <v>0</v>
      </c>
      <c r="F13" s="76">
        <f>'SO 04 Položky'!H37</f>
        <v>0</v>
      </c>
      <c r="G13" s="77">
        <v>0</v>
      </c>
      <c r="H13" s="77">
        <v>0</v>
      </c>
      <c r="I13" s="78">
        <v>0</v>
      </c>
    </row>
    <row r="14" spans="1:9" s="11" customFormat="1" ht="12.75">
      <c r="A14" s="72" t="s">
        <v>314</v>
      </c>
      <c r="B14" s="73" t="str">
        <f>'SO 04 Položky'!D38</f>
        <v>Konstrukce klempířské</v>
      </c>
      <c r="C14" s="74"/>
      <c r="D14" s="75"/>
      <c r="E14" s="76">
        <v>0</v>
      </c>
      <c r="F14" s="76">
        <f>'SO 04 Položky'!H41</f>
        <v>0</v>
      </c>
      <c r="G14" s="77">
        <v>0</v>
      </c>
      <c r="H14" s="77">
        <v>0</v>
      </c>
      <c r="I14" s="78">
        <v>0</v>
      </c>
    </row>
    <row r="15" spans="1:9" s="11" customFormat="1" ht="12.75">
      <c r="A15" s="72" t="s">
        <v>631</v>
      </c>
      <c r="B15" s="73" t="str">
        <f>'SO 04 Položky'!D42</f>
        <v>Krytiny tvrdé</v>
      </c>
      <c r="C15" s="74"/>
      <c r="D15" s="75"/>
      <c r="E15" s="76">
        <v>0</v>
      </c>
      <c r="F15" s="76">
        <f>'SO 04 Položky'!H46</f>
        <v>0</v>
      </c>
      <c r="G15" s="77">
        <v>0</v>
      </c>
      <c r="H15" s="77">
        <v>0</v>
      </c>
      <c r="I15" s="78">
        <v>0</v>
      </c>
    </row>
    <row r="16" spans="1:9" s="11" customFormat="1" ht="12.75">
      <c r="A16" s="72" t="s">
        <v>247</v>
      </c>
      <c r="B16" s="73" t="str">
        <f>'SO 04 Položky'!D47</f>
        <v>Konstrukce truhlářské</v>
      </c>
      <c r="C16" s="74"/>
      <c r="D16" s="75"/>
      <c r="E16" s="76">
        <v>0</v>
      </c>
      <c r="F16" s="76">
        <f>'SO 04 Položky'!H59</f>
        <v>0</v>
      </c>
      <c r="G16" s="77">
        <v>0</v>
      </c>
      <c r="H16" s="77">
        <v>0</v>
      </c>
      <c r="I16" s="78">
        <v>0</v>
      </c>
    </row>
    <row r="17" spans="1:9" s="11" customFormat="1" ht="12.75">
      <c r="A17" s="72" t="s">
        <v>602</v>
      </c>
      <c r="B17" s="73" t="str">
        <f>'SO 04 Položky'!D60</f>
        <v>Doplňkové konstrukce</v>
      </c>
      <c r="C17" s="74"/>
      <c r="D17" s="75"/>
      <c r="E17" s="76">
        <v>0</v>
      </c>
      <c r="F17" s="76">
        <f>'SO 04 Položky'!H65</f>
        <v>0</v>
      </c>
      <c r="G17" s="77">
        <v>0</v>
      </c>
      <c r="H17" s="77">
        <v>0</v>
      </c>
      <c r="I17" s="78">
        <v>0</v>
      </c>
    </row>
    <row r="18" spans="1:9" s="11" customFormat="1" ht="13.5" thickBot="1">
      <c r="A18" s="72" t="s">
        <v>68</v>
      </c>
      <c r="B18" s="73" t="str">
        <f>'SO 04 Položky'!D66</f>
        <v>Elektromontáže</v>
      </c>
      <c r="C18" s="74"/>
      <c r="D18" s="75"/>
      <c r="E18" s="76">
        <v>0</v>
      </c>
      <c r="F18" s="76">
        <v>0</v>
      </c>
      <c r="G18" s="77">
        <v>0</v>
      </c>
      <c r="H18" s="77">
        <f>'SO 04 Položky'!H89</f>
        <v>0</v>
      </c>
      <c r="I18" s="78">
        <v>0</v>
      </c>
    </row>
    <row r="19" spans="1:9" s="84" customFormat="1" ht="13.5" thickBot="1">
      <c r="A19" s="79"/>
      <c r="B19" s="67" t="s">
        <v>22</v>
      </c>
      <c r="C19" s="67"/>
      <c r="D19" s="80"/>
      <c r="E19" s="81">
        <f>SUM(E7:E18)</f>
        <v>0</v>
      </c>
      <c r="F19" s="82">
        <f>SUM(F7:F18)</f>
        <v>0</v>
      </c>
      <c r="G19" s="82">
        <f>SUM(G7:G18)</f>
        <v>0</v>
      </c>
      <c r="H19" s="82">
        <f>SUM(H7:H18)</f>
        <v>0</v>
      </c>
      <c r="I19" s="83">
        <f>SUM(I7:I18)</f>
        <v>0</v>
      </c>
    </row>
    <row r="20" spans="1:9" ht="12.75">
      <c r="A20" s="74"/>
      <c r="B20" s="74"/>
      <c r="C20" s="74"/>
      <c r="D20" s="74"/>
      <c r="E20" s="74"/>
      <c r="F20" s="74"/>
      <c r="G20" s="74"/>
      <c r="H20" s="74"/>
      <c r="I20" s="74"/>
    </row>
    <row r="21" spans="1:57" ht="19.5" customHeight="1">
      <c r="A21" s="85" t="s">
        <v>23</v>
      </c>
      <c r="B21" s="85"/>
      <c r="C21" s="85"/>
      <c r="D21" s="85"/>
      <c r="E21" s="85"/>
      <c r="F21" s="85"/>
      <c r="G21" s="86"/>
      <c r="H21" s="85"/>
      <c r="I21" s="85"/>
      <c r="BA21" s="29"/>
      <c r="BB21" s="29"/>
      <c r="BC21" s="29"/>
      <c r="BD21" s="29"/>
      <c r="BE21" s="29"/>
    </row>
    <row r="22" spans="1:9" ht="13.5" thickBot="1">
      <c r="A22" s="87"/>
      <c r="B22" s="87"/>
      <c r="C22" s="87"/>
      <c r="D22" s="87"/>
      <c r="E22" s="87"/>
      <c r="F22" s="87"/>
      <c r="G22" s="87"/>
      <c r="H22" s="87"/>
      <c r="I22" s="87"/>
    </row>
    <row r="23" spans="1:9" ht="12.75">
      <c r="A23" s="88" t="s">
        <v>24</v>
      </c>
      <c r="B23" s="89"/>
      <c r="C23" s="89"/>
      <c r="D23" s="90"/>
      <c r="E23" s="91"/>
      <c r="F23" s="92" t="s">
        <v>25</v>
      </c>
      <c r="G23" s="93" t="s">
        <v>26</v>
      </c>
      <c r="H23" s="94"/>
      <c r="I23" s="95" t="s">
        <v>27</v>
      </c>
    </row>
    <row r="24" spans="1:53" ht="12.75">
      <c r="A24" s="96" t="s">
        <v>28</v>
      </c>
      <c r="B24" s="97"/>
      <c r="C24" s="97"/>
      <c r="D24" s="98"/>
      <c r="E24" s="99"/>
      <c r="F24" s="212"/>
      <c r="G24" s="100">
        <f>SUM(E19:I19)</f>
        <v>0</v>
      </c>
      <c r="H24" s="101"/>
      <c r="I24" s="102">
        <f>E24+F24*G24/100</f>
        <v>0</v>
      </c>
      <c r="BA24">
        <v>0</v>
      </c>
    </row>
    <row r="25" spans="1:9" ht="13.5" thickBot="1">
      <c r="A25" s="103"/>
      <c r="B25" s="104" t="s">
        <v>29</v>
      </c>
      <c r="C25" s="105"/>
      <c r="D25" s="106"/>
      <c r="E25" s="107"/>
      <c r="F25" s="108"/>
      <c r="G25" s="108"/>
      <c r="H25" s="423">
        <f>SUM(I24:I24)</f>
        <v>0</v>
      </c>
      <c r="I25" s="424"/>
    </row>
    <row r="26" spans="1:9" ht="12.75">
      <c r="A26" s="74"/>
      <c r="B26" s="157"/>
      <c r="C26" s="74"/>
      <c r="D26" s="158"/>
      <c r="E26" s="158"/>
      <c r="F26" s="158"/>
      <c r="G26" s="158"/>
      <c r="H26" s="159"/>
      <c r="I26" s="159"/>
    </row>
    <row r="27" spans="1:9" ht="12.75">
      <c r="A27" s="74"/>
      <c r="B27" s="157"/>
      <c r="C27" s="74"/>
      <c r="D27" s="158"/>
      <c r="E27" s="158"/>
      <c r="F27" s="158"/>
      <c r="G27" s="158"/>
      <c r="H27" s="159"/>
      <c r="I27" s="159"/>
    </row>
    <row r="28" spans="1:9" ht="15.75">
      <c r="A28" s="74"/>
      <c r="B28" s="157"/>
      <c r="E28" s="160" t="s">
        <v>40</v>
      </c>
      <c r="F28" s="161" t="s">
        <v>437</v>
      </c>
      <c r="G28" s="162"/>
      <c r="H28" s="425">
        <f>(SUM(E19:I19))+I24</f>
        <v>0</v>
      </c>
      <c r="I28" s="425"/>
    </row>
    <row r="29" spans="2:9" ht="12.75">
      <c r="B29" s="84"/>
      <c r="F29" s="109"/>
      <c r="G29" s="110"/>
      <c r="H29" s="110"/>
      <c r="I29" s="87" t="s">
        <v>70</v>
      </c>
    </row>
    <row r="30" spans="1:9" ht="12.75">
      <c r="A30" s="87"/>
      <c r="B30" s="87"/>
      <c r="C30" s="87"/>
      <c r="D30" s="87"/>
      <c r="E30" s="87"/>
      <c r="F30" s="87"/>
      <c r="G30" s="87"/>
      <c r="H30" s="87"/>
      <c r="I30" s="87"/>
    </row>
    <row r="31" spans="2:9" ht="12.75">
      <c r="B31" s="84"/>
      <c r="F31" s="109"/>
      <c r="G31" s="110"/>
      <c r="H31" s="110"/>
      <c r="I31" s="179">
        <f>H28</f>
        <v>0</v>
      </c>
    </row>
    <row r="32" spans="6:9" ht="12.75">
      <c r="F32" s="109"/>
      <c r="G32" s="110"/>
      <c r="H32" s="110"/>
      <c r="I32" s="53"/>
    </row>
    <row r="33" spans="6:9" ht="12.75">
      <c r="F33" s="109"/>
      <c r="G33" s="110"/>
      <c r="H33" s="110"/>
      <c r="I33" s="53"/>
    </row>
    <row r="34" spans="6:9" ht="12.75">
      <c r="F34" s="109"/>
      <c r="G34" s="110"/>
      <c r="H34" s="110"/>
      <c r="I34" s="53"/>
    </row>
    <row r="35" spans="6:9" ht="12.75">
      <c r="F35" s="109"/>
      <c r="G35" s="110"/>
      <c r="H35" s="110"/>
      <c r="I35" s="53"/>
    </row>
    <row r="36" spans="6:9" ht="12.75">
      <c r="F36" s="109"/>
      <c r="G36" s="110"/>
      <c r="H36" s="110"/>
      <c r="I36" s="53"/>
    </row>
    <row r="37" spans="6:9" ht="12.75">
      <c r="F37" s="109"/>
      <c r="G37" s="110"/>
      <c r="H37" s="110"/>
      <c r="I37" s="53"/>
    </row>
    <row r="38" spans="6:9" ht="12.75">
      <c r="F38" s="109"/>
      <c r="G38" s="110"/>
      <c r="H38" s="110"/>
      <c r="I38" s="53"/>
    </row>
    <row r="39" spans="6:9" ht="12.75">
      <c r="F39" s="109"/>
      <c r="G39" s="110"/>
      <c r="H39" s="110"/>
      <c r="I39" s="53"/>
    </row>
    <row r="40" spans="6:9" ht="12.75">
      <c r="F40" s="109"/>
      <c r="G40" s="110"/>
      <c r="H40" s="110"/>
      <c r="I40" s="53"/>
    </row>
    <row r="41" spans="6:9" ht="12.75">
      <c r="F41" s="109"/>
      <c r="G41" s="110"/>
      <c r="H41" s="110"/>
      <c r="I41" s="53"/>
    </row>
    <row r="42" spans="6:9" ht="12.75">
      <c r="F42" s="109"/>
      <c r="G42" s="110"/>
      <c r="H42" s="110"/>
      <c r="I42" s="53"/>
    </row>
    <row r="43" spans="6:9" ht="12.75">
      <c r="F43" s="109"/>
      <c r="G43" s="110"/>
      <c r="H43" s="110"/>
      <c r="I43" s="53"/>
    </row>
    <row r="44" spans="6:9" ht="12.75">
      <c r="F44" s="109"/>
      <c r="G44" s="110"/>
      <c r="H44" s="110"/>
      <c r="I44" s="53"/>
    </row>
    <row r="45" spans="6:9" ht="12.75">
      <c r="F45" s="109"/>
      <c r="G45" s="110"/>
      <c r="H45" s="110"/>
      <c r="I45" s="53"/>
    </row>
    <row r="46" spans="6:9" ht="12.75">
      <c r="F46" s="109"/>
      <c r="G46" s="110"/>
      <c r="H46" s="110"/>
      <c r="I46" s="53"/>
    </row>
    <row r="47" spans="6:9" ht="12.75">
      <c r="F47" s="109"/>
      <c r="G47" s="110"/>
      <c r="H47" s="110"/>
      <c r="I47" s="53"/>
    </row>
    <row r="48" spans="6:9" ht="12.75">
      <c r="F48" s="109"/>
      <c r="G48" s="110"/>
      <c r="H48" s="110"/>
      <c r="I48" s="53"/>
    </row>
    <row r="49" spans="6:9" ht="12.75">
      <c r="F49" s="109"/>
      <c r="G49" s="110"/>
      <c r="H49" s="110"/>
      <c r="I49" s="53"/>
    </row>
    <row r="50" spans="6:9" ht="12.75">
      <c r="F50" s="109"/>
      <c r="G50" s="110"/>
      <c r="H50" s="110"/>
      <c r="I50" s="53"/>
    </row>
    <row r="51" spans="6:9" ht="12.75">
      <c r="F51" s="109"/>
      <c r="G51" s="110"/>
      <c r="H51" s="110"/>
      <c r="I51" s="53"/>
    </row>
    <row r="52" spans="6:9" ht="12.75">
      <c r="F52" s="109"/>
      <c r="G52" s="110"/>
      <c r="H52" s="110"/>
      <c r="I52" s="53"/>
    </row>
    <row r="53" spans="6:9" ht="12.75">
      <c r="F53" s="109"/>
      <c r="G53" s="110"/>
      <c r="H53" s="110"/>
      <c r="I53" s="53"/>
    </row>
    <row r="54" spans="6:9" ht="12.75">
      <c r="F54" s="109"/>
      <c r="G54" s="110"/>
      <c r="H54" s="110"/>
      <c r="I54" s="53"/>
    </row>
    <row r="55" spans="6:9" ht="12.75">
      <c r="F55" s="109"/>
      <c r="G55" s="110"/>
      <c r="H55" s="110"/>
      <c r="I55" s="53"/>
    </row>
    <row r="56" spans="6:9" ht="12.75">
      <c r="F56" s="109"/>
      <c r="G56" s="110"/>
      <c r="H56" s="110"/>
      <c r="I56" s="53"/>
    </row>
    <row r="57" spans="6:9" ht="12.75">
      <c r="F57" s="109"/>
      <c r="G57" s="110"/>
      <c r="H57" s="110"/>
      <c r="I57" s="53"/>
    </row>
    <row r="58" spans="6:9" ht="12.75">
      <c r="F58" s="109"/>
      <c r="G58" s="110"/>
      <c r="H58" s="110"/>
      <c r="I58" s="53"/>
    </row>
    <row r="59" spans="6:9" ht="12.75">
      <c r="F59" s="109"/>
      <c r="G59" s="110"/>
      <c r="H59" s="110"/>
      <c r="I59" s="53"/>
    </row>
    <row r="60" spans="6:9" ht="12.75">
      <c r="F60" s="109"/>
      <c r="G60" s="110"/>
      <c r="H60" s="110"/>
      <c r="I60" s="53"/>
    </row>
    <row r="61" spans="6:9" ht="12.75">
      <c r="F61" s="109"/>
      <c r="G61" s="110"/>
      <c r="H61" s="110"/>
      <c r="I61" s="53"/>
    </row>
    <row r="62" spans="6:9" ht="12.75">
      <c r="F62" s="109"/>
      <c r="G62" s="110"/>
      <c r="H62" s="110"/>
      <c r="I62" s="53"/>
    </row>
    <row r="63" spans="6:9" ht="12.75">
      <c r="F63" s="109"/>
      <c r="G63" s="110"/>
      <c r="H63" s="110"/>
      <c r="I63" s="53"/>
    </row>
    <row r="64" spans="6:9" ht="12.75">
      <c r="F64" s="109"/>
      <c r="G64" s="110"/>
      <c r="H64" s="110"/>
      <c r="I64" s="53"/>
    </row>
    <row r="65" spans="6:9" ht="12.75">
      <c r="F65" s="109"/>
      <c r="G65" s="110"/>
      <c r="H65" s="110"/>
      <c r="I65" s="53"/>
    </row>
    <row r="66" spans="6:9" ht="12.75">
      <c r="F66" s="109"/>
      <c r="G66" s="110"/>
      <c r="H66" s="110"/>
      <c r="I66" s="53"/>
    </row>
    <row r="67" spans="6:9" ht="12.75">
      <c r="F67" s="109"/>
      <c r="G67" s="110"/>
      <c r="H67" s="110"/>
      <c r="I67" s="53"/>
    </row>
    <row r="68" spans="6:9" ht="12.75">
      <c r="F68" s="109"/>
      <c r="G68" s="110"/>
      <c r="H68" s="110"/>
      <c r="I68" s="53"/>
    </row>
    <row r="69" spans="6:9" ht="12.75">
      <c r="F69" s="109"/>
      <c r="G69" s="110"/>
      <c r="H69" s="110"/>
      <c r="I69" s="53"/>
    </row>
    <row r="70" spans="6:9" ht="12.75">
      <c r="F70" s="109"/>
      <c r="G70" s="110"/>
      <c r="H70" s="110"/>
      <c r="I70" s="53"/>
    </row>
    <row r="71" spans="6:9" ht="12.75">
      <c r="F71" s="109"/>
      <c r="G71" s="110"/>
      <c r="H71" s="110"/>
      <c r="I71" s="53"/>
    </row>
    <row r="72" spans="6:9" ht="12.75">
      <c r="F72" s="109"/>
      <c r="G72" s="110"/>
      <c r="H72" s="110"/>
      <c r="I72" s="53"/>
    </row>
    <row r="73" spans="6:9" ht="12.75">
      <c r="F73" s="109"/>
      <c r="G73" s="110"/>
      <c r="H73" s="110"/>
      <c r="I73" s="53"/>
    </row>
    <row r="74" spans="6:9" ht="12.75">
      <c r="F74" s="109"/>
      <c r="G74" s="110"/>
      <c r="H74" s="110"/>
      <c r="I74" s="53"/>
    </row>
    <row r="75" spans="6:9" ht="12.75">
      <c r="F75" s="109"/>
      <c r="G75" s="110"/>
      <c r="H75" s="110"/>
      <c r="I75" s="53"/>
    </row>
    <row r="76" spans="6:9" ht="12.75">
      <c r="F76" s="109"/>
      <c r="G76" s="110"/>
      <c r="H76" s="110"/>
      <c r="I76" s="53"/>
    </row>
    <row r="77" spans="6:9" ht="12.75">
      <c r="F77" s="109"/>
      <c r="G77" s="110"/>
      <c r="H77" s="110"/>
      <c r="I77" s="53"/>
    </row>
    <row r="78" spans="6:9" ht="12.75">
      <c r="F78" s="109"/>
      <c r="G78" s="110"/>
      <c r="H78" s="110"/>
      <c r="I78" s="53"/>
    </row>
    <row r="79" spans="6:9" ht="12.75">
      <c r="F79" s="109"/>
      <c r="G79" s="110"/>
      <c r="H79" s="110"/>
      <c r="I79" s="53"/>
    </row>
    <row r="80" spans="6:9" ht="12.75">
      <c r="F80" s="109"/>
      <c r="G80" s="110"/>
      <c r="H80" s="110"/>
      <c r="I80" s="53"/>
    </row>
  </sheetData>
  <sheetProtection algorithmName="SHA-512" hashValue="0x3s5dAfPElCKx5Ij8NVLhekLEdywYEA3SHGsTvha3PADmq8wh3fIQfI55V4CHGGxG/Zh2YHJYXmsbMh7OTWTw==" saltValue="Chc3qiD8cG/wciMPIIX0IA==" spinCount="100000" sheet="1" objects="1" scenarios="1"/>
  <protectedRanges>
    <protectedRange sqref="F24" name="Oblast1"/>
  </protectedRanges>
  <mergeCells count="4">
    <mergeCell ref="A1:B1"/>
    <mergeCell ref="A2:B2"/>
    <mergeCell ref="H25:I25"/>
    <mergeCell ref="H28:I2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CE,Tučné"&amp;8&amp;K00-045RTS Stavitel+&amp;R&amp;"Arial CE,Kurzíva"&amp;8&amp;K00-046Cenová úroveň CÚ2020/I
Cenová soustava RTS DATA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</sheetPr>
  <dimension ref="A1:AY94"/>
  <sheetViews>
    <sheetView showGridLines="0" showZeros="0" workbookViewId="0" topLeftCell="A1"/>
  </sheetViews>
  <sheetFormatPr defaultColWidth="9.125" defaultRowHeight="12.75"/>
  <cols>
    <col min="1" max="1" width="6.375" style="247" customWidth="1"/>
    <col min="2" max="2" width="3.875" style="111" customWidth="1"/>
    <col min="3" max="3" width="12.00390625" style="111" customWidth="1"/>
    <col min="4" max="4" width="40.375" style="111" customWidth="1"/>
    <col min="5" max="5" width="5.625" style="111" customWidth="1"/>
    <col min="6" max="6" width="8.625" style="150" customWidth="1"/>
    <col min="7" max="7" width="9.875" style="111" customWidth="1"/>
    <col min="8" max="8" width="13.875" style="111" customWidth="1"/>
    <col min="9" max="51" width="9.125" style="176" customWidth="1"/>
    <col min="52" max="16384" width="9.125" style="111" customWidth="1"/>
  </cols>
  <sheetData>
    <row r="1" spans="2:8" ht="15.75">
      <c r="B1" s="428" t="s">
        <v>451</v>
      </c>
      <c r="C1" s="428"/>
      <c r="D1" s="428"/>
      <c r="E1" s="428"/>
      <c r="F1" s="428"/>
      <c r="G1" s="428"/>
      <c r="H1" s="428"/>
    </row>
    <row r="2" spans="2:8" ht="13.5" thickBot="1">
      <c r="B2" s="112"/>
      <c r="C2" s="113"/>
      <c r="D2" s="114"/>
      <c r="E2" s="114"/>
      <c r="F2" s="115"/>
      <c r="G2" s="114"/>
      <c r="H2" s="114"/>
    </row>
    <row r="3" spans="2:8" ht="13.5" thickTop="1">
      <c r="B3" s="429" t="s">
        <v>3</v>
      </c>
      <c r="C3" s="430"/>
      <c r="D3" s="116" t="str">
        <f>'Krycí list'!nazevstavby</f>
        <v>Zateplení bytových domů v ulicích Heyrovského a Sokolovská</v>
      </c>
      <c r="E3" s="117"/>
      <c r="F3" s="118"/>
      <c r="G3" s="119"/>
      <c r="H3" s="167"/>
    </row>
    <row r="4" spans="2:8" ht="13.5" thickBot="1">
      <c r="B4" s="431" t="s">
        <v>0</v>
      </c>
      <c r="C4" s="432"/>
      <c r="D4" s="120" t="str">
        <f>'Krycí list'!nazevobjektu</f>
        <v>BD Heyrovského 1379-1380, Sokolov</v>
      </c>
      <c r="E4" s="121"/>
      <c r="F4" s="156"/>
      <c r="G4" s="156"/>
      <c r="H4" s="213" t="str">
        <f>'SO 04 Rekapitulace'!I2</f>
        <v>Ostatní stavební práce</v>
      </c>
    </row>
    <row r="5" spans="2:8" ht="13.5" thickTop="1">
      <c r="B5" s="122"/>
      <c r="C5" s="123"/>
      <c r="D5" s="123"/>
      <c r="E5" s="112"/>
      <c r="F5" s="124"/>
      <c r="G5" s="112"/>
      <c r="H5" s="125"/>
    </row>
    <row r="6" spans="2:8" ht="12.75">
      <c r="B6" s="126" t="s">
        <v>30</v>
      </c>
      <c r="C6" s="127" t="s">
        <v>31</v>
      </c>
      <c r="D6" s="127" t="s">
        <v>32</v>
      </c>
      <c r="E6" s="127" t="s">
        <v>33</v>
      </c>
      <c r="F6" s="128" t="s">
        <v>34</v>
      </c>
      <c r="G6" s="127" t="s">
        <v>35</v>
      </c>
      <c r="H6" s="129" t="s">
        <v>36</v>
      </c>
    </row>
    <row r="7" spans="1:51" ht="12.75">
      <c r="A7" s="434" t="s">
        <v>536</v>
      </c>
      <c r="B7" s="362" t="s">
        <v>37</v>
      </c>
      <c r="C7" s="363" t="s">
        <v>459</v>
      </c>
      <c r="D7" s="381" t="s">
        <v>461</v>
      </c>
      <c r="E7" s="387"/>
      <c r="F7" s="169"/>
      <c r="G7" s="205"/>
      <c r="H7" s="170"/>
      <c r="I7" s="136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</row>
    <row r="8" spans="1:51" ht="45">
      <c r="A8" s="434"/>
      <c r="B8" s="387">
        <v>1</v>
      </c>
      <c r="C8" s="383" t="s">
        <v>460</v>
      </c>
      <c r="D8" s="384" t="s">
        <v>589</v>
      </c>
      <c r="E8" s="385" t="s">
        <v>39</v>
      </c>
      <c r="F8" s="386">
        <v>72</v>
      </c>
      <c r="G8" s="206"/>
      <c r="H8" s="173">
        <f>F8*G8</f>
        <v>0</v>
      </c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</row>
    <row r="9" spans="1:8" s="350" customFormat="1" ht="12.75">
      <c r="A9" s="434"/>
      <c r="B9" s="387">
        <v>2</v>
      </c>
      <c r="C9" s="383" t="s">
        <v>590</v>
      </c>
      <c r="D9" s="384" t="s">
        <v>650</v>
      </c>
      <c r="E9" s="385" t="s">
        <v>209</v>
      </c>
      <c r="F9" s="386">
        <v>41.58</v>
      </c>
      <c r="G9" s="356"/>
      <c r="H9" s="355">
        <f aca="true" t="shared" si="0" ref="H9:H10">F9*G9</f>
        <v>0</v>
      </c>
    </row>
    <row r="10" spans="1:51" ht="12.75">
      <c r="A10" s="434"/>
      <c r="B10" s="387">
        <v>3</v>
      </c>
      <c r="C10" s="383" t="s">
        <v>463</v>
      </c>
      <c r="D10" s="384" t="s">
        <v>462</v>
      </c>
      <c r="E10" s="385" t="s">
        <v>209</v>
      </c>
      <c r="F10" s="386">
        <v>47.38</v>
      </c>
      <c r="G10" s="206"/>
      <c r="H10" s="355">
        <f t="shared" si="0"/>
        <v>0</v>
      </c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</row>
    <row r="11" spans="1:51" ht="12.75">
      <c r="A11" s="434"/>
      <c r="B11" s="174"/>
      <c r="C11" s="369" t="s">
        <v>40</v>
      </c>
      <c r="D11" s="370" t="str">
        <f>CONCATENATE(C7," ",D7)</f>
        <v>63 Podlahy a podlahové konstrukce</v>
      </c>
      <c r="E11" s="174"/>
      <c r="F11" s="175"/>
      <c r="G11" s="207"/>
      <c r="H11" s="147">
        <f>SUM(H7:H10)</f>
        <v>0</v>
      </c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</row>
    <row r="12" spans="1:10" ht="12.75">
      <c r="A12" s="434"/>
      <c r="B12" s="362" t="s">
        <v>37</v>
      </c>
      <c r="C12" s="363" t="s">
        <v>251</v>
      </c>
      <c r="D12" s="381" t="s">
        <v>259</v>
      </c>
      <c r="E12" s="364"/>
      <c r="F12" s="365"/>
      <c r="G12" s="211"/>
      <c r="H12" s="135"/>
      <c r="I12" s="177"/>
      <c r="J12" s="177"/>
    </row>
    <row r="13" spans="1:8" ht="56.25">
      <c r="A13" s="434"/>
      <c r="B13" s="387">
        <v>4</v>
      </c>
      <c r="C13" s="383" t="s">
        <v>316</v>
      </c>
      <c r="D13" s="384" t="s">
        <v>592</v>
      </c>
      <c r="E13" s="271" t="s">
        <v>39</v>
      </c>
      <c r="F13" s="272">
        <v>89.46</v>
      </c>
      <c r="G13" s="209"/>
      <c r="H13" s="142">
        <f>F13*G13</f>
        <v>0</v>
      </c>
    </row>
    <row r="14" spans="1:8" ht="12.75">
      <c r="A14" s="434"/>
      <c r="B14" s="387">
        <v>5</v>
      </c>
      <c r="C14" s="383" t="s">
        <v>493</v>
      </c>
      <c r="D14" s="384" t="s">
        <v>591</v>
      </c>
      <c r="E14" s="271" t="s">
        <v>39</v>
      </c>
      <c r="F14" s="272">
        <v>439.68</v>
      </c>
      <c r="G14" s="209"/>
      <c r="H14" s="142">
        <f>F14*G14</f>
        <v>0</v>
      </c>
    </row>
    <row r="15" spans="1:8" ht="12.75">
      <c r="A15" s="434"/>
      <c r="B15" s="368"/>
      <c r="C15" s="369" t="s">
        <v>40</v>
      </c>
      <c r="D15" s="370" t="str">
        <f>CONCATENATE(C12," ",D12)</f>
        <v>64 Výplně otvorů</v>
      </c>
      <c r="E15" s="368"/>
      <c r="F15" s="371"/>
      <c r="G15" s="210"/>
      <c r="H15" s="147">
        <f>SUM(H13:H14)</f>
        <v>0</v>
      </c>
    </row>
    <row r="16" spans="1:51" ht="12.75">
      <c r="A16" s="434"/>
      <c r="B16" s="362" t="s">
        <v>37</v>
      </c>
      <c r="C16" s="363" t="s">
        <v>260</v>
      </c>
      <c r="D16" s="381" t="s">
        <v>261</v>
      </c>
      <c r="E16" s="364"/>
      <c r="F16" s="365"/>
      <c r="G16" s="211"/>
      <c r="H16" s="135"/>
      <c r="I16" s="136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</row>
    <row r="17" spans="1:51" ht="22.5">
      <c r="A17" s="434"/>
      <c r="B17" s="387">
        <v>6</v>
      </c>
      <c r="C17" s="383" t="s">
        <v>262</v>
      </c>
      <c r="D17" s="384" t="s">
        <v>474</v>
      </c>
      <c r="E17" s="271" t="s">
        <v>263</v>
      </c>
      <c r="F17" s="272">
        <v>50</v>
      </c>
      <c r="G17" s="209"/>
      <c r="H17" s="142">
        <f>F17*G17</f>
        <v>0</v>
      </c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</row>
    <row r="18" spans="1:8" s="361" customFormat="1" ht="33.75">
      <c r="A18" s="434"/>
      <c r="B18" s="387">
        <v>7</v>
      </c>
      <c r="C18" s="383" t="s">
        <v>624</v>
      </c>
      <c r="D18" s="384" t="s">
        <v>626</v>
      </c>
      <c r="E18" s="271" t="s">
        <v>56</v>
      </c>
      <c r="F18" s="272">
        <v>12</v>
      </c>
      <c r="G18" s="382"/>
      <c r="H18" s="367">
        <f>F18*G18</f>
        <v>0</v>
      </c>
    </row>
    <row r="19" spans="1:8" s="361" customFormat="1" ht="56.25">
      <c r="A19" s="434"/>
      <c r="B19" s="387">
        <v>8</v>
      </c>
      <c r="C19" s="383" t="s">
        <v>625</v>
      </c>
      <c r="D19" s="384" t="s">
        <v>613</v>
      </c>
      <c r="E19" s="271" t="s">
        <v>56</v>
      </c>
      <c r="F19" s="272">
        <v>12</v>
      </c>
      <c r="G19" s="382"/>
      <c r="H19" s="367">
        <f>F19*G19</f>
        <v>0</v>
      </c>
    </row>
    <row r="20" spans="1:8" s="361" customFormat="1" ht="56.25">
      <c r="A20" s="434"/>
      <c r="B20" s="440">
        <v>9</v>
      </c>
      <c r="C20" s="435" t="s">
        <v>656</v>
      </c>
      <c r="D20" s="436" t="s">
        <v>657</v>
      </c>
      <c r="E20" s="437" t="s">
        <v>56</v>
      </c>
      <c r="F20" s="438">
        <v>1</v>
      </c>
      <c r="G20" s="382"/>
      <c r="H20" s="367">
        <f>F20*G20</f>
        <v>0</v>
      </c>
    </row>
    <row r="21" spans="1:51" ht="12.75">
      <c r="A21" s="434"/>
      <c r="B21" s="441"/>
      <c r="C21" s="369" t="s">
        <v>40</v>
      </c>
      <c r="D21" s="370" t="str">
        <f>CONCATENATE(C16," ",D16)</f>
        <v>90 Přípočty</v>
      </c>
      <c r="E21" s="368"/>
      <c r="F21" s="371"/>
      <c r="G21" s="210"/>
      <c r="H21" s="147">
        <f>SUM(H16:H20)</f>
        <v>0</v>
      </c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</row>
    <row r="22" spans="1:51" ht="12.75">
      <c r="A22" s="434"/>
      <c r="B22" s="439" t="s">
        <v>37</v>
      </c>
      <c r="C22" s="363" t="s">
        <v>224</v>
      </c>
      <c r="D22" s="381" t="s">
        <v>225</v>
      </c>
      <c r="E22" s="364"/>
      <c r="F22" s="365"/>
      <c r="G22" s="211"/>
      <c r="H22" s="135"/>
      <c r="I22" s="136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</row>
    <row r="23" spans="1:51" ht="12.75">
      <c r="A23" s="434"/>
      <c r="B23" s="440">
        <v>10</v>
      </c>
      <c r="C23" s="383" t="s">
        <v>227</v>
      </c>
      <c r="D23" s="384" t="s">
        <v>593</v>
      </c>
      <c r="E23" s="271" t="s">
        <v>209</v>
      </c>
      <c r="F23" s="272">
        <v>246.37</v>
      </c>
      <c r="G23" s="209"/>
      <c r="H23" s="142">
        <f>F23*G23</f>
        <v>0</v>
      </c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</row>
    <row r="24" spans="1:51" ht="12.75">
      <c r="A24" s="434"/>
      <c r="B24" s="441"/>
      <c r="C24" s="369" t="s">
        <v>40</v>
      </c>
      <c r="D24" s="370" t="str">
        <f>CONCATENATE(C22," ",D22)</f>
        <v>95 Dokončovací kce na pozem.stav.</v>
      </c>
      <c r="E24" s="368"/>
      <c r="F24" s="371"/>
      <c r="G24" s="210"/>
      <c r="H24" s="147">
        <f>SUM(H22:H23)</f>
        <v>0</v>
      </c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</row>
    <row r="25" spans="1:51" ht="12.75">
      <c r="A25" s="434"/>
      <c r="B25" s="439" t="s">
        <v>37</v>
      </c>
      <c r="C25" s="363" t="s">
        <v>228</v>
      </c>
      <c r="D25" s="203" t="s">
        <v>217</v>
      </c>
      <c r="E25" s="387"/>
      <c r="F25" s="169"/>
      <c r="G25" s="205"/>
      <c r="H25" s="170"/>
      <c r="I25" s="136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</row>
    <row r="26" spans="1:51" ht="12.75">
      <c r="A26" s="434"/>
      <c r="B26" s="440">
        <v>11</v>
      </c>
      <c r="C26" s="383" t="s">
        <v>465</v>
      </c>
      <c r="D26" s="384" t="s">
        <v>464</v>
      </c>
      <c r="E26" s="385" t="s">
        <v>297</v>
      </c>
      <c r="F26" s="386">
        <v>10.1</v>
      </c>
      <c r="G26" s="206"/>
      <c r="H26" s="173">
        <f>F26*G26</f>
        <v>0</v>
      </c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</row>
    <row r="27" spans="1:8" s="357" customFormat="1" ht="12.75">
      <c r="A27" s="434"/>
      <c r="B27" s="440">
        <v>12</v>
      </c>
      <c r="C27" s="383" t="s">
        <v>594</v>
      </c>
      <c r="D27" s="384" t="s">
        <v>595</v>
      </c>
      <c r="E27" s="385" t="s">
        <v>297</v>
      </c>
      <c r="F27" s="386">
        <v>2.8</v>
      </c>
      <c r="G27" s="358"/>
      <c r="H27" s="374">
        <f>F27*G27</f>
        <v>0</v>
      </c>
    </row>
    <row r="28" spans="1:51" ht="12.75">
      <c r="A28" s="434"/>
      <c r="B28" s="442"/>
      <c r="C28" s="369" t="s">
        <v>40</v>
      </c>
      <c r="D28" s="370" t="str">
        <f>CONCATENATE(C25," ",D25)</f>
        <v>96 Bourání konstrukcí</v>
      </c>
      <c r="E28" s="174"/>
      <c r="F28" s="175"/>
      <c r="G28" s="207"/>
      <c r="H28" s="147">
        <f>SUM(H25:H27)</f>
        <v>0</v>
      </c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</row>
    <row r="29" spans="1:10" ht="12.75">
      <c r="A29" s="434"/>
      <c r="B29" s="439" t="s">
        <v>37</v>
      </c>
      <c r="C29" s="363" t="s">
        <v>216</v>
      </c>
      <c r="D29" s="381" t="s">
        <v>229</v>
      </c>
      <c r="E29" s="364"/>
      <c r="F29" s="365"/>
      <c r="G29" s="211"/>
      <c r="H29" s="135"/>
      <c r="I29" s="177"/>
      <c r="J29" s="177"/>
    </row>
    <row r="30" spans="1:8" ht="12.75">
      <c r="A30" s="434"/>
      <c r="B30" s="440">
        <v>13</v>
      </c>
      <c r="C30" s="383" t="s">
        <v>231</v>
      </c>
      <c r="D30" s="384" t="s">
        <v>230</v>
      </c>
      <c r="E30" s="271" t="s">
        <v>215</v>
      </c>
      <c r="F30" s="272">
        <v>57</v>
      </c>
      <c r="G30" s="209"/>
      <c r="H30" s="142">
        <f aca="true" t="shared" si="1" ref="H30:H32">F30*G30</f>
        <v>0</v>
      </c>
    </row>
    <row r="31" spans="1:51" s="361" customFormat="1" ht="12.75">
      <c r="A31" s="434"/>
      <c r="B31" s="440">
        <v>14</v>
      </c>
      <c r="C31" s="383" t="s">
        <v>411</v>
      </c>
      <c r="D31" s="384" t="s">
        <v>410</v>
      </c>
      <c r="E31" s="271" t="s">
        <v>215</v>
      </c>
      <c r="F31" s="272">
        <v>7</v>
      </c>
      <c r="G31" s="382"/>
      <c r="H31" s="367">
        <f aca="true" t="shared" si="2" ref="H31">F31*G31</f>
        <v>0</v>
      </c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75"/>
      <c r="AO31" s="375"/>
      <c r="AP31" s="375"/>
      <c r="AQ31" s="375"/>
      <c r="AR31" s="375"/>
      <c r="AS31" s="375"/>
      <c r="AT31" s="375"/>
      <c r="AU31" s="375"/>
      <c r="AV31" s="375"/>
      <c r="AW31" s="375"/>
      <c r="AX31" s="375"/>
      <c r="AY31" s="375"/>
    </row>
    <row r="32" spans="1:8" ht="22.5">
      <c r="A32" s="434"/>
      <c r="B32" s="440">
        <v>15</v>
      </c>
      <c r="C32" s="383" t="s">
        <v>651</v>
      </c>
      <c r="D32" s="384" t="s">
        <v>652</v>
      </c>
      <c r="E32" s="385" t="s">
        <v>297</v>
      </c>
      <c r="F32" s="386">
        <v>58.31</v>
      </c>
      <c r="G32" s="388"/>
      <c r="H32" s="142">
        <f t="shared" si="1"/>
        <v>0</v>
      </c>
    </row>
    <row r="33" spans="1:8" ht="12.75">
      <c r="A33" s="434"/>
      <c r="B33" s="441"/>
      <c r="C33" s="369" t="s">
        <v>40</v>
      </c>
      <c r="D33" s="370" t="str">
        <f>CONCATENATE(C29," ",D29)</f>
        <v>97 Prorážení otvorů</v>
      </c>
      <c r="E33" s="368"/>
      <c r="F33" s="371"/>
      <c r="G33" s="210"/>
      <c r="H33" s="147">
        <f>SUM(H29:H32)</f>
        <v>0</v>
      </c>
    </row>
    <row r="34" spans="1:8" ht="12.75">
      <c r="A34" s="434"/>
      <c r="B34" s="439" t="s">
        <v>37</v>
      </c>
      <c r="C34" s="363" t="s">
        <v>42</v>
      </c>
      <c r="D34" s="381" t="s">
        <v>43</v>
      </c>
      <c r="E34" s="364"/>
      <c r="F34" s="365"/>
      <c r="G34" s="211"/>
      <c r="H34" s="135"/>
    </row>
    <row r="35" spans="1:8" ht="22.5">
      <c r="A35" s="434"/>
      <c r="B35" s="440">
        <v>16</v>
      </c>
      <c r="C35" s="383" t="s">
        <v>370</v>
      </c>
      <c r="D35" s="384" t="s">
        <v>596</v>
      </c>
      <c r="E35" s="271" t="s">
        <v>38</v>
      </c>
      <c r="F35" s="272">
        <v>6</v>
      </c>
      <c r="G35" s="209"/>
      <c r="H35" s="142">
        <f aca="true" t="shared" si="3" ref="H35:H36">F35*G35</f>
        <v>0</v>
      </c>
    </row>
    <row r="36" spans="1:8" ht="12.75">
      <c r="A36" s="434"/>
      <c r="B36" s="440">
        <v>17</v>
      </c>
      <c r="C36" s="383" t="s">
        <v>246</v>
      </c>
      <c r="D36" s="384" t="s">
        <v>245</v>
      </c>
      <c r="E36" s="271" t="s">
        <v>25</v>
      </c>
      <c r="F36" s="272">
        <v>1.85</v>
      </c>
      <c r="G36" s="209"/>
      <c r="H36" s="142">
        <f t="shared" si="3"/>
        <v>0</v>
      </c>
    </row>
    <row r="37" spans="1:8" ht="12.75">
      <c r="A37" s="434"/>
      <c r="B37" s="441"/>
      <c r="C37" s="369" t="s">
        <v>40</v>
      </c>
      <c r="D37" s="370" t="str">
        <f>CONCATENATE(C34," ",D34)</f>
        <v>721 Vnitřní kanalizace</v>
      </c>
      <c r="E37" s="368"/>
      <c r="F37" s="371"/>
      <c r="G37" s="210"/>
      <c r="H37" s="147">
        <f>SUM(H34:H36)</f>
        <v>0</v>
      </c>
    </row>
    <row r="38" spans="1:11" s="375" customFormat="1" ht="12.75">
      <c r="A38" s="434"/>
      <c r="B38" s="439" t="s">
        <v>37</v>
      </c>
      <c r="C38" s="363" t="s">
        <v>314</v>
      </c>
      <c r="D38" s="381" t="s">
        <v>317</v>
      </c>
      <c r="E38" s="364"/>
      <c r="F38" s="365"/>
      <c r="G38" s="378"/>
      <c r="H38" s="366"/>
      <c r="I38" s="391"/>
      <c r="J38" s="391"/>
      <c r="K38" s="391"/>
    </row>
    <row r="39" spans="1:11" s="375" customFormat="1" ht="22.5">
      <c r="A39" s="434"/>
      <c r="B39" s="440">
        <v>18</v>
      </c>
      <c r="C39" s="383" t="s">
        <v>629</v>
      </c>
      <c r="D39" s="384" t="s">
        <v>630</v>
      </c>
      <c r="E39" s="385" t="s">
        <v>56</v>
      </c>
      <c r="F39" s="386">
        <v>1</v>
      </c>
      <c r="G39" s="388"/>
      <c r="H39" s="374">
        <f aca="true" t="shared" si="4" ref="H39:H40">F39*G39</f>
        <v>0</v>
      </c>
      <c r="I39" s="391"/>
      <c r="J39" s="391"/>
      <c r="K39" s="391"/>
    </row>
    <row r="40" spans="1:11" s="375" customFormat="1" ht="12.75">
      <c r="A40" s="434"/>
      <c r="B40" s="440">
        <v>19</v>
      </c>
      <c r="C40" s="383" t="s">
        <v>319</v>
      </c>
      <c r="D40" s="384" t="s">
        <v>318</v>
      </c>
      <c r="E40" s="385" t="s">
        <v>25</v>
      </c>
      <c r="F40" s="386">
        <v>2</v>
      </c>
      <c r="G40" s="388"/>
      <c r="H40" s="374">
        <f t="shared" si="4"/>
        <v>0</v>
      </c>
      <c r="I40" s="391"/>
      <c r="J40" s="391"/>
      <c r="K40" s="391"/>
    </row>
    <row r="41" spans="1:11" s="375" customFormat="1" ht="12.75">
      <c r="A41" s="434"/>
      <c r="B41" s="442"/>
      <c r="C41" s="369" t="s">
        <v>40</v>
      </c>
      <c r="D41" s="370" t="str">
        <f>CONCATENATE(C38," ",D38)</f>
        <v>764 Konstrukce klempířské</v>
      </c>
      <c r="E41" s="174"/>
      <c r="F41" s="175"/>
      <c r="G41" s="207"/>
      <c r="H41" s="372">
        <f>SUM(H38:H40)</f>
        <v>0</v>
      </c>
      <c r="I41" s="391"/>
      <c r="J41" s="391"/>
      <c r="K41" s="391"/>
    </row>
    <row r="42" spans="1:11" s="375" customFormat="1" ht="12.75">
      <c r="A42" s="434"/>
      <c r="B42" s="439" t="s">
        <v>37</v>
      </c>
      <c r="C42" s="363" t="s">
        <v>631</v>
      </c>
      <c r="D42" s="381" t="s">
        <v>632</v>
      </c>
      <c r="E42" s="387"/>
      <c r="F42" s="169"/>
      <c r="G42" s="205"/>
      <c r="H42" s="170"/>
      <c r="I42" s="391"/>
      <c r="J42" s="391"/>
      <c r="K42" s="391"/>
    </row>
    <row r="43" spans="1:22" s="361" customFormat="1" ht="22.5">
      <c r="A43" s="434"/>
      <c r="B43" s="440">
        <v>20</v>
      </c>
      <c r="C43" s="383" t="s">
        <v>638</v>
      </c>
      <c r="D43" s="384" t="s">
        <v>637</v>
      </c>
      <c r="E43" s="385" t="s">
        <v>38</v>
      </c>
      <c r="F43" s="386">
        <v>1</v>
      </c>
      <c r="G43" s="388"/>
      <c r="H43" s="374">
        <f aca="true" t="shared" si="5" ref="H43:H45">F43*G43</f>
        <v>0</v>
      </c>
      <c r="I43" s="391"/>
      <c r="J43" s="391"/>
      <c r="K43" s="391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</row>
    <row r="44" spans="1:22" s="361" customFormat="1" ht="22.5">
      <c r="A44" s="434"/>
      <c r="B44" s="440">
        <v>21</v>
      </c>
      <c r="C44" s="383" t="s">
        <v>633</v>
      </c>
      <c r="D44" s="384" t="s">
        <v>636</v>
      </c>
      <c r="E44" s="385" t="s">
        <v>38</v>
      </c>
      <c r="F44" s="386">
        <v>1</v>
      </c>
      <c r="G44" s="388"/>
      <c r="H44" s="374">
        <f t="shared" si="5"/>
        <v>0</v>
      </c>
      <c r="I44" s="391"/>
      <c r="J44" s="391"/>
      <c r="K44" s="391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</row>
    <row r="45" spans="1:22" s="361" customFormat="1" ht="12.75">
      <c r="A45" s="434"/>
      <c r="B45" s="440">
        <v>22</v>
      </c>
      <c r="C45" s="383" t="s">
        <v>634</v>
      </c>
      <c r="D45" s="384" t="s">
        <v>635</v>
      </c>
      <c r="E45" s="385" t="s">
        <v>25</v>
      </c>
      <c r="F45" s="386">
        <v>10.2</v>
      </c>
      <c r="G45" s="388"/>
      <c r="H45" s="374">
        <f t="shared" si="5"/>
        <v>0</v>
      </c>
      <c r="I45" s="391"/>
      <c r="J45" s="391"/>
      <c r="K45" s="391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</row>
    <row r="46" spans="1:11" s="375" customFormat="1" ht="12.75">
      <c r="A46" s="434"/>
      <c r="B46" s="442"/>
      <c r="C46" s="369" t="s">
        <v>40</v>
      </c>
      <c r="D46" s="370" t="str">
        <f>CONCATENATE(C42," ",D42)</f>
        <v>765 Krytiny tvrdé</v>
      </c>
      <c r="E46" s="174"/>
      <c r="F46" s="175"/>
      <c r="G46" s="207"/>
      <c r="H46" s="372">
        <f>SUM(H42:H45)</f>
        <v>0</v>
      </c>
      <c r="I46" s="391"/>
      <c r="J46" s="391"/>
      <c r="K46" s="391"/>
    </row>
    <row r="47" spans="1:8" s="176" customFormat="1" ht="12.75">
      <c r="A47" s="434"/>
      <c r="B47" s="439" t="s">
        <v>37</v>
      </c>
      <c r="C47" s="363" t="s">
        <v>247</v>
      </c>
      <c r="D47" s="381" t="s">
        <v>248</v>
      </c>
      <c r="E47" s="364"/>
      <c r="F47" s="365"/>
      <c r="G47" s="211"/>
      <c r="H47" s="135"/>
    </row>
    <row r="48" spans="1:51" ht="12.75">
      <c r="A48" s="434"/>
      <c r="B48" s="440">
        <v>23</v>
      </c>
      <c r="C48" s="383" t="s">
        <v>59</v>
      </c>
      <c r="D48" s="384" t="s">
        <v>487</v>
      </c>
      <c r="E48" s="271" t="s">
        <v>38</v>
      </c>
      <c r="F48" s="272">
        <v>2</v>
      </c>
      <c r="G48" s="209"/>
      <c r="H48" s="142">
        <f aca="true" t="shared" si="6" ref="H48:H57">F48*G48</f>
        <v>0</v>
      </c>
      <c r="I48" s="111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</row>
    <row r="49" spans="1:51" ht="12.75">
      <c r="A49" s="434"/>
      <c r="B49" s="440">
        <v>24</v>
      </c>
      <c r="C49" s="383" t="s">
        <v>413</v>
      </c>
      <c r="D49" s="384" t="s">
        <v>412</v>
      </c>
      <c r="E49" s="271" t="s">
        <v>38</v>
      </c>
      <c r="F49" s="272">
        <v>2</v>
      </c>
      <c r="G49" s="209"/>
      <c r="H49" s="142">
        <f t="shared" si="6"/>
        <v>0</v>
      </c>
      <c r="I49" s="111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</row>
    <row r="50" spans="1:51" ht="45">
      <c r="A50" s="434"/>
      <c r="B50" s="440">
        <v>25</v>
      </c>
      <c r="C50" s="383" t="s">
        <v>59</v>
      </c>
      <c r="D50" s="384" t="s">
        <v>609</v>
      </c>
      <c r="E50" s="385" t="s">
        <v>38</v>
      </c>
      <c r="F50" s="386">
        <v>2</v>
      </c>
      <c r="G50" s="360"/>
      <c r="H50" s="142">
        <f t="shared" si="6"/>
        <v>0</v>
      </c>
      <c r="I50" s="111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</row>
    <row r="51" spans="1:22" s="361" customFormat="1" ht="12.75">
      <c r="A51" s="434"/>
      <c r="B51" s="440">
        <v>26</v>
      </c>
      <c r="C51" s="383" t="s">
        <v>614</v>
      </c>
      <c r="D51" s="384" t="s">
        <v>615</v>
      </c>
      <c r="E51" s="271" t="s">
        <v>38</v>
      </c>
      <c r="F51" s="272">
        <v>1</v>
      </c>
      <c r="G51" s="382"/>
      <c r="H51" s="367">
        <f t="shared" si="6"/>
        <v>0</v>
      </c>
      <c r="J51" s="373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373"/>
      <c r="V51" s="373"/>
    </row>
    <row r="52" spans="1:22" s="361" customFormat="1" ht="22.5">
      <c r="A52" s="434"/>
      <c r="B52" s="440">
        <v>27</v>
      </c>
      <c r="C52" s="383" t="s">
        <v>59</v>
      </c>
      <c r="D52" s="384" t="s">
        <v>622</v>
      </c>
      <c r="E52" s="271" t="s">
        <v>38</v>
      </c>
      <c r="F52" s="272">
        <v>1</v>
      </c>
      <c r="G52" s="382"/>
      <c r="H52" s="367">
        <f t="shared" si="6"/>
        <v>0</v>
      </c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</row>
    <row r="53" spans="1:22" s="361" customFormat="1" ht="12.75">
      <c r="A53" s="434"/>
      <c r="B53" s="440">
        <v>28</v>
      </c>
      <c r="C53" s="383" t="s">
        <v>616</v>
      </c>
      <c r="D53" s="384" t="s">
        <v>617</v>
      </c>
      <c r="E53" s="271" t="s">
        <v>38</v>
      </c>
      <c r="F53" s="272">
        <v>1</v>
      </c>
      <c r="G53" s="382"/>
      <c r="H53" s="367">
        <f t="shared" si="6"/>
        <v>0</v>
      </c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</row>
    <row r="54" spans="1:22" s="361" customFormat="1" ht="12.75">
      <c r="A54" s="434"/>
      <c r="B54" s="440">
        <v>29</v>
      </c>
      <c r="C54" s="383" t="s">
        <v>59</v>
      </c>
      <c r="D54" s="384" t="s">
        <v>618</v>
      </c>
      <c r="E54" s="271" t="s">
        <v>38</v>
      </c>
      <c r="F54" s="272">
        <v>1</v>
      </c>
      <c r="G54" s="382"/>
      <c r="H54" s="367">
        <f t="shared" si="6"/>
        <v>0</v>
      </c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</row>
    <row r="55" spans="1:22" s="361" customFormat="1" ht="12.75">
      <c r="A55" s="434"/>
      <c r="B55" s="440">
        <v>30</v>
      </c>
      <c r="C55" s="383" t="s">
        <v>619</v>
      </c>
      <c r="D55" s="384" t="s">
        <v>620</v>
      </c>
      <c r="E55" s="271" t="s">
        <v>38</v>
      </c>
      <c r="F55" s="272">
        <v>1</v>
      </c>
      <c r="G55" s="382"/>
      <c r="H55" s="367">
        <f t="shared" si="6"/>
        <v>0</v>
      </c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</row>
    <row r="56" spans="1:22" s="361" customFormat="1" ht="12.75">
      <c r="A56" s="434"/>
      <c r="B56" s="440">
        <v>31</v>
      </c>
      <c r="C56" s="383" t="s">
        <v>59</v>
      </c>
      <c r="D56" s="384" t="s">
        <v>621</v>
      </c>
      <c r="E56" s="271" t="s">
        <v>38</v>
      </c>
      <c r="F56" s="272">
        <v>1</v>
      </c>
      <c r="G56" s="382"/>
      <c r="H56" s="367">
        <f t="shared" si="6"/>
        <v>0</v>
      </c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</row>
    <row r="57" spans="1:22" s="361" customFormat="1" ht="12.75">
      <c r="A57" s="434"/>
      <c r="B57" s="440">
        <v>32</v>
      </c>
      <c r="C57" s="383" t="s">
        <v>59</v>
      </c>
      <c r="D57" s="384" t="s">
        <v>623</v>
      </c>
      <c r="E57" s="271" t="s">
        <v>38</v>
      </c>
      <c r="F57" s="272">
        <v>1</v>
      </c>
      <c r="G57" s="382"/>
      <c r="H57" s="367">
        <f t="shared" si="6"/>
        <v>0</v>
      </c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</row>
    <row r="58" spans="1:51" ht="12.75">
      <c r="A58" s="434"/>
      <c r="B58" s="440">
        <v>33</v>
      </c>
      <c r="C58" s="383" t="s">
        <v>250</v>
      </c>
      <c r="D58" s="384" t="s">
        <v>249</v>
      </c>
      <c r="E58" s="271" t="s">
        <v>25</v>
      </c>
      <c r="F58" s="272">
        <v>1.5</v>
      </c>
      <c r="G58" s="209"/>
      <c r="H58" s="142">
        <f>F58*G58</f>
        <v>0</v>
      </c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</row>
    <row r="59" spans="1:8" s="176" customFormat="1" ht="12.75">
      <c r="A59" s="434"/>
      <c r="B59" s="441"/>
      <c r="C59" s="369" t="s">
        <v>40</v>
      </c>
      <c r="D59" s="370" t="str">
        <f>CONCATENATE(C47," ",D47)</f>
        <v>766 Konstrukce truhlářské</v>
      </c>
      <c r="E59" s="368"/>
      <c r="F59" s="371"/>
      <c r="G59" s="210"/>
      <c r="H59" s="147">
        <f>SUM(H47:H58)</f>
        <v>0</v>
      </c>
    </row>
    <row r="60" spans="1:8" s="375" customFormat="1" ht="12.75">
      <c r="A60" s="434"/>
      <c r="B60" s="439" t="s">
        <v>37</v>
      </c>
      <c r="C60" s="363" t="s">
        <v>602</v>
      </c>
      <c r="D60" s="381" t="s">
        <v>603</v>
      </c>
      <c r="E60" s="364"/>
      <c r="F60" s="365"/>
      <c r="G60" s="378"/>
      <c r="H60" s="366"/>
    </row>
    <row r="61" spans="1:22" s="361" customFormat="1" ht="45">
      <c r="A61" s="434"/>
      <c r="B61" s="440">
        <v>34</v>
      </c>
      <c r="C61" s="383" t="s">
        <v>604</v>
      </c>
      <c r="D61" s="384" t="s">
        <v>627</v>
      </c>
      <c r="E61" s="385" t="s">
        <v>56</v>
      </c>
      <c r="F61" s="386">
        <v>12</v>
      </c>
      <c r="G61" s="388"/>
      <c r="H61" s="367">
        <f aca="true" t="shared" si="7" ref="H61:H63">F61*G61</f>
        <v>0</v>
      </c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</row>
    <row r="62" spans="1:22" s="361" customFormat="1" ht="12.75">
      <c r="A62" s="434"/>
      <c r="B62" s="440">
        <v>35</v>
      </c>
      <c r="C62" s="383" t="s">
        <v>59</v>
      </c>
      <c r="D62" s="384" t="s">
        <v>628</v>
      </c>
      <c r="E62" s="385" t="s">
        <v>56</v>
      </c>
      <c r="F62" s="386">
        <v>12</v>
      </c>
      <c r="G62" s="388"/>
      <c r="H62" s="367">
        <f t="shared" si="7"/>
        <v>0</v>
      </c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</row>
    <row r="63" spans="1:22" s="361" customFormat="1" ht="33.75">
      <c r="A63" s="434"/>
      <c r="B63" s="440">
        <v>36</v>
      </c>
      <c r="C63" s="383" t="s">
        <v>605</v>
      </c>
      <c r="D63" s="384" t="s">
        <v>606</v>
      </c>
      <c r="E63" s="385" t="s">
        <v>38</v>
      </c>
      <c r="F63" s="386">
        <v>1</v>
      </c>
      <c r="G63" s="388"/>
      <c r="H63" s="367">
        <f t="shared" si="7"/>
        <v>0</v>
      </c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</row>
    <row r="64" spans="1:8" s="361" customFormat="1" ht="12.75">
      <c r="A64" s="434"/>
      <c r="B64" s="440">
        <v>37</v>
      </c>
      <c r="C64" s="383" t="s">
        <v>607</v>
      </c>
      <c r="D64" s="384" t="s">
        <v>608</v>
      </c>
      <c r="E64" s="385" t="s">
        <v>25</v>
      </c>
      <c r="F64" s="386">
        <v>0.54</v>
      </c>
      <c r="G64" s="382"/>
      <c r="H64" s="367">
        <f>F64*G64</f>
        <v>0</v>
      </c>
    </row>
    <row r="65" spans="1:8" s="375" customFormat="1" ht="12.75">
      <c r="A65" s="434"/>
      <c r="B65" s="441"/>
      <c r="C65" s="369" t="s">
        <v>40</v>
      </c>
      <c r="D65" s="370" t="str">
        <f>CONCATENATE(C60," ",D60)</f>
        <v>767 Doplňkové konstrukce</v>
      </c>
      <c r="E65" s="368"/>
      <c r="F65" s="371"/>
      <c r="G65" s="377"/>
      <c r="H65" s="372">
        <f>SUM(H60:H64)</f>
        <v>0</v>
      </c>
    </row>
    <row r="66" spans="1:51" ht="12.75">
      <c r="A66" s="434"/>
      <c r="B66" s="439" t="s">
        <v>37</v>
      </c>
      <c r="C66" s="363" t="s">
        <v>68</v>
      </c>
      <c r="D66" s="381" t="s">
        <v>69</v>
      </c>
      <c r="E66" s="364"/>
      <c r="F66" s="365"/>
      <c r="G66" s="211"/>
      <c r="H66" s="135"/>
      <c r="I66" s="136"/>
      <c r="J66" s="136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</row>
    <row r="67" spans="1:51" ht="22.5">
      <c r="A67" s="434"/>
      <c r="B67" s="440">
        <v>38</v>
      </c>
      <c r="C67" s="383" t="s">
        <v>266</v>
      </c>
      <c r="D67" s="384" t="s">
        <v>265</v>
      </c>
      <c r="E67" s="271" t="s">
        <v>38</v>
      </c>
      <c r="F67" s="272">
        <v>8</v>
      </c>
      <c r="G67" s="209"/>
      <c r="H67" s="142">
        <f aca="true" t="shared" si="8" ref="H67:H88">F67*G67</f>
        <v>0</v>
      </c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</row>
    <row r="68" spans="1:51" ht="12.75">
      <c r="A68" s="434"/>
      <c r="B68" s="440">
        <v>39</v>
      </c>
      <c r="C68" s="383" t="s">
        <v>268</v>
      </c>
      <c r="D68" s="384" t="s">
        <v>267</v>
      </c>
      <c r="E68" s="271" t="s">
        <v>38</v>
      </c>
      <c r="F68" s="272">
        <v>10</v>
      </c>
      <c r="G68" s="209"/>
      <c r="H68" s="142">
        <f t="shared" si="8"/>
        <v>0</v>
      </c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</row>
    <row r="69" spans="1:51" ht="12.75">
      <c r="A69" s="434"/>
      <c r="B69" s="440">
        <v>40</v>
      </c>
      <c r="C69" s="383" t="s">
        <v>269</v>
      </c>
      <c r="D69" s="384" t="s">
        <v>295</v>
      </c>
      <c r="E69" s="271" t="s">
        <v>38</v>
      </c>
      <c r="F69" s="272">
        <v>3</v>
      </c>
      <c r="G69" s="209"/>
      <c r="H69" s="142">
        <f t="shared" si="8"/>
        <v>0</v>
      </c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</row>
    <row r="70" spans="1:51" ht="12.75">
      <c r="A70" s="434"/>
      <c r="B70" s="440">
        <v>41</v>
      </c>
      <c r="C70" s="383" t="s">
        <v>271</v>
      </c>
      <c r="D70" s="384" t="s">
        <v>270</v>
      </c>
      <c r="E70" s="271" t="s">
        <v>38</v>
      </c>
      <c r="F70" s="272">
        <v>24</v>
      </c>
      <c r="G70" s="209"/>
      <c r="H70" s="142">
        <f t="shared" si="8"/>
        <v>0</v>
      </c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</row>
    <row r="71" spans="1:51" ht="22.5">
      <c r="A71" s="434"/>
      <c r="B71" s="440">
        <v>42</v>
      </c>
      <c r="C71" s="383" t="s">
        <v>273</v>
      </c>
      <c r="D71" s="384" t="s">
        <v>272</v>
      </c>
      <c r="E71" s="271" t="s">
        <v>38</v>
      </c>
      <c r="F71" s="272">
        <v>1</v>
      </c>
      <c r="G71" s="209"/>
      <c r="H71" s="142">
        <f t="shared" si="8"/>
        <v>0</v>
      </c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</row>
    <row r="72" spans="1:51" ht="22.5">
      <c r="A72" s="434"/>
      <c r="B72" s="440">
        <v>43</v>
      </c>
      <c r="C72" s="383" t="s">
        <v>275</v>
      </c>
      <c r="D72" s="384" t="s">
        <v>274</v>
      </c>
      <c r="E72" s="271" t="s">
        <v>38</v>
      </c>
      <c r="F72" s="272">
        <v>7</v>
      </c>
      <c r="G72" s="209"/>
      <c r="H72" s="142">
        <f t="shared" si="8"/>
        <v>0</v>
      </c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</row>
    <row r="73" spans="1:51" ht="22.5">
      <c r="A73" s="434"/>
      <c r="B73" s="440">
        <v>44</v>
      </c>
      <c r="C73" s="383" t="s">
        <v>277</v>
      </c>
      <c r="D73" s="384" t="s">
        <v>276</v>
      </c>
      <c r="E73" s="271" t="s">
        <v>38</v>
      </c>
      <c r="F73" s="272">
        <v>11</v>
      </c>
      <c r="G73" s="209"/>
      <c r="H73" s="142">
        <f t="shared" si="8"/>
        <v>0</v>
      </c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</row>
    <row r="74" spans="1:51" ht="22.5">
      <c r="A74" s="434"/>
      <c r="B74" s="440">
        <v>45</v>
      </c>
      <c r="C74" s="383" t="s">
        <v>279</v>
      </c>
      <c r="D74" s="384" t="s">
        <v>278</v>
      </c>
      <c r="E74" s="271" t="s">
        <v>38</v>
      </c>
      <c r="F74" s="272">
        <v>1</v>
      </c>
      <c r="G74" s="209"/>
      <c r="H74" s="142">
        <f t="shared" si="8"/>
        <v>0</v>
      </c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</row>
    <row r="75" spans="1:51" ht="45">
      <c r="A75" s="434"/>
      <c r="B75" s="440">
        <v>46</v>
      </c>
      <c r="C75" s="383" t="s">
        <v>59</v>
      </c>
      <c r="D75" s="384" t="s">
        <v>296</v>
      </c>
      <c r="E75" s="271" t="s">
        <v>56</v>
      </c>
      <c r="F75" s="272">
        <v>1</v>
      </c>
      <c r="G75" s="209"/>
      <c r="H75" s="142">
        <f t="shared" si="8"/>
        <v>0</v>
      </c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</row>
    <row r="76" spans="1:51" ht="12.75">
      <c r="A76" s="434"/>
      <c r="B76" s="440">
        <v>47</v>
      </c>
      <c r="C76" s="383" t="s">
        <v>281</v>
      </c>
      <c r="D76" s="384" t="s">
        <v>280</v>
      </c>
      <c r="E76" s="271" t="s">
        <v>38</v>
      </c>
      <c r="F76" s="272">
        <v>1</v>
      </c>
      <c r="G76" s="209"/>
      <c r="H76" s="142">
        <f t="shared" si="8"/>
        <v>0</v>
      </c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</row>
    <row r="77" spans="1:51" ht="12.75">
      <c r="A77" s="434" t="s">
        <v>536</v>
      </c>
      <c r="B77" s="440">
        <v>48</v>
      </c>
      <c r="C77" s="383" t="s">
        <v>59</v>
      </c>
      <c r="D77" s="384" t="s">
        <v>282</v>
      </c>
      <c r="E77" s="271" t="s">
        <v>38</v>
      </c>
      <c r="F77" s="272">
        <v>1</v>
      </c>
      <c r="G77" s="209"/>
      <c r="H77" s="142">
        <f t="shared" si="8"/>
        <v>0</v>
      </c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</row>
    <row r="78" spans="1:51" ht="22.5">
      <c r="A78" s="434"/>
      <c r="B78" s="440">
        <v>49</v>
      </c>
      <c r="C78" s="383" t="s">
        <v>284</v>
      </c>
      <c r="D78" s="384" t="s">
        <v>283</v>
      </c>
      <c r="E78" s="271" t="s">
        <v>39</v>
      </c>
      <c r="F78" s="272">
        <v>10</v>
      </c>
      <c r="G78" s="209"/>
      <c r="H78" s="142">
        <f t="shared" si="8"/>
        <v>0</v>
      </c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</row>
    <row r="79" spans="1:51" ht="22.5">
      <c r="A79" s="434"/>
      <c r="B79" s="440">
        <v>50</v>
      </c>
      <c r="C79" s="383" t="s">
        <v>285</v>
      </c>
      <c r="D79" s="384" t="s">
        <v>286</v>
      </c>
      <c r="E79" s="271" t="s">
        <v>39</v>
      </c>
      <c r="F79" s="272">
        <v>30</v>
      </c>
      <c r="G79" s="209"/>
      <c r="H79" s="142">
        <f t="shared" si="8"/>
        <v>0</v>
      </c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</row>
    <row r="80" spans="1:51" ht="12.75">
      <c r="A80" s="434"/>
      <c r="B80" s="440">
        <v>51</v>
      </c>
      <c r="C80" s="383" t="s">
        <v>488</v>
      </c>
      <c r="D80" s="384" t="s">
        <v>489</v>
      </c>
      <c r="E80" s="271" t="s">
        <v>38</v>
      </c>
      <c r="F80" s="272">
        <v>11</v>
      </c>
      <c r="G80" s="209"/>
      <c r="H80" s="142">
        <f t="shared" si="8"/>
        <v>0</v>
      </c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</row>
    <row r="81" spans="1:51" ht="12.75">
      <c r="A81" s="434"/>
      <c r="B81" s="440">
        <v>52</v>
      </c>
      <c r="C81" s="383" t="s">
        <v>59</v>
      </c>
      <c r="D81" s="384" t="s">
        <v>490</v>
      </c>
      <c r="E81" s="271" t="s">
        <v>38</v>
      </c>
      <c r="F81" s="272">
        <v>9</v>
      </c>
      <c r="G81" s="209"/>
      <c r="H81" s="367">
        <f t="shared" si="8"/>
        <v>0</v>
      </c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</row>
    <row r="82" spans="1:51" ht="12.75">
      <c r="A82" s="434"/>
      <c r="B82" s="440">
        <v>53</v>
      </c>
      <c r="C82" s="383" t="s">
        <v>59</v>
      </c>
      <c r="D82" s="384" t="s">
        <v>490</v>
      </c>
      <c r="E82" s="271" t="s">
        <v>38</v>
      </c>
      <c r="F82" s="272">
        <v>2</v>
      </c>
      <c r="G82" s="209"/>
      <c r="H82" s="367">
        <f t="shared" si="8"/>
        <v>0</v>
      </c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</row>
    <row r="83" spans="1:8" s="361" customFormat="1" ht="12.75">
      <c r="A83" s="434"/>
      <c r="B83" s="440">
        <v>54</v>
      </c>
      <c r="C83" s="383" t="s">
        <v>653</v>
      </c>
      <c r="D83" s="384" t="s">
        <v>654</v>
      </c>
      <c r="E83" s="271" t="s">
        <v>38</v>
      </c>
      <c r="F83" s="272">
        <v>12</v>
      </c>
      <c r="G83" s="382"/>
      <c r="H83" s="367">
        <f t="shared" si="8"/>
        <v>0</v>
      </c>
    </row>
    <row r="84" spans="1:8" s="361" customFormat="1" ht="12.75">
      <c r="A84" s="434"/>
      <c r="B84" s="440">
        <v>55</v>
      </c>
      <c r="C84" s="383" t="s">
        <v>59</v>
      </c>
      <c r="D84" s="384" t="s">
        <v>655</v>
      </c>
      <c r="E84" s="271" t="s">
        <v>38</v>
      </c>
      <c r="F84" s="272">
        <v>12</v>
      </c>
      <c r="G84" s="382"/>
      <c r="H84" s="367">
        <f t="shared" si="8"/>
        <v>0</v>
      </c>
    </row>
    <row r="85" spans="1:51" ht="22.5">
      <c r="A85" s="434"/>
      <c r="B85" s="440">
        <v>56</v>
      </c>
      <c r="C85" s="383" t="s">
        <v>494</v>
      </c>
      <c r="D85" s="384" t="s">
        <v>597</v>
      </c>
      <c r="E85" s="271" t="s">
        <v>39</v>
      </c>
      <c r="F85" s="272">
        <v>64.5</v>
      </c>
      <c r="G85" s="209"/>
      <c r="H85" s="367">
        <f t="shared" si="8"/>
        <v>0</v>
      </c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</row>
    <row r="86" spans="1:51" ht="12.75">
      <c r="A86" s="434"/>
      <c r="B86" s="440">
        <v>57</v>
      </c>
      <c r="C86" s="383" t="s">
        <v>288</v>
      </c>
      <c r="D86" s="379" t="s">
        <v>264</v>
      </c>
      <c r="E86" s="271" t="s">
        <v>56</v>
      </c>
      <c r="F86" s="272">
        <v>1</v>
      </c>
      <c r="G86" s="209"/>
      <c r="H86" s="367">
        <f t="shared" si="8"/>
        <v>0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</row>
    <row r="87" spans="1:8" s="359" customFormat="1" ht="22.5">
      <c r="A87" s="434"/>
      <c r="B87" s="440">
        <v>58</v>
      </c>
      <c r="C87" s="383" t="s">
        <v>289</v>
      </c>
      <c r="D87" s="379" t="s">
        <v>598</v>
      </c>
      <c r="E87" s="385" t="s">
        <v>56</v>
      </c>
      <c r="F87" s="386">
        <v>1</v>
      </c>
      <c r="G87" s="376"/>
      <c r="H87" s="367">
        <f t="shared" si="8"/>
        <v>0</v>
      </c>
    </row>
    <row r="88" spans="1:51" ht="12.75">
      <c r="A88" s="434"/>
      <c r="B88" s="440">
        <v>59</v>
      </c>
      <c r="C88" s="383" t="s">
        <v>599</v>
      </c>
      <c r="D88" s="379" t="s">
        <v>287</v>
      </c>
      <c r="E88" s="271" t="s">
        <v>25</v>
      </c>
      <c r="F88" s="272">
        <v>4.5</v>
      </c>
      <c r="G88" s="209"/>
      <c r="H88" s="367">
        <f t="shared" si="8"/>
        <v>0</v>
      </c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</row>
    <row r="89" spans="1:51" ht="12.75">
      <c r="A89" s="434"/>
      <c r="B89" s="441"/>
      <c r="C89" s="369" t="s">
        <v>40</v>
      </c>
      <c r="D89" s="370" t="str">
        <f>CONCATENATE(C66," ",D66)</f>
        <v>M21 Elektromontáže</v>
      </c>
      <c r="E89" s="368"/>
      <c r="F89" s="371"/>
      <c r="G89" s="210"/>
      <c r="H89" s="147">
        <f>SUM(H66:H88)</f>
        <v>0</v>
      </c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48">
        <f>SUM(AT66:AT66)</f>
        <v>0</v>
      </c>
      <c r="AU89" s="148">
        <f>SUM(AU66:AU66)</f>
        <v>0</v>
      </c>
      <c r="AV89" s="148">
        <f>SUM(AV66:AV66)</f>
        <v>0</v>
      </c>
      <c r="AW89" s="148">
        <f>SUM(AW66:AW66)</f>
        <v>0</v>
      </c>
      <c r="AX89" s="148">
        <f>SUM(AX66:AX66)</f>
        <v>0</v>
      </c>
      <c r="AY89" s="111"/>
    </row>
    <row r="91" spans="8:10" ht="12.75">
      <c r="H91" s="164"/>
      <c r="I91" s="164"/>
      <c r="J91" s="164"/>
    </row>
    <row r="93" ht="12.75">
      <c r="H93" s="164"/>
    </row>
    <row r="94" ht="12.75">
      <c r="H94" s="164"/>
    </row>
  </sheetData>
  <sheetProtection password="CC59" sheet="1" objects="1" scenarios="1"/>
  <protectedRanges>
    <protectedRange sqref="G7:G13 G86:G89 G58:G82 G47:G50 G33:G37 G15:G31" name="Oblast1"/>
    <protectedRange sqref="G14" name="Oblast1_1"/>
    <protectedRange sqref="G85" name="Oblast1_2"/>
    <protectedRange sqref="G51:G57" name="Oblast1_4"/>
    <protectedRange sqref="G38:G41" name="Oblast1_5"/>
    <protectedRange sqref="G42:G46" name="Oblast1_6"/>
    <protectedRange sqref="G32" name="Oblast1_7"/>
    <protectedRange sqref="G83:G84" name="Oblast1_8"/>
  </protectedRanges>
  <mergeCells count="5">
    <mergeCell ref="B1:H1"/>
    <mergeCell ref="B3:C3"/>
    <mergeCell ref="B4:C4"/>
    <mergeCell ref="A7:A76"/>
    <mergeCell ref="A77:A8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Header>&amp;L&amp;"Arial CE,Tučné"&amp;8&amp;K00-046RTS Stavitel+&amp;R&amp;"Arial CE,Kurzíva"&amp;8&amp;K00-048Cenová úroveň CÚ2020/I
Cenová soustava RTS DATA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Nevečeřal</dc:creator>
  <cp:keywords/>
  <dc:description/>
  <cp:lastModifiedBy>Josef Nevečeřal</cp:lastModifiedBy>
  <cp:lastPrinted>2022-03-08T05:34:00Z</cp:lastPrinted>
  <dcterms:created xsi:type="dcterms:W3CDTF">2011-05-19T10:06:47Z</dcterms:created>
  <dcterms:modified xsi:type="dcterms:W3CDTF">2022-03-12T07:35:34Z</dcterms:modified>
  <cp:category/>
  <cp:version/>
  <cp:contentType/>
  <cp:contentStatus/>
</cp:coreProperties>
</file>