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 - Komunikace" sheetId="2" r:id="rId2"/>
    <sheet name="SO 01.1 - Komunikace - sa..." sheetId="3" r:id="rId3"/>
    <sheet name="SO 02 - Chodník" sheetId="4" r:id="rId4"/>
    <sheet name="SO 03 - Výměna VO" sheetId="5" r:id="rId5"/>
    <sheet name="VRN - Vedlejší rozpočtové..." sheetId="6" r:id="rId6"/>
    <sheet name="Pokyny pro vyplnění" sheetId="7" r:id="rId7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'SO 01 - Komunikace'!$C$85:$K$214</definedName>
    <definedName name="_xlnm.Print_Area" localSheetId="1">'SO 01 - Komunikace'!$C$4:$J$39,'SO 01 - Komunikace'!$C$45:$J$67,'SO 01 - Komunikace'!$C$73:$K$214</definedName>
    <definedName name="_xlnm.Print_Titles" localSheetId="1">'SO 01 - Komunikace'!$85:$85</definedName>
    <definedName name="_xlnm._FilterDatabase" localSheetId="2" hidden="1">'SO 01.1 - Komunikace - sa...'!$C$83:$K$128</definedName>
    <definedName name="_xlnm.Print_Area" localSheetId="2">'SO 01.1 - Komunikace - sa...'!$C$4:$J$39,'SO 01.1 - Komunikace - sa...'!$C$45:$J$65,'SO 01.1 - Komunikace - sa...'!$C$71:$K$128</definedName>
    <definedName name="_xlnm.Print_Titles" localSheetId="2">'SO 01.1 - Komunikace - sa...'!$83:$83</definedName>
    <definedName name="_xlnm._FilterDatabase" localSheetId="3" hidden="1">'SO 02 - Chodník'!$C$83:$K$125</definedName>
    <definedName name="_xlnm.Print_Area" localSheetId="3">'SO 02 - Chodník'!$C$4:$J$39,'SO 02 - Chodník'!$C$45:$J$65,'SO 02 - Chodník'!$C$71:$K$125</definedName>
    <definedName name="_xlnm.Print_Titles" localSheetId="3">'SO 02 - Chodník'!$83:$83</definedName>
    <definedName name="_xlnm._FilterDatabase" localSheetId="4" hidden="1">'SO 03 - Výměna VO'!$C$81:$K$161</definedName>
    <definedName name="_xlnm.Print_Area" localSheetId="4">'SO 03 - Výměna VO'!$C$4:$J$39,'SO 03 - Výměna VO'!$C$45:$J$63,'SO 03 - Výměna VO'!$C$69:$K$161</definedName>
    <definedName name="_xlnm.Print_Titles" localSheetId="4">'SO 03 - Výměna VO'!$81:$81</definedName>
    <definedName name="_xlnm._FilterDatabase" localSheetId="5" hidden="1">'VRN - Vedlejší rozpočtové...'!$C$81:$K$93</definedName>
    <definedName name="_xlnm.Print_Area" localSheetId="5">'VRN - Vedlejší rozpočtové...'!$C$4:$J$39,'VRN - Vedlejší rozpočtové...'!$C$45:$J$63,'VRN - Vedlejší rozpočtové...'!$C$69:$K$93</definedName>
    <definedName name="_xlnm.Print_Titles" localSheetId="5">'VRN - Vedlejší rozpočtové...'!$81:$81</definedName>
    <definedName name="_xlnm.Print_Area" localSheetId="6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6" l="1" r="J37"/>
  <c r="J36"/>
  <c i="1" r="AY59"/>
  <c i="6" r="J35"/>
  <c i="1" r="AX59"/>
  <c i="6" r="BI91"/>
  <c r="BH91"/>
  <c r="BG91"/>
  <c r="BF91"/>
  <c r="T91"/>
  <c r="R91"/>
  <c r="P91"/>
  <c r="BI89"/>
  <c r="BH89"/>
  <c r="BG89"/>
  <c r="BF89"/>
  <c r="T89"/>
  <c r="R89"/>
  <c r="P89"/>
  <c r="BI85"/>
  <c r="BH85"/>
  <c r="BG85"/>
  <c r="BF85"/>
  <c r="T85"/>
  <c r="T84"/>
  <c r="R85"/>
  <c r="R84"/>
  <c r="P85"/>
  <c r="P84"/>
  <c r="F76"/>
  <c r="E74"/>
  <c r="F52"/>
  <c r="E50"/>
  <c r="J24"/>
  <c r="E24"/>
  <c r="J79"/>
  <c r="J23"/>
  <c r="J21"/>
  <c r="E21"/>
  <c r="J78"/>
  <c r="J20"/>
  <c r="J18"/>
  <c r="E18"/>
  <c r="F79"/>
  <c r="J17"/>
  <c r="J15"/>
  <c r="E15"/>
  <c r="F78"/>
  <c r="J14"/>
  <c r="J12"/>
  <c r="J76"/>
  <c r="E7"/>
  <c r="E72"/>
  <c i="5" r="J37"/>
  <c r="J36"/>
  <c i="1" r="AY58"/>
  <c i="5" r="J35"/>
  <c i="1" r="AX58"/>
  <c i="5" r="BI158"/>
  <c r="BH158"/>
  <c r="BG158"/>
  <c r="BF158"/>
  <c r="T158"/>
  <c r="R158"/>
  <c r="P158"/>
  <c r="BI154"/>
  <c r="BH154"/>
  <c r="BG154"/>
  <c r="BF154"/>
  <c r="T154"/>
  <c r="R154"/>
  <c r="P154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BI83"/>
  <c r="BH83"/>
  <c r="BG83"/>
  <c r="BF83"/>
  <c r="T83"/>
  <c r="R83"/>
  <c r="P83"/>
  <c r="F76"/>
  <c r="E74"/>
  <c r="F52"/>
  <c r="E50"/>
  <c r="J24"/>
  <c r="E24"/>
  <c r="J79"/>
  <c r="J23"/>
  <c r="J21"/>
  <c r="E21"/>
  <c r="J78"/>
  <c r="J20"/>
  <c r="J18"/>
  <c r="E18"/>
  <c r="F79"/>
  <c r="J17"/>
  <c r="J15"/>
  <c r="E15"/>
  <c r="F78"/>
  <c r="J14"/>
  <c r="J12"/>
  <c r="J76"/>
  <c r="E7"/>
  <c r="E48"/>
  <c i="4" r="J37"/>
  <c r="J36"/>
  <c i="1" r="AY57"/>
  <c i="4" r="J35"/>
  <c i="1" r="AX57"/>
  <c i="4" r="BI122"/>
  <c r="BH122"/>
  <c r="BG122"/>
  <c r="BF122"/>
  <c r="T122"/>
  <c r="R122"/>
  <c r="P122"/>
  <c r="BI117"/>
  <c r="BH117"/>
  <c r="BG117"/>
  <c r="BF117"/>
  <c r="T117"/>
  <c r="R117"/>
  <c r="P117"/>
  <c r="BI113"/>
  <c r="BH113"/>
  <c r="BG113"/>
  <c r="BF113"/>
  <c r="T113"/>
  <c r="R113"/>
  <c r="P113"/>
  <c r="BI109"/>
  <c r="BH109"/>
  <c r="BG109"/>
  <c r="BF109"/>
  <c r="T109"/>
  <c r="R109"/>
  <c r="P109"/>
  <c r="BI105"/>
  <c r="BH105"/>
  <c r="BG105"/>
  <c r="BF105"/>
  <c r="T105"/>
  <c r="R105"/>
  <c r="P105"/>
  <c r="BI100"/>
  <c r="BH100"/>
  <c r="BG100"/>
  <c r="BF100"/>
  <c r="T100"/>
  <c r="R100"/>
  <c r="P100"/>
  <c r="BI96"/>
  <c r="BH96"/>
  <c r="BG96"/>
  <c r="BF96"/>
  <c r="T96"/>
  <c r="R96"/>
  <c r="P96"/>
  <c r="BI91"/>
  <c r="BH91"/>
  <c r="BG91"/>
  <c r="BF91"/>
  <c r="T91"/>
  <c r="R91"/>
  <c r="P91"/>
  <c r="BI87"/>
  <c r="BH87"/>
  <c r="BG87"/>
  <c r="BF87"/>
  <c r="T87"/>
  <c r="R87"/>
  <c r="P87"/>
  <c r="F78"/>
  <c r="E76"/>
  <c r="F52"/>
  <c r="E50"/>
  <c r="J24"/>
  <c r="E24"/>
  <c r="J81"/>
  <c r="J23"/>
  <c r="J21"/>
  <c r="E21"/>
  <c r="J80"/>
  <c r="J20"/>
  <c r="J18"/>
  <c r="E18"/>
  <c r="F55"/>
  <c r="J17"/>
  <c r="J15"/>
  <c r="E15"/>
  <c r="F54"/>
  <c r="J14"/>
  <c r="J12"/>
  <c r="J78"/>
  <c r="E7"/>
  <c r="E74"/>
  <c i="3" r="J37"/>
  <c r="J36"/>
  <c i="1" r="AY56"/>
  <c i="3" r="J35"/>
  <c i="1" r="AX56"/>
  <c i="3"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4"/>
  <c r="BH114"/>
  <c r="BG114"/>
  <c r="BF114"/>
  <c r="T114"/>
  <c r="T113"/>
  <c r="R114"/>
  <c r="R113"/>
  <c r="P114"/>
  <c r="P113"/>
  <c r="BI109"/>
  <c r="BH109"/>
  <c r="BG109"/>
  <c r="BF109"/>
  <c r="T109"/>
  <c r="R109"/>
  <c r="P109"/>
  <c r="BI105"/>
  <c r="BH105"/>
  <c r="BG105"/>
  <c r="BF105"/>
  <c r="T105"/>
  <c r="R105"/>
  <c r="P105"/>
  <c r="BI100"/>
  <c r="BH100"/>
  <c r="BG100"/>
  <c r="BF100"/>
  <c r="T100"/>
  <c r="R100"/>
  <c r="P100"/>
  <c r="BI95"/>
  <c r="BH95"/>
  <c r="BG95"/>
  <c r="BF95"/>
  <c r="T95"/>
  <c r="R95"/>
  <c r="P95"/>
  <c r="BI91"/>
  <c r="BH91"/>
  <c r="BG91"/>
  <c r="BF91"/>
  <c r="T91"/>
  <c r="R91"/>
  <c r="P91"/>
  <c r="BI87"/>
  <c r="BH87"/>
  <c r="BG87"/>
  <c r="BF87"/>
  <c r="T87"/>
  <c r="R87"/>
  <c r="P87"/>
  <c r="F78"/>
  <c r="E76"/>
  <c r="F52"/>
  <c r="E50"/>
  <c r="J24"/>
  <c r="E24"/>
  <c r="J81"/>
  <c r="J23"/>
  <c r="J21"/>
  <c r="E21"/>
  <c r="J80"/>
  <c r="J20"/>
  <c r="J18"/>
  <c r="E18"/>
  <c r="F81"/>
  <c r="J17"/>
  <c r="J15"/>
  <c r="E15"/>
  <c r="F80"/>
  <c r="J14"/>
  <c r="J12"/>
  <c r="J78"/>
  <c r="E7"/>
  <c r="E74"/>
  <c i="2" r="J37"/>
  <c r="J36"/>
  <c i="1" r="AY55"/>
  <c i="2" r="J35"/>
  <c i="1" r="AX55"/>
  <c i="2"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7"/>
  <c r="BH187"/>
  <c r="BG187"/>
  <c r="BF187"/>
  <c r="T187"/>
  <c r="R187"/>
  <c r="P187"/>
  <c r="BI183"/>
  <c r="BH183"/>
  <c r="BG183"/>
  <c r="BF183"/>
  <c r="T183"/>
  <c r="R183"/>
  <c r="P183"/>
  <c r="BI177"/>
  <c r="BH177"/>
  <c r="BG177"/>
  <c r="BF177"/>
  <c r="T177"/>
  <c r="R177"/>
  <c r="P177"/>
  <c r="BI171"/>
  <c r="BH171"/>
  <c r="BG171"/>
  <c r="BF171"/>
  <c r="T171"/>
  <c r="R171"/>
  <c r="P171"/>
  <c r="BI165"/>
  <c r="BH165"/>
  <c r="BG165"/>
  <c r="BF165"/>
  <c r="T165"/>
  <c r="R165"/>
  <c r="P165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6"/>
  <c r="BH146"/>
  <c r="BG146"/>
  <c r="BF146"/>
  <c r="T146"/>
  <c r="R146"/>
  <c r="P146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3"/>
  <c r="BH123"/>
  <c r="BG123"/>
  <c r="BF123"/>
  <c r="T123"/>
  <c r="R123"/>
  <c r="P123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F80"/>
  <c r="E78"/>
  <c r="F52"/>
  <c r="E50"/>
  <c r="J24"/>
  <c r="E24"/>
  <c r="J83"/>
  <c r="J23"/>
  <c r="J21"/>
  <c r="E21"/>
  <c r="J54"/>
  <c r="J20"/>
  <c r="J18"/>
  <c r="E18"/>
  <c r="F55"/>
  <c r="J17"/>
  <c r="J15"/>
  <c r="E15"/>
  <c r="F54"/>
  <c r="J14"/>
  <c r="J12"/>
  <c r="J52"/>
  <c r="E7"/>
  <c r="E48"/>
  <c i="1" r="L50"/>
  <c r="AM50"/>
  <c r="AM49"/>
  <c r="L49"/>
  <c r="AM47"/>
  <c r="L47"/>
  <c r="L45"/>
  <c r="L44"/>
  <c r="AS54"/>
  <c i="2" r="BK192"/>
  <c r="BK183"/>
  <c r="BK171"/>
  <c r="BK160"/>
  <c r="BK154"/>
  <c r="BK146"/>
  <c r="BK137"/>
  <c r="BK129"/>
  <c r="BK123"/>
  <c r="BK114"/>
  <c r="BK102"/>
  <c r="J93"/>
  <c i="3" r="BK122"/>
  <c r="BK109"/>
  <c r="BK100"/>
  <c r="BK125"/>
  <c r="J109"/>
  <c r="BK87"/>
  <c i="4" r="BK109"/>
  <c r="BK96"/>
  <c r="BK87"/>
  <c i="5" r="BK131"/>
  <c r="J127"/>
  <c r="BK122"/>
  <c r="J108"/>
  <c r="J98"/>
  <c r="BK88"/>
  <c r="BK145"/>
  <c r="J135"/>
  <c r="J125"/>
  <c r="J114"/>
  <c r="J105"/>
  <c r="BK95"/>
  <c r="J83"/>
  <c i="6" r="BK85"/>
  <c r="BK89"/>
  <c i="2" r="J208"/>
  <c r="J211"/>
  <c r="BK205"/>
  <c r="J196"/>
  <c r="J187"/>
  <c r="J177"/>
  <c r="J165"/>
  <c r="J157"/>
  <c r="J150"/>
  <c r="J141"/>
  <c r="J133"/>
  <c r="J123"/>
  <c r="J114"/>
  <c r="J106"/>
  <c r="J97"/>
  <c r="BK89"/>
  <c i="3" r="J114"/>
  <c r="J95"/>
  <c r="J122"/>
  <c r="J100"/>
  <c i="4" r="J122"/>
  <c r="J113"/>
  <c r="J91"/>
  <c r="J117"/>
  <c r="J96"/>
  <c i="5" r="BK154"/>
  <c r="J137"/>
  <c r="J120"/>
  <c r="BK105"/>
  <c r="J100"/>
  <c r="J91"/>
  <c r="J158"/>
  <c r="J129"/>
  <c r="J122"/>
  <c r="J111"/>
  <c r="BK98"/>
  <c r="J88"/>
  <c i="6" r="J89"/>
  <c i="2" r="J205"/>
  <c r="BK200"/>
  <c r="BK196"/>
  <c r="BK187"/>
  <c r="BK177"/>
  <c r="BK165"/>
  <c r="BK157"/>
  <c r="BK150"/>
  <c r="BK141"/>
  <c r="BK133"/>
  <c r="BK118"/>
  <c r="BK110"/>
  <c r="BK106"/>
  <c r="BK97"/>
  <c r="J89"/>
  <c i="3" r="BK119"/>
  <c r="BK91"/>
  <c r="J119"/>
  <c r="BK105"/>
  <c r="BK95"/>
  <c i="4" r="BK117"/>
  <c r="J105"/>
  <c r="J109"/>
  <c r="J100"/>
  <c r="BK91"/>
  <c i="5" r="BK158"/>
  <c r="J154"/>
  <c r="J149"/>
  <c r="J145"/>
  <c r="BK135"/>
  <c r="BK129"/>
  <c r="BK125"/>
  <c r="BK117"/>
  <c r="BK111"/>
  <c r="J102"/>
  <c r="BK93"/>
  <c r="BK83"/>
  <c r="BK137"/>
  <c r="J131"/>
  <c r="BK120"/>
  <c r="BK108"/>
  <c r="BK100"/>
  <c r="BK91"/>
  <c i="6" r="J91"/>
  <c r="BK91"/>
  <c r="J85"/>
  <c i="2" r="BK211"/>
  <c r="BK208"/>
  <c r="J200"/>
  <c r="J192"/>
  <c r="J183"/>
  <c r="J171"/>
  <c r="J160"/>
  <c r="J154"/>
  <c r="J146"/>
  <c r="J137"/>
  <c r="J129"/>
  <c r="J118"/>
  <c r="J110"/>
  <c r="J102"/>
  <c r="BK93"/>
  <c i="3" r="J125"/>
  <c r="J105"/>
  <c r="J87"/>
  <c r="BK114"/>
  <c r="J91"/>
  <c i="4" r="BK113"/>
  <c r="BK100"/>
  <c r="BK122"/>
  <c r="BK105"/>
  <c r="J87"/>
  <c i="5" r="BK149"/>
  <c r="J141"/>
  <c r="J133"/>
  <c r="BK114"/>
  <c r="J95"/>
  <c r="J85"/>
  <c r="BK141"/>
  <c r="BK133"/>
  <c r="BK127"/>
  <c r="J117"/>
  <c r="BK102"/>
  <c r="J93"/>
  <c r="BK85"/>
  <c i="2" l="1" r="P88"/>
  <c r="T88"/>
  <c r="P101"/>
  <c r="R101"/>
  <c r="BK128"/>
  <c r="J128"/>
  <c r="J63"/>
  <c r="R128"/>
  <c r="BK145"/>
  <c r="J145"/>
  <c r="J64"/>
  <c r="T145"/>
  <c r="BK170"/>
  <c r="J170"/>
  <c r="J65"/>
  <c r="R170"/>
  <c r="BK204"/>
  <c r="J204"/>
  <c r="J66"/>
  <c r="R204"/>
  <c i="3" r="P86"/>
  <c r="R86"/>
  <c r="BK104"/>
  <c r="J104"/>
  <c r="J62"/>
  <c r="R104"/>
  <c r="BK118"/>
  <c r="J118"/>
  <c r="J64"/>
  <c r="R118"/>
  <c i="4" r="P86"/>
  <c r="T86"/>
  <c r="P95"/>
  <c r="T95"/>
  <c r="P104"/>
  <c r="T104"/>
  <c r="P112"/>
  <c r="R112"/>
  <c i="5" r="BK140"/>
  <c r="J140"/>
  <c r="J61"/>
  <c r="T140"/>
  <c r="P153"/>
  <c r="T153"/>
  <c i="6" r="P88"/>
  <c r="P83"/>
  <c r="P82"/>
  <c i="1" r="AU59"/>
  <c i="6" r="T88"/>
  <c r="T83"/>
  <c r="T82"/>
  <c i="2" r="BK88"/>
  <c r="J88"/>
  <c r="J61"/>
  <c r="R88"/>
  <c r="BK101"/>
  <c r="J101"/>
  <c r="J62"/>
  <c r="T101"/>
  <c r="P128"/>
  <c r="T128"/>
  <c r="P145"/>
  <c r="R145"/>
  <c r="P170"/>
  <c r="T170"/>
  <c r="P204"/>
  <c r="T204"/>
  <c i="3" r="BK86"/>
  <c r="J86"/>
  <c r="J61"/>
  <c r="T86"/>
  <c r="P104"/>
  <c r="T104"/>
  <c r="P118"/>
  <c r="T118"/>
  <c i="4" r="BK86"/>
  <c r="J86"/>
  <c r="J61"/>
  <c r="R86"/>
  <c r="BK95"/>
  <c r="J95"/>
  <c r="J62"/>
  <c r="R95"/>
  <c r="BK104"/>
  <c r="J104"/>
  <c r="J63"/>
  <c r="R104"/>
  <c r="BK112"/>
  <c r="J112"/>
  <c r="J64"/>
  <c r="T112"/>
  <c i="5" r="P140"/>
  <c r="P139"/>
  <c r="P82"/>
  <c i="1" r="AU58"/>
  <c i="5" r="R140"/>
  <c r="BK153"/>
  <c r="J153"/>
  <c r="J62"/>
  <c r="R153"/>
  <c i="6" r="BK88"/>
  <c r="J88"/>
  <c r="J62"/>
  <c r="R88"/>
  <c r="R83"/>
  <c r="R82"/>
  <c i="3" r="BK113"/>
  <c r="J113"/>
  <c r="J63"/>
  <c i="6" r="BK84"/>
  <c r="J84"/>
  <c r="J61"/>
  <c r="E48"/>
  <c r="J52"/>
  <c r="J54"/>
  <c r="J55"/>
  <c r="BE89"/>
  <c r="BE91"/>
  <c r="F54"/>
  <c r="F55"/>
  <c r="BE85"/>
  <c i="5" r="F54"/>
  <c r="F55"/>
  <c r="E72"/>
  <c r="BE83"/>
  <c r="BE88"/>
  <c r="BE93"/>
  <c r="BE95"/>
  <c r="BE98"/>
  <c r="BE100"/>
  <c r="BE105"/>
  <c r="BE117"/>
  <c r="BE122"/>
  <c r="BE125"/>
  <c r="BE129"/>
  <c r="BE158"/>
  <c r="J52"/>
  <c r="J54"/>
  <c r="J55"/>
  <c r="BE85"/>
  <c r="BE91"/>
  <c r="BE102"/>
  <c r="BE108"/>
  <c r="BE111"/>
  <c r="BE114"/>
  <c r="BE120"/>
  <c r="BE127"/>
  <c r="BE131"/>
  <c r="BE133"/>
  <c r="BE135"/>
  <c r="BE137"/>
  <c r="BE141"/>
  <c r="BE145"/>
  <c r="BE149"/>
  <c r="BE154"/>
  <c i="4" r="J52"/>
  <c r="J54"/>
  <c r="F80"/>
  <c r="F81"/>
  <c r="BE87"/>
  <c r="BE91"/>
  <c r="BE117"/>
  <c r="BE122"/>
  <c r="E48"/>
  <c r="J55"/>
  <c r="BE96"/>
  <c r="BE100"/>
  <c r="BE105"/>
  <c r="BE109"/>
  <c r="BE113"/>
  <c i="3" r="J52"/>
  <c r="F54"/>
  <c r="F55"/>
  <c r="J55"/>
  <c r="BE91"/>
  <c r="BE100"/>
  <c r="BE114"/>
  <c r="E48"/>
  <c r="J54"/>
  <c r="BE87"/>
  <c r="BE95"/>
  <c r="BE105"/>
  <c r="BE109"/>
  <c r="BE119"/>
  <c r="BE122"/>
  <c r="BE125"/>
  <c i="2" r="J55"/>
  <c r="E76"/>
  <c r="J80"/>
  <c r="F82"/>
  <c r="J82"/>
  <c r="F83"/>
  <c r="BE89"/>
  <c r="BE93"/>
  <c r="BE97"/>
  <c r="BE102"/>
  <c r="BE106"/>
  <c r="BE110"/>
  <c r="BE114"/>
  <c r="BE118"/>
  <c r="BE123"/>
  <c r="BE129"/>
  <c r="BE133"/>
  <c r="BE137"/>
  <c r="BE141"/>
  <c r="BE146"/>
  <c r="BE150"/>
  <c r="BE154"/>
  <c r="BE157"/>
  <c r="BE160"/>
  <c r="BE165"/>
  <c r="BE171"/>
  <c r="BE177"/>
  <c r="BE183"/>
  <c r="BE187"/>
  <c r="BE192"/>
  <c r="BE196"/>
  <c r="BE200"/>
  <c r="BE205"/>
  <c r="BE208"/>
  <c r="BE211"/>
  <c r="F34"/>
  <c i="1" r="BA55"/>
  <c i="2" r="F35"/>
  <c i="1" r="BB55"/>
  <c i="4" r="F35"/>
  <c i="1" r="BB57"/>
  <c i="5" r="F34"/>
  <c i="1" r="BA58"/>
  <c i="5" r="F36"/>
  <c i="1" r="BC58"/>
  <c i="2" r="F37"/>
  <c i="1" r="BD55"/>
  <c i="3" r="F36"/>
  <c i="1" r="BC56"/>
  <c i="4" r="J34"/>
  <c i="1" r="AW57"/>
  <c i="5" r="F37"/>
  <c i="1" r="BD58"/>
  <c i="6" r="F34"/>
  <c i="1" r="BA59"/>
  <c i="6" r="F37"/>
  <c i="1" r="BD59"/>
  <c i="2" r="J34"/>
  <c i="1" r="AW55"/>
  <c i="3" r="F37"/>
  <c i="1" r="BD56"/>
  <c i="3" r="F35"/>
  <c i="1" r="BB56"/>
  <c i="4" r="F36"/>
  <c i="1" r="BC57"/>
  <c i="5" r="J34"/>
  <c i="1" r="AW58"/>
  <c i="6" r="J34"/>
  <c i="1" r="AW59"/>
  <c i="6" r="F36"/>
  <c i="1" r="BC59"/>
  <c i="2" r="F36"/>
  <c i="1" r="BC55"/>
  <c i="3" r="F34"/>
  <c i="1" r="BA56"/>
  <c i="3" r="J34"/>
  <c i="1" r="AW56"/>
  <c i="4" r="F34"/>
  <c i="1" r="BA57"/>
  <c i="4" r="F37"/>
  <c i="1" r="BD57"/>
  <c i="5" r="F35"/>
  <c i="1" r="BB58"/>
  <c i="6" r="F35"/>
  <c i="1" r="BB59"/>
  <c i="5" l="1" r="R139"/>
  <c r="R82"/>
  <c i="4" r="R85"/>
  <c r="R84"/>
  <c i="3" r="T85"/>
  <c r="T84"/>
  <c i="4" r="T85"/>
  <c r="T84"/>
  <c i="3" r="R85"/>
  <c r="R84"/>
  <c i="2" r="T87"/>
  <c r="T86"/>
  <c r="R87"/>
  <c r="R86"/>
  <c i="5" r="T139"/>
  <c r="T82"/>
  <c i="4" r="P85"/>
  <c r="P84"/>
  <c i="1" r="AU57"/>
  <c i="3" r="P85"/>
  <c r="P84"/>
  <c i="1" r="AU56"/>
  <c i="2" r="P87"/>
  <c r="P86"/>
  <c i="1" r="AU55"/>
  <c i="2" r="BK87"/>
  <c r="J87"/>
  <c r="J60"/>
  <c i="3" r="BK85"/>
  <c r="J85"/>
  <c r="J60"/>
  <c i="4" r="BK85"/>
  <c r="J85"/>
  <c r="J60"/>
  <c i="5" r="BK139"/>
  <c r="J139"/>
  <c r="J60"/>
  <c i="6" r="BK83"/>
  <c r="J83"/>
  <c r="J60"/>
  <c i="3" r="J33"/>
  <c i="1" r="AV56"/>
  <c r="AT56"/>
  <c i="4" r="F33"/>
  <c i="1" r="AZ57"/>
  <c i="6" r="F33"/>
  <c i="1" r="AZ59"/>
  <c r="BB54"/>
  <c r="W31"/>
  <c r="BC54"/>
  <c r="AY54"/>
  <c i="2" r="J33"/>
  <c i="1" r="AV55"/>
  <c r="AT55"/>
  <c i="4" r="J33"/>
  <c i="1" r="AV57"/>
  <c r="AT57"/>
  <c i="6" r="J33"/>
  <c i="1" r="AV59"/>
  <c r="AT59"/>
  <c r="BD54"/>
  <c r="W33"/>
  <c i="2" r="F33"/>
  <c i="1" r="AZ55"/>
  <c i="5" r="F33"/>
  <c i="1" r="AZ58"/>
  <c i="3" r="F33"/>
  <c i="1" r="AZ56"/>
  <c i="5" r="J33"/>
  <c i="1" r="AV58"/>
  <c r="AT58"/>
  <c r="BA54"/>
  <c r="AW54"/>
  <c r="AK30"/>
  <c i="3" l="1" r="BK84"/>
  <c r="J84"/>
  <c r="J59"/>
  <c i="4" r="BK84"/>
  <c r="J84"/>
  <c r="J59"/>
  <c i="5" r="BK82"/>
  <c r="J82"/>
  <c r="J59"/>
  <c i="2" r="BK86"/>
  <c r="J86"/>
  <c r="J59"/>
  <c i="6" r="BK82"/>
  <c r="J82"/>
  <c r="J59"/>
  <c i="1" r="W32"/>
  <c r="W30"/>
  <c r="AZ54"/>
  <c r="AV54"/>
  <c r="AK29"/>
  <c r="AU54"/>
  <c r="AX54"/>
  <c i="6" l="1" r="J30"/>
  <c i="1" r="AG59"/>
  <c i="3" r="J30"/>
  <c i="1" r="AG56"/>
  <c i="5" r="J30"/>
  <c i="1" r="AG58"/>
  <c r="W29"/>
  <c i="2" r="J30"/>
  <c i="1" r="AG55"/>
  <c i="4" r="J30"/>
  <c i="1" r="AG57"/>
  <c r="AT54"/>
  <c i="3" l="1" r="J39"/>
  <c i="4" r="J39"/>
  <c i="5" r="J39"/>
  <c i="2" r="J39"/>
  <c i="6" r="J39"/>
  <c i="1" r="AN56"/>
  <c r="AN55"/>
  <c r="AN57"/>
  <c r="AN58"/>
  <c r="AN59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<sst xmlns="http://schemas.openxmlformats.org/spreadsheetml/2006/main">
  <si>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</si>
  <si>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</si>
  <si>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</si>
  <si>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</si>
  <si>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</si>
  <si>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{62786b51-e867-493b-ae5f-f9cea1fb36eb}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</si>
  <si>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</si>
  <si>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</si>
  <si>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</si>
  <si>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</si>
  <si>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</si>
  <si>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</si>
  <si>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</si>
  <si>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</si>
  <si>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2022-02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</si>
  <si>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</si>
  <si>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</si>
  <si>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MK Mládeže</t>
  </si>
  <si>
    <t>KSO:</t>
  </si>
  <si>
    <t/>
  </si>
  <si>
    <t>CC-CZ:</t>
  </si>
  <si>
    <t>Místo:</t>
  </si>
  <si>
    <t xml:space="preserve"> </t>
  </si>
  <si>
    <t>Datum:</t>
  </si>
  <si>
    <t>19. 1. 2022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</si>
  <si>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</si>
  <si>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</si>
  <si>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</si>
  <si>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</si>
  <si>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</si>
  <si>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</si>
  <si>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</si>
  <si>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</si>
  <si>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</si>
  <si>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</si>
  <si>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</si>
  <si>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</si>
  <si>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</si>
  <si>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</si>
  <si>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</si>
  <si>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</si>
  <si>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</si>
  <si>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</si>
  <si>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</si>
  <si>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</si>
  <si>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</si>
  <si>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</si>
  <si>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</si>
  <si>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</si>
  <si>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</si>
  <si>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</si>
  <si>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</si>
  <si>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</si>
  <si>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</si>
  <si>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</si>
  <si>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</si>
  <si>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</si>
  <si>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</si>
  <si>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</si>
  <si>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</si>
  <si>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</si>
  <si>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</si>
  <si>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</si>
  <si>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</si>
  <si>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</si>
  <si>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</si>
  <si>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</si>
  <si>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</si>
  <si>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</si>
  <si>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</si>
  <si>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</si>
  <si>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</si>
  <si>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</si>
  <si>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</si>
  <si>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</si>
  <si>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Komunikace</t>
  </si>
  <si>
    <t>STA</t>
  </si>
  <si>
    <t>1</t>
  </si>
  <si>
    <t>{b18c1f19-3cef-4dd7-9e4a-b123c41fa89c}</t>
  </si>
  <si>
    <t>2</t>
  </si>
  <si>
    <t>SO 01.1</t>
  </si>
  <si>
    <t>Komunikace - sanace pláně</t>
  </si>
  <si>
    <t>{68be473a-097f-4bde-a4db-eba88ae1479d}</t>
  </si>
  <si>
    <t>SO 02</t>
  </si>
  <si>
    <t>Chodník</t>
  </si>
  <si>
    <t>{ddeac448-32c0-4b63-8d4f-37b4e6c42402}</t>
  </si>
  <si>
    <t>SO 03</t>
  </si>
  <si>
    <t>Výměna VO</t>
  </si>
  <si>
    <t>{b6511006-e8ca-45f9-9726-0391be222f0a}</t>
  </si>
  <si>
    <t>VRN</t>
  </si>
  <si>
    <t>Vedlejší rozpočtové náklady</t>
  </si>
  <si>
    <t>{8a4971b0-398d-499c-ab32-169c1e20239a}</t>
  </si>
  <si>
    <t>KRYCÍ LIST SOUPISU PRACÍ</t>
  </si>
  <si>
    <t>Objekt:</t>
  </si>
  <si>
    <t>SO 01 -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</si>
  <si>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</si>
  <si>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</si>
  <si>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</si>
  <si>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</si>
  <si>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</si>
  <si>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</si>
  <si>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</si>
  <si>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</si>
  <si>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</si>
  <si>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</si>
  <si>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</si>
  <si>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</si>
  <si>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</si>
  <si>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</si>
  <si>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</si>
  <si>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</si>
  <si>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</si>
  <si>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</si>
  <si>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</si>
  <si>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</si>
  <si>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</si>
  <si>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</si>
  <si>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</si>
  <si>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</si>
  <si>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</si>
  <si>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</si>
  <si>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</si>
  <si>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</si>
  <si>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</si>
  <si>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113154233</t>
  </si>
  <si>
    <t>Frézování živičného krytu tl 50 mm pruh š přes 1 do 2 m pl přes 500 do 1000 m2 bez překážek v trase</t>
  </si>
  <si>
    <t>m2</t>
  </si>
  <si>
    <t>CS ÚRS 2022 01</t>
  </si>
  <si>
    <t>4</t>
  </si>
  <si>
    <t>864464297</t>
  </si>
  <si>
    <t>PP</t>
  </si>
  <si>
    <t>Frézování živičného podkladu nebo krytu s naložením na dopravní prostředek plochy přes 500 do 1 000 m2 bez překážek v trase pruhu šířky přes 1 m do 2 m, tloušťky vrstvy 50 mm</t>
  </si>
  <si>
    <t>Online PSC</t>
  </si>
  <si>
    <t>https://podminky.urs.cz/item/CS_URS_2022_01/113154233</t>
  </si>
  <si>
    <t>VV</t>
  </si>
  <si>
    <t>721 "zaměřeno v mapě</t>
  </si>
  <si>
    <t>113107224</t>
  </si>
  <si>
    <t>Odstranění podkladu z kameniva drceného tl přes 300 do 400 mm strojně pl přes 200 m2</t>
  </si>
  <si>
    <t>193525350</t>
  </si>
  <si>
    <t>Odstranění podkladů nebo krytů strojně plochy jednotlivě přes 200 m2 s přemístěním hmot na skládku na vzdálenost do 20 m nebo s naložením na dopravní prostředek z kameniva hrubého drceného, o tl. vrstvy přes 300 do 400 mm</t>
  </si>
  <si>
    <t>https://podminky.urs.cz/item/CS_URS_2022_01/113107224</t>
  </si>
  <si>
    <t>3</t>
  </si>
  <si>
    <t>113202111</t>
  </si>
  <si>
    <t>Vytrhání obrub krajníků obrubníků stojatých</t>
  </si>
  <si>
    <t>m</t>
  </si>
  <si>
    <t>2068790772</t>
  </si>
  <si>
    <t>Vytrhání obrub s vybouráním lože, s přemístěním hmot na skládku na vzdálenost do 3 m nebo s naložením na dopravní prostředek z krajníků nebo obrubníků stojatých</t>
  </si>
  <si>
    <t>https://podminky.urs.cz/item/CS_URS_2022_01/113202111</t>
  </si>
  <si>
    <t>150</t>
  </si>
  <si>
    <t>5</t>
  </si>
  <si>
    <t>Komunikace pozemní</t>
  </si>
  <si>
    <t>564851111</t>
  </si>
  <si>
    <t>Podklad ze štěrkodrtě ŠD plochy přes 100 m2 tl 150 mm</t>
  </si>
  <si>
    <t>1210020654</t>
  </si>
  <si>
    <t>Podklad ze štěrkodrti ŠD s rozprostřením a zhutněním plochy přes 100 m2, po zhutnění tl. 150 mm</t>
  </si>
  <si>
    <t>https://podminky.urs.cz/item/CS_URS_2022_01/564851111</t>
  </si>
  <si>
    <t>2*721 "konstrukce vozovky</t>
  </si>
  <si>
    <t>564861111</t>
  </si>
  <si>
    <t>Podklad ze štěrkodrtě ŠD plochy přes 100 m2 tl 200 mm</t>
  </si>
  <si>
    <t>2096867724</t>
  </si>
  <si>
    <t>Podklad ze štěrkodrti ŠD s rozprostřením a zhutněním plochy přes 100 m2, po zhutnění tl. 200 mm</t>
  </si>
  <si>
    <t>https://podminky.urs.cz/item/CS_URS_2022_01/564861111</t>
  </si>
  <si>
    <t>721 "sanace pláně</t>
  </si>
  <si>
    <t>6</t>
  </si>
  <si>
    <t>565155121</t>
  </si>
  <si>
    <t>Asfaltový beton vrstva podkladní ACP 16 (obalované kamenivo OKS) tl 70 mm š přes 3 m</t>
  </si>
  <si>
    <t>411855648</t>
  </si>
  <si>
    <t>Asfaltový beton vrstva podkladní ACP 16 (obalované kamenivo střednězrnné - OKS) s rozprostřením a zhutněním v pruhu šířky přes 3 m, po zhutnění tl. 70 mm</t>
  </si>
  <si>
    <t>https://podminky.urs.cz/item/CS_URS_2022_01/565155121</t>
  </si>
  <si>
    <t>721</t>
  </si>
  <si>
    <t>7</t>
  </si>
  <si>
    <t>573191111</t>
  </si>
  <si>
    <t>Postřik infiltrační kationaktivní emulzí v množství 1 kg/m2</t>
  </si>
  <si>
    <t>210895799</t>
  </si>
  <si>
    <t>Postřik infiltrační kationaktivní emulzí v množství 1,00 kg/m2</t>
  </si>
  <si>
    <t>https://podminky.urs.cz/item/CS_URS_2022_01/573191111</t>
  </si>
  <si>
    <t>8</t>
  </si>
  <si>
    <t>573211109</t>
  </si>
  <si>
    <t>Postřik živičný spojovací z asfaltu v množství 0,50 kg/m2</t>
  </si>
  <si>
    <t>-456405057</t>
  </si>
  <si>
    <t>Postřik spojovací PS bez posypu kamenivem z asfaltu silničního, v množství 0,50 kg/m2</t>
  </si>
  <si>
    <t>https://podminky.urs.cz/item/CS_URS_2022_01/573211109</t>
  </si>
  <si>
    <t>Součet</t>
  </si>
  <si>
    <t>9</t>
  </si>
  <si>
    <t>577134111</t>
  </si>
  <si>
    <t>Asfaltový beton vrstva obrusná ACO 11 (ABS) tř. I tl 40 mm š do 3 m z nemodifikovaného asfaltu</t>
  </si>
  <si>
    <t>1476985522</t>
  </si>
  <si>
    <t>Asfaltový beton vrstva obrusná ACO 11 (ABS) s rozprostřením a se zhutněním z nemodifikovaného asfaltu v pruhu šířky do 3 m tř. I, po zhutnění tl. 40 mm</t>
  </si>
  <si>
    <t>https://podminky.urs.cz/item/CS_URS_2022_01/577134111</t>
  </si>
  <si>
    <t>Trubní vedení</t>
  </si>
  <si>
    <t>10</t>
  </si>
  <si>
    <t>899131111</t>
  </si>
  <si>
    <t>Výměna šachtového rámu s osazením a dodáním litinového rámu s patkou</t>
  </si>
  <si>
    <t>kus</t>
  </si>
  <si>
    <t>-1580635230</t>
  </si>
  <si>
    <t>Výměna šachtového rámu tř. D 400 včetně poklopu s osazením a dodáním nového rámu litinového s patkou</t>
  </si>
  <si>
    <t>https://podminky.urs.cz/item/CS_URS_2022_01/899131111</t>
  </si>
  <si>
    <t>13</t>
  </si>
  <si>
    <t>11</t>
  </si>
  <si>
    <t>899231111</t>
  </si>
  <si>
    <t>Výšková úprava uličního vstupu nebo vpusti do 200 mm zvýšením mříže</t>
  </si>
  <si>
    <t>204516016</t>
  </si>
  <si>
    <t>https://podminky.urs.cz/item/CS_URS_2022_01/899231111</t>
  </si>
  <si>
    <t>12</t>
  </si>
  <si>
    <t>899331111</t>
  </si>
  <si>
    <t>Výšková úprava uličního vstupu nebo vpusti do 200 mm zvýšením poklopu</t>
  </si>
  <si>
    <t>72807593</t>
  </si>
  <si>
    <t>https://podminky.urs.cz/item/CS_URS_2022_01/899331111</t>
  </si>
  <si>
    <t>899431111</t>
  </si>
  <si>
    <t>Výšková úprava uličního vstupu nebo vpusti do 200 mm zvýšením krycího hrnce, šoupěte nebo hydrantu</t>
  </si>
  <si>
    <t>1488984657</t>
  </si>
  <si>
    <t>Výšková úprava uličního vstupu nebo vpusti do 200 mm zvýšením krycího hrnce, šoupěte nebo hydrantu bez úpravy armatur</t>
  </si>
  <si>
    <t>https://podminky.urs.cz/item/CS_URS_2022_01/899431111</t>
  </si>
  <si>
    <t>Ostatní konstrukce a práce, bourání</t>
  </si>
  <si>
    <t>14</t>
  </si>
  <si>
    <t>916131213</t>
  </si>
  <si>
    <t>Osazení silničního obrubníku betonového stojatého s boční opěrou do lože z betonu prostého</t>
  </si>
  <si>
    <t>-2051323687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</si>
  <si>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</si>
  <si>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https://podminky.urs.cz/item/CS_URS_2022_01/916131213</t>
  </si>
  <si>
    <t>M</t>
  </si>
  <si>
    <t>59217031</t>
  </si>
  <si>
    <t>obrubník betonový silniční 1000x150x250mm</t>
  </si>
  <si>
    <t>-250645999</t>
  </si>
  <si>
    <t>78</t>
  </si>
  <si>
    <t>78*1,02 'Přepočtené koeficientem množství</t>
  </si>
  <si>
    <t>16</t>
  </si>
  <si>
    <t>59217029</t>
  </si>
  <si>
    <t>obrubník betonový silniční nájezdový 1000x150x150mm</t>
  </si>
  <si>
    <t>-689864344</t>
  </si>
  <si>
    <t>58</t>
  </si>
  <si>
    <t>17</t>
  </si>
  <si>
    <t>59217030</t>
  </si>
  <si>
    <t>obrubník betonový silniční přechodový 1000x150x150-250mm</t>
  </si>
  <si>
    <t>1833694756</t>
  </si>
  <si>
    <t>2*7</t>
  </si>
  <si>
    <t>18</t>
  </si>
  <si>
    <t>919122132</t>
  </si>
  <si>
    <t>Těsnění spár zálivkou za tepla pro komůrky š 20 mm hl 40 mm s těsnicím profilem</t>
  </si>
  <si>
    <t>308282504</t>
  </si>
  <si>
    <t>Utěsnění dilatačních spár zálivkou za tepla v cementobetonovém nebo živičném krytu včetně adhezního nátěru s těsnicím profilem pod zálivkou, pro komůrky šířky 20 mm, hloubky 40 mm</t>
  </si>
  <si>
    <t>https://podminky.urs.cz/item/CS_URS_2022_01/919122132</t>
  </si>
  <si>
    <t>7+14+7</t>
  </si>
  <si>
    <t>19</t>
  </si>
  <si>
    <t>919735111</t>
  </si>
  <si>
    <t>Řezání stávajícího živičného krytu hl do 50 mm</t>
  </si>
  <si>
    <t>1861608664</t>
  </si>
  <si>
    <t>Řezání stávajícího živičného krytu nebo podkladu hloubky do 50 mm</t>
  </si>
  <si>
    <t>https://podminky.urs.cz/item/CS_URS_2022_01/919735111</t>
  </si>
  <si>
    <t>997</t>
  </si>
  <si>
    <t>Přesun sutě</t>
  </si>
  <si>
    <t>20</t>
  </si>
  <si>
    <t>997221551</t>
  </si>
  <si>
    <t>Vodorovná doprava suti ze sypkých materiálů do 1 km</t>
  </si>
  <si>
    <t>t</t>
  </si>
  <si>
    <t>1852181743</t>
  </si>
  <si>
    <t>Vodorovná doprava suti bez naložení, ale se složením a s hrubým urovnáním ze sypkých materiálů, na vzdálenost do 1 km</t>
  </si>
  <si>
    <t>https://podminky.urs.cz/item/CS_URS_2022_01/997221551</t>
  </si>
  <si>
    <t>82,915</t>
  </si>
  <si>
    <t>418,18</t>
  </si>
  <si>
    <t>997221559</t>
  </si>
  <si>
    <t>Příplatek ZKD 1 km u vodorovné dopravy suti ze sypkých materiálů</t>
  </si>
  <si>
    <t>1255699920</t>
  </si>
  <si>
    <t>Vodorovná doprava suti bez naložení, ale se složením a s hrubým urovnáním Příplatek k ceně za každý další i započatý 1 km přes 1 km</t>
  </si>
  <si>
    <t>https://podminky.urs.cz/item/CS_URS_2022_01/997221559</t>
  </si>
  <si>
    <t>501,095" přeprava do 40 km (AZS KV)</t>
  </si>
  <si>
    <t>501,095*40 'Přepočtené koeficientem množství</t>
  </si>
  <si>
    <t>22</t>
  </si>
  <si>
    <t>997221561</t>
  </si>
  <si>
    <t>Vodorovná doprava suti z kusových materiálů do 1 km</t>
  </si>
  <si>
    <t>-909119503</t>
  </si>
  <si>
    <t>Vodorovná doprava suti bez naložení, ale se složením a s hrubým urovnáním z kusových materiálů, na vzdálenost do 1 km</t>
  </si>
  <si>
    <t>https://podminky.urs.cz/item/CS_URS_2022_01/997221561</t>
  </si>
  <si>
    <t>30,75</t>
  </si>
  <si>
    <t>23</t>
  </si>
  <si>
    <t>997221569</t>
  </si>
  <si>
    <t>Příplatek ZKD 1 km u vodorovné dopravy suti z kusových materiálů</t>
  </si>
  <si>
    <t>-1027387883</t>
  </si>
  <si>
    <t>https://podminky.urs.cz/item/CS_URS_2022_01/997221569</t>
  </si>
  <si>
    <t>30,75" přeprava do 40 km (AZS KV)</t>
  </si>
  <si>
    <t>30,75*40 'Přepočtené koeficientem množství</t>
  </si>
  <si>
    <t>24</t>
  </si>
  <si>
    <t>997221861</t>
  </si>
  <si>
    <t>Poplatek za uložení stavebního odpadu na recyklační skládce (skládkovné) z prostého betonu pod kódem 17 01 01</t>
  </si>
  <si>
    <t>179358428</t>
  </si>
  <si>
    <t>Poplatek za uložení stavebního odpadu na recyklační skládce (skládkovné) z prostého betonu zatříděného do Katalogu odpadů pod kódem 17 01 01</t>
  </si>
  <si>
    <t>https://podminky.urs.cz/item/CS_URS_2022_01/997221861</t>
  </si>
  <si>
    <t>25</t>
  </si>
  <si>
    <t>997221873</t>
  </si>
  <si>
    <t>Poplatek za uložení stavebního odpadu na recyklační skládce (skládkovné) zeminy a kamení zatříděného do Katalogu odpadů pod kódem 17 05 04</t>
  </si>
  <si>
    <t>1560499983</t>
  </si>
  <si>
    <t>https://podminky.urs.cz/item/CS_URS_2022_01/997221873</t>
  </si>
  <si>
    <t>418,180</t>
  </si>
  <si>
    <t>26</t>
  </si>
  <si>
    <t>997221875</t>
  </si>
  <si>
    <t>Poplatek za uložení stavebního odpadu na recyklační skládce (skládkovné) asfaltového bez obsahu dehtu zatříděného do Katalogu odpadů pod kódem 17 03 02</t>
  </si>
  <si>
    <t>-387281881</t>
  </si>
  <si>
    <t>https://podminky.urs.cz/item/CS_URS_2022_01/997221875</t>
  </si>
  <si>
    <t>998</t>
  </si>
  <si>
    <t>Přesun hmot</t>
  </si>
  <si>
    <t>27</t>
  </si>
  <si>
    <t>998225111</t>
  </si>
  <si>
    <t>Přesun hmot pro pozemní komunikace s krytem z kamene, monolitickým betonovým nebo živičným</t>
  </si>
  <si>
    <t>-1155772840</t>
  </si>
  <si>
    <t>Přesun hmot pro komunikace s krytem z kameniva, monolitickým betonovým nebo živičným dopravní vzdálenost do 200 m jakékoliv délky objektu</t>
  </si>
  <si>
    <t>https://podminky.urs.cz/item/CS_URS_2022_01/998225111</t>
  </si>
  <si>
    <t>28</t>
  </si>
  <si>
    <t>998225191</t>
  </si>
  <si>
    <t>Příplatek k přesunu hmot pro pozemní komunikace s krytem z kamene, živičným, betonovým do 1000 m</t>
  </si>
  <si>
    <t>-291033039</t>
  </si>
  <si>
    <t>Přesun hmot pro komunikace s krytem z kameniva, monolitickým betonovým nebo živičným Příplatek k ceně za zvětšený přesun přes vymezenou největší dopravní vzdálenost do 1000 m</t>
  </si>
  <si>
    <t>https://podminky.urs.cz/item/CS_URS_2022_01/998225191</t>
  </si>
  <si>
    <t>29</t>
  </si>
  <si>
    <t>998225194</t>
  </si>
  <si>
    <t>Příplatek k přesunu hmot pro pozemní komunikace s krytem z kamene, živičným, betonovým do 5000 m</t>
  </si>
  <si>
    <t>-197568396</t>
  </si>
  <si>
    <t>Přesun hmot pro komunikace s krytem z kameniva, monolitickým betonovým nebo živičným Příplatek k ceně za zvětšený přesun přes vymezenou největší dopravní vzdálenost do 5000 m</t>
  </si>
  <si>
    <t>https://podminky.urs.cz/item/CS_URS_2022_01/998225194</t>
  </si>
  <si>
    <t>1086,808*3 'Přepočtené koeficientem množství</t>
  </si>
  <si>
    <t>SO 01.1 - Komunikace - sanace pláně</t>
  </si>
  <si>
    <t>122252204</t>
  </si>
  <si>
    <t>Odkopávky a prokopávky nezapažené pro silnice a dálnice v hornině třídy těžitelnosti I objem do 500 m3 strojně</t>
  </si>
  <si>
    <t>m3</t>
  </si>
  <si>
    <t>1950825425</t>
  </si>
  <si>
    <t>Odkopávky a prokopávky nezapažené pro silnice a dálnice strojně v hornině třídy těžitelnosti I přes 100 do 500 m3</t>
  </si>
  <si>
    <t>https://podminky.urs.cz/item/CS_URS_2022_01/122252204</t>
  </si>
  <si>
    <t>721*0,5 "sanace pláně</t>
  </si>
  <si>
    <t>162351104</t>
  </si>
  <si>
    <t>Vodorovné přemístění přes 500 do 1000 m výkopku/sypaniny z horniny třídy těžitelnosti I skupiny 1 až 3</t>
  </si>
  <si>
    <t>-712656002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</si>
  <si>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</si>
  <si>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https://podminky.urs.cz/item/CS_URS_2022_01/162351104</t>
  </si>
  <si>
    <t>360,5</t>
  </si>
  <si>
    <t>162751119</t>
  </si>
  <si>
    <t>Příplatek k vodorovnému přemístění výkopku/sypaniny z horniny třídy těžitelnosti I skupiny 1 až 3 ZKD 1000 m přes 10000 m</t>
  </si>
  <si>
    <t>1561513365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</si>
  <si>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</si>
  <si>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https://podminky.urs.cz/item/CS_URS_2022_01/162751119</t>
  </si>
  <si>
    <t>360,5*14 'Přepočtené koeficientem množství</t>
  </si>
  <si>
    <t>181152302</t>
  </si>
  <si>
    <t>Úprava pláně pro silnice a dálnice v zářezech se zhutněním</t>
  </si>
  <si>
    <t>802152739</t>
  </si>
  <si>
    <t>Úprava pláně na stavbách silnic a dálnic strojně v zářezech mimo skalních se zhutněním</t>
  </si>
  <si>
    <t>https://podminky.urs.cz/item/CS_URS_2022_01/181152302</t>
  </si>
  <si>
    <t>-703865867</t>
  </si>
  <si>
    <t>564681111</t>
  </si>
  <si>
    <t>Podklad z kameniva hrubého drceného vel. 63-125 mm plochy přes 100 m2 tl 300 mm</t>
  </si>
  <si>
    <t>2092444475</t>
  </si>
  <si>
    <t>Podklad z kameniva hrubého drceného vel. 63-125 mm, s rozprostřením a zhutněním plochy přes 100 m2, po zhutnění tl. 300 mm</t>
  </si>
  <si>
    <t>https://podminky.urs.cz/item/CS_URS_2022_01/564681111</t>
  </si>
  <si>
    <t>632089331</t>
  </si>
  <si>
    <t>360*1,8</t>
  </si>
  <si>
    <t>2049919768</t>
  </si>
  <si>
    <t>-990074877</t>
  </si>
  <si>
    <t>246144425</t>
  </si>
  <si>
    <t>744,793*3 'Přepočtené koeficientem množství</t>
  </si>
  <si>
    <t>SO 02 - Chodník</t>
  </si>
  <si>
    <t>113106123</t>
  </si>
  <si>
    <t>Rozebrání dlažeb ze zámkových dlaždic komunikací pro pěší ručně</t>
  </si>
  <si>
    <t>59585908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</si>
  <si>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</si>
  <si>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https://podminky.urs.cz/item/CS_URS_2022_01/113106123</t>
  </si>
  <si>
    <t>40*2,4</t>
  </si>
  <si>
    <t>-1051575967</t>
  </si>
  <si>
    <t>40</t>
  </si>
  <si>
    <t>566301111</t>
  </si>
  <si>
    <t>Úprava krytu z kameniva drceného pro nový kryt s doplněním kameniva drceného přes 0,04 do 0,06 m3/m2</t>
  </si>
  <si>
    <t>92389062</t>
  </si>
  <si>
    <t>Úprava dosavadního krytu z kameniva drceného jako podklad pro nový kryt s vyrovnáním profilu v příčném i podélném směru, s vlhčením a zhutněním, s doplněním kamenivem drceným, jeho rozprostřením a zhutněním, v množství přes 0,04 do 0,06 m3/m2</t>
  </si>
  <si>
    <t>https://podminky.urs.cz/item/CS_URS_2022_01/566301111</t>
  </si>
  <si>
    <t>596212211</t>
  </si>
  <si>
    <t>Kladení zámkové dlažby pozemních komunikací ručně tl 80 mm skupiny A pl přes 50 do 100 m2</t>
  </si>
  <si>
    <t>107093482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</si>
  <si>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50 do 100 m2</t>
  </si>
  <si>
    <t>https://podminky.urs.cz/item/CS_URS_2022_01/596212211</t>
  </si>
  <si>
    <t>-2141451859</t>
  </si>
  <si>
    <t>1650296891</t>
  </si>
  <si>
    <t>520265655</t>
  </si>
  <si>
    <t>8,20</t>
  </si>
  <si>
    <t>243237793</t>
  </si>
  <si>
    <t>8,20" přeprava do 40 km (AZS KV)</t>
  </si>
  <si>
    <t>8,2*40 'Přepočtené koeficientem množství</t>
  </si>
  <si>
    <t>-1494061751</t>
  </si>
  <si>
    <t>SO 03 - Výměna VO</t>
  </si>
  <si>
    <t>ks</t>
  </si>
  <si>
    <t>-2079472697</t>
  </si>
  <si>
    <t>trubka Agrosil plastová průměr 250mm/1,5m</t>
  </si>
  <si>
    <t>1743499828</t>
  </si>
  <si>
    <t>beton pro základ ocelového stožáru (0,25 m3)</t>
  </si>
  <si>
    <t>3*0,25</t>
  </si>
  <si>
    <t>805464293</t>
  </si>
  <si>
    <t>písek jemnozrnný</t>
  </si>
  <si>
    <t>0,05*3</t>
  </si>
  <si>
    <t>-173520227</t>
  </si>
  <si>
    <t>recyklace svítidla</t>
  </si>
  <si>
    <t>1609591718</t>
  </si>
  <si>
    <t>kabelová spojka</t>
  </si>
  <si>
    <t>1467519111</t>
  </si>
  <si>
    <t>kabel CYKY 3Cx1,5</t>
  </si>
  <si>
    <t>3*10</t>
  </si>
  <si>
    <t>402686460</t>
  </si>
  <si>
    <t>stožárová výzbroj SV6.16.4, průběžná s pojistkou 4A</t>
  </si>
  <si>
    <t>-959722516</t>
  </si>
  <si>
    <t>stožárová zemní spojka</t>
  </si>
  <si>
    <t>567016379</t>
  </si>
  <si>
    <t>CYKY J 4x10 mm2</t>
  </si>
  <si>
    <t>122+3+3+1,5+1,5</t>
  </si>
  <si>
    <t>1927691950</t>
  </si>
  <si>
    <t>výstražná fólie s bleskem</t>
  </si>
  <si>
    <t>130</t>
  </si>
  <si>
    <t>-1946522322</t>
  </si>
  <si>
    <t>chránička KF 09063</t>
  </si>
  <si>
    <t>450581278</t>
  </si>
  <si>
    <t>zemnící pásek FeZn 30x4 mm</t>
  </si>
  <si>
    <t>131</t>
  </si>
  <si>
    <t>hod</t>
  </si>
  <si>
    <t>1197790365</t>
  </si>
  <si>
    <t>montážní plošina</t>
  </si>
  <si>
    <t>3*4</t>
  </si>
  <si>
    <t>-2067799564</t>
  </si>
  <si>
    <t>Práce elektromonéra</t>
  </si>
  <si>
    <t>3*8</t>
  </si>
  <si>
    <t>soubor</t>
  </si>
  <si>
    <t>-1125268310</t>
  </si>
  <si>
    <t>Vytýčení inženýrských sítí</t>
  </si>
  <si>
    <t>994660099</t>
  </si>
  <si>
    <t>poplatek za uložení stavební sutě</t>
  </si>
  <si>
    <t>0,5*3</t>
  </si>
  <si>
    <t>km</t>
  </si>
  <si>
    <t>-423612303</t>
  </si>
  <si>
    <t>doprava materiálu a odvoz sutě</t>
  </si>
  <si>
    <t>623247720</t>
  </si>
  <si>
    <t>stavba patky pro stožár</t>
  </si>
  <si>
    <t>796586715</t>
  </si>
  <si>
    <t>instalace sloupu ssvetelného bodu</t>
  </si>
  <si>
    <t>1442006959</t>
  </si>
  <si>
    <t>demontáž stávajícího stožáru, výložníku a svítidla</t>
  </si>
  <si>
    <t xml:space="preserve">svítidlo VO SL 11 mini Led </t>
  </si>
  <si>
    <t>-911578354</t>
  </si>
  <si>
    <t>1216449176</t>
  </si>
  <si>
    <t>Stožár DOS 80 - dl 9m</t>
  </si>
  <si>
    <t>1272500238</t>
  </si>
  <si>
    <t>Výložník V89 150060-1-0</t>
  </si>
  <si>
    <t>1714524845</t>
  </si>
  <si>
    <t>(130-40)*0,6</t>
  </si>
  <si>
    <t>132151102</t>
  </si>
  <si>
    <t>Hloubení rýh nezapažených š do 800 mm v hornině třídy těžitelnosti I skupiny 1 a 2 objem do 50 m3 strojně</t>
  </si>
  <si>
    <t>465427189</t>
  </si>
  <si>
    <t>Hloubení nezapažených rýh šířky do 800 mm strojně s urovnáním dna do předepsaného profilu a spádu v hornině třídy těžitelnosti I skupiny 1 a 2 přes 20 do 50 m3</t>
  </si>
  <si>
    <t>https://podminky.urs.cz/item/CS_URS_2022_01/132151102</t>
  </si>
  <si>
    <t>130*0,3*0,6</t>
  </si>
  <si>
    <t>174111101</t>
  </si>
  <si>
    <t>Zásyp jam, šachet rýh nebo kolem objektů sypaninou se zhutněním ručně</t>
  </si>
  <si>
    <t>608188748</t>
  </si>
  <si>
    <t>Zásyp sypaninou z jakékoliv horniny ručně s uložením výkopku ve vrstvách se zhutněním jam, šachet, rýh nebo kolem objektů v těchto vykopávkách</t>
  </si>
  <si>
    <t>https://podminky.urs.cz/item/CS_URS_2022_01/174111101</t>
  </si>
  <si>
    <t>97417926</t>
  </si>
  <si>
    <t>-1025876281</t>
  </si>
  <si>
    <t>VRN - Vedlejší rozpočtové náklady</t>
  </si>
  <si>
    <t xml:space="preserve">    VRN4 - Inženýrská činnost</t>
  </si>
  <si>
    <t xml:space="preserve">    VRN7 - Provozní vlivy</t>
  </si>
  <si>
    <t>VRN4</t>
  </si>
  <si>
    <t>Inženýrská činnost</t>
  </si>
  <si>
    <t>043203000</t>
  </si>
  <si>
    <t>Měření, monitoring, rozbory bez rozlišení</t>
  </si>
  <si>
    <t>Soubor</t>
  </si>
  <si>
    <t>1024</t>
  </si>
  <si>
    <t>-691840522</t>
  </si>
  <si>
    <t>Měření, monitoring, rozbory bez rozlišení (rozbor živice PAU)</t>
  </si>
  <si>
    <t>https://podminky.urs.cz/item/CS_URS_2022_01/043203000</t>
  </si>
  <si>
    <t>VRN7</t>
  </si>
  <si>
    <t>Provozní vlivy</t>
  </si>
  <si>
    <t>043134000</t>
  </si>
  <si>
    <t>Zkoušky únosnosti pláně</t>
  </si>
  <si>
    <t>1858956144</t>
  </si>
  <si>
    <t>Zkoušky únosnosti pláně (SZZ)</t>
  </si>
  <si>
    <t>072103001</t>
  </si>
  <si>
    <t>Projednání DIO a zajištění DIR komunikace + dopravní značení</t>
  </si>
  <si>
    <t>-776449785</t>
  </si>
  <si>
    <t>Projednání DIO a zajištění DIR komunikace</t>
  </si>
  <si>
    <t>https://podminky.urs.cz/item/CS_URS_2022_01/072103001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</si>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</sst>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4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54233" TargetMode="External" /><Relationship Id="rId2" Type="http://schemas.openxmlformats.org/officeDocument/2006/relationships/hyperlink" Target="https://podminky.urs.cz/item/CS_URS_2022_01/113107224" TargetMode="External" /><Relationship Id="rId3" Type="http://schemas.openxmlformats.org/officeDocument/2006/relationships/hyperlink" Target="https://podminky.urs.cz/item/CS_URS_2022_01/113202111" TargetMode="External" /><Relationship Id="rId4" Type="http://schemas.openxmlformats.org/officeDocument/2006/relationships/hyperlink" Target="https://podminky.urs.cz/item/CS_URS_2022_01/564851111" TargetMode="External" /><Relationship Id="rId5" Type="http://schemas.openxmlformats.org/officeDocument/2006/relationships/hyperlink" Target="https://podminky.urs.cz/item/CS_URS_2022_01/564861111" TargetMode="External" /><Relationship Id="rId6" Type="http://schemas.openxmlformats.org/officeDocument/2006/relationships/hyperlink" Target="https://podminky.urs.cz/item/CS_URS_2022_01/565155121" TargetMode="External" /><Relationship Id="rId7" Type="http://schemas.openxmlformats.org/officeDocument/2006/relationships/hyperlink" Target="https://podminky.urs.cz/item/CS_URS_2022_01/573191111" TargetMode="External" /><Relationship Id="rId8" Type="http://schemas.openxmlformats.org/officeDocument/2006/relationships/hyperlink" Target="https://podminky.urs.cz/item/CS_URS_2022_01/573211109" TargetMode="External" /><Relationship Id="rId9" Type="http://schemas.openxmlformats.org/officeDocument/2006/relationships/hyperlink" Target="https://podminky.urs.cz/item/CS_URS_2022_01/577134111" TargetMode="External" /><Relationship Id="rId10" Type="http://schemas.openxmlformats.org/officeDocument/2006/relationships/hyperlink" Target="https://podminky.urs.cz/item/CS_URS_2022_01/899131111" TargetMode="External" /><Relationship Id="rId11" Type="http://schemas.openxmlformats.org/officeDocument/2006/relationships/hyperlink" Target="https://podminky.urs.cz/item/CS_URS_2022_01/899231111" TargetMode="External" /><Relationship Id="rId12" Type="http://schemas.openxmlformats.org/officeDocument/2006/relationships/hyperlink" Target="https://podminky.urs.cz/item/CS_URS_2022_01/899331111" TargetMode="External" /><Relationship Id="rId13" Type="http://schemas.openxmlformats.org/officeDocument/2006/relationships/hyperlink" Target="https://podminky.urs.cz/item/CS_URS_2022_01/899431111" TargetMode="External" /><Relationship Id="rId14" Type="http://schemas.openxmlformats.org/officeDocument/2006/relationships/hyperlink" Target="https://podminky.urs.cz/item/CS_URS_2022_01/916131213" TargetMode="External" /><Relationship Id="rId15" Type="http://schemas.openxmlformats.org/officeDocument/2006/relationships/hyperlink" Target="https://podminky.urs.cz/item/CS_URS_2022_01/919122132" TargetMode="External" /><Relationship Id="rId16" Type="http://schemas.openxmlformats.org/officeDocument/2006/relationships/hyperlink" Target="https://podminky.urs.cz/item/CS_URS_2022_01/919735111" TargetMode="External" /><Relationship Id="rId17" Type="http://schemas.openxmlformats.org/officeDocument/2006/relationships/hyperlink" Target="https://podminky.urs.cz/item/CS_URS_2022_01/997221551" TargetMode="External" /><Relationship Id="rId18" Type="http://schemas.openxmlformats.org/officeDocument/2006/relationships/hyperlink" Target="https://podminky.urs.cz/item/CS_URS_2022_01/997221559" TargetMode="External" /><Relationship Id="rId19" Type="http://schemas.openxmlformats.org/officeDocument/2006/relationships/hyperlink" Target="https://podminky.urs.cz/item/CS_URS_2022_01/997221561" TargetMode="External" /><Relationship Id="rId20" Type="http://schemas.openxmlformats.org/officeDocument/2006/relationships/hyperlink" Target="https://podminky.urs.cz/item/CS_URS_2022_01/997221569" TargetMode="External" /><Relationship Id="rId21" Type="http://schemas.openxmlformats.org/officeDocument/2006/relationships/hyperlink" Target="https://podminky.urs.cz/item/CS_URS_2022_01/997221861" TargetMode="External" /><Relationship Id="rId22" Type="http://schemas.openxmlformats.org/officeDocument/2006/relationships/hyperlink" Target="https://podminky.urs.cz/item/CS_URS_2022_01/997221873" TargetMode="External" /><Relationship Id="rId23" Type="http://schemas.openxmlformats.org/officeDocument/2006/relationships/hyperlink" Target="https://podminky.urs.cz/item/CS_URS_2022_01/997221875" TargetMode="External" /><Relationship Id="rId24" Type="http://schemas.openxmlformats.org/officeDocument/2006/relationships/hyperlink" Target="https://podminky.urs.cz/item/CS_URS_2022_01/998225111" TargetMode="External" /><Relationship Id="rId25" Type="http://schemas.openxmlformats.org/officeDocument/2006/relationships/hyperlink" Target="https://podminky.urs.cz/item/CS_URS_2022_01/998225191" TargetMode="External" /><Relationship Id="rId26" Type="http://schemas.openxmlformats.org/officeDocument/2006/relationships/hyperlink" Target="https://podminky.urs.cz/item/CS_URS_2022_01/998225194" TargetMode="External" /><Relationship Id="rId2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22252204" TargetMode="External" /><Relationship Id="rId2" Type="http://schemas.openxmlformats.org/officeDocument/2006/relationships/hyperlink" Target="https://podminky.urs.cz/item/CS_URS_2022_01/162351104" TargetMode="External" /><Relationship Id="rId3" Type="http://schemas.openxmlformats.org/officeDocument/2006/relationships/hyperlink" Target="https://podminky.urs.cz/item/CS_URS_2022_01/162751119" TargetMode="External" /><Relationship Id="rId4" Type="http://schemas.openxmlformats.org/officeDocument/2006/relationships/hyperlink" Target="https://podminky.urs.cz/item/CS_URS_2022_01/181152302" TargetMode="External" /><Relationship Id="rId5" Type="http://schemas.openxmlformats.org/officeDocument/2006/relationships/hyperlink" Target="https://podminky.urs.cz/item/CS_URS_2022_01/564861111" TargetMode="External" /><Relationship Id="rId6" Type="http://schemas.openxmlformats.org/officeDocument/2006/relationships/hyperlink" Target="https://podminky.urs.cz/item/CS_URS_2022_01/564681111" TargetMode="External" /><Relationship Id="rId7" Type="http://schemas.openxmlformats.org/officeDocument/2006/relationships/hyperlink" Target="https://podminky.urs.cz/item/CS_URS_2022_01/997221873" TargetMode="External" /><Relationship Id="rId8" Type="http://schemas.openxmlformats.org/officeDocument/2006/relationships/hyperlink" Target="https://podminky.urs.cz/item/CS_URS_2022_01/998225111" TargetMode="External" /><Relationship Id="rId9" Type="http://schemas.openxmlformats.org/officeDocument/2006/relationships/hyperlink" Target="https://podminky.urs.cz/item/CS_URS_2022_01/998225191" TargetMode="External" /><Relationship Id="rId10" Type="http://schemas.openxmlformats.org/officeDocument/2006/relationships/hyperlink" Target="https://podminky.urs.cz/item/CS_URS_2022_01/998225194" TargetMode="External" /><Relationship Id="rId1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6123" TargetMode="External" /><Relationship Id="rId2" Type="http://schemas.openxmlformats.org/officeDocument/2006/relationships/hyperlink" Target="https://podminky.urs.cz/item/CS_URS_2022_01/113202111" TargetMode="External" /><Relationship Id="rId3" Type="http://schemas.openxmlformats.org/officeDocument/2006/relationships/hyperlink" Target="https://podminky.urs.cz/item/CS_URS_2022_01/566301111" TargetMode="External" /><Relationship Id="rId4" Type="http://schemas.openxmlformats.org/officeDocument/2006/relationships/hyperlink" Target="https://podminky.urs.cz/item/CS_URS_2022_01/596212211" TargetMode="External" /><Relationship Id="rId5" Type="http://schemas.openxmlformats.org/officeDocument/2006/relationships/hyperlink" Target="https://podminky.urs.cz/item/CS_URS_2022_01/916131213" TargetMode="External" /><Relationship Id="rId6" Type="http://schemas.openxmlformats.org/officeDocument/2006/relationships/hyperlink" Target="https://podminky.urs.cz/item/CS_URS_2022_01/997221561" TargetMode="External" /><Relationship Id="rId7" Type="http://schemas.openxmlformats.org/officeDocument/2006/relationships/hyperlink" Target="https://podminky.urs.cz/item/CS_URS_2022_01/997221569" TargetMode="External" /><Relationship Id="rId8" Type="http://schemas.openxmlformats.org/officeDocument/2006/relationships/hyperlink" Target="https://podminky.urs.cz/item/CS_URS_2022_01/997221861" TargetMode="External" /><Relationship Id="rId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13106123" TargetMode="External" /><Relationship Id="rId2" Type="http://schemas.openxmlformats.org/officeDocument/2006/relationships/hyperlink" Target="https://podminky.urs.cz/item/CS_URS_2022_01/132151102" TargetMode="External" /><Relationship Id="rId3" Type="http://schemas.openxmlformats.org/officeDocument/2006/relationships/hyperlink" Target="https://podminky.urs.cz/item/CS_URS_2022_01/174111101" TargetMode="External" /><Relationship Id="rId4" Type="http://schemas.openxmlformats.org/officeDocument/2006/relationships/hyperlink" Target="https://podminky.urs.cz/item/CS_URS_2022_01/566301111" TargetMode="External" /><Relationship Id="rId5" Type="http://schemas.openxmlformats.org/officeDocument/2006/relationships/hyperlink" Target="https://podminky.urs.cz/item/CS_URS_2022_01/596212211" TargetMode="External" /><Relationship Id="rId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43203000" TargetMode="External" /><Relationship Id="rId2" Type="http://schemas.openxmlformats.org/officeDocument/2006/relationships/hyperlink" Target="https://podminky.urs.cz/item/CS_URS_2022_01/072103001" TargetMode="External" /><Relationship Id="rId3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31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34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48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2022-02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Oprava MK Mládeže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19. 1. 2022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30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49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28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32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50</v>
      </c>
      <c r="D52" s="87"/>
      <c r="E52" s="87"/>
      <c r="F52" s="87"/>
      <c r="G52" s="87"/>
      <c r="H52" s="88"/>
      <c r="I52" s="89" t="s">
        <v>51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52</v>
      </c>
      <c r="AH52" s="87"/>
      <c r="AI52" s="87"/>
      <c r="AJ52" s="87"/>
      <c r="AK52" s="87"/>
      <c r="AL52" s="87"/>
      <c r="AM52" s="87"/>
      <c r="AN52" s="89" t="s">
        <v>53</v>
      </c>
      <c r="AO52" s="87"/>
      <c r="AP52" s="87"/>
      <c r="AQ52" s="91" t="s">
        <v>54</v>
      </c>
      <c r="AR52" s="44"/>
      <c r="AS52" s="92" t="s">
        <v>55</v>
      </c>
      <c r="AT52" s="93" t="s">
        <v>56</v>
      </c>
      <c r="AU52" s="93" t="s">
        <v>57</v>
      </c>
      <c r="AV52" s="93" t="s">
        <v>58</v>
      </c>
      <c r="AW52" s="93" t="s">
        <v>59</v>
      </c>
      <c r="AX52" s="93" t="s">
        <v>60</v>
      </c>
      <c r="AY52" s="93" t="s">
        <v>61</v>
      </c>
      <c r="AZ52" s="93" t="s">
        <v>62</v>
      </c>
      <c r="BA52" s="93" t="s">
        <v>63</v>
      </c>
      <c r="BB52" s="93" t="s">
        <v>64</v>
      </c>
      <c r="BC52" s="93" t="s">
        <v>65</v>
      </c>
      <c r="BD52" s="94" t="s">
        <v>66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67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ROUND(SUM(AG55:AG59),2)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ROUND(SUM(AS55:AS59),2)</f>
        <v>0</v>
      </c>
      <c r="AT54" s="106">
        <f>ROUND(SUM(AV54:AW54),2)</f>
        <v>0</v>
      </c>
      <c r="AU54" s="107">
        <f>ROUND(SUM(AU55:AU59),5)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ROUND(SUM(AZ55:AZ59),2)</f>
        <v>0</v>
      </c>
      <c r="BA54" s="106">
        <f>ROUND(SUM(BA55:BA59),2)</f>
        <v>0</v>
      </c>
      <c r="BB54" s="106">
        <f>ROUND(SUM(BB55:BB59),2)</f>
        <v>0</v>
      </c>
      <c r="BC54" s="106">
        <f>ROUND(SUM(BC55:BC59),2)</f>
        <v>0</v>
      </c>
      <c r="BD54" s="108">
        <f>ROUND(SUM(BD55:BD59),2)</f>
        <v>0</v>
      </c>
      <c r="BE54" s="6"/>
      <c r="BS54" s="109" t="s">
        <v>68</v>
      </c>
      <c r="BT54" s="109" t="s">
        <v>69</v>
      </c>
      <c r="BU54" s="110" t="s">
        <v>70</v>
      </c>
      <c r="BV54" s="109" t="s">
        <v>71</v>
      </c>
      <c r="BW54" s="109" t="s">
        <v>5</v>
      </c>
      <c r="BX54" s="109" t="s">
        <v>72</v>
      </c>
      <c r="CL54" s="109" t="s">
        <v>19</v>
      </c>
    </row>
    <row r="55" s="7" customFormat="1" ht="16.5" customHeight="1">
      <c r="A55" s="111" t="s">
        <v>73</v>
      </c>
      <c r="B55" s="112"/>
      <c r="C55" s="113"/>
      <c r="D55" s="114" t="s">
        <v>74</v>
      </c>
      <c r="E55" s="114"/>
      <c r="F55" s="114"/>
      <c r="G55" s="114"/>
      <c r="H55" s="114"/>
      <c r="I55" s="115"/>
      <c r="J55" s="114" t="s">
        <v>75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'SO 01 - Komunikace'!J30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76</v>
      </c>
      <c r="AR55" s="118"/>
      <c r="AS55" s="119">
        <v>0</v>
      </c>
      <c r="AT55" s="120">
        <f>ROUND(SUM(AV55:AW55),2)</f>
        <v>0</v>
      </c>
      <c r="AU55" s="121">
        <f>'SO 01 - Komunikace'!P86</f>
        <v>0</v>
      </c>
      <c r="AV55" s="120">
        <f>'SO 01 - Komunikace'!J33</f>
        <v>0</v>
      </c>
      <c r="AW55" s="120">
        <f>'SO 01 - Komunikace'!J34</f>
        <v>0</v>
      </c>
      <c r="AX55" s="120">
        <f>'SO 01 - Komunikace'!J35</f>
        <v>0</v>
      </c>
      <c r="AY55" s="120">
        <f>'SO 01 - Komunikace'!J36</f>
        <v>0</v>
      </c>
      <c r="AZ55" s="120">
        <f>'SO 01 - Komunikace'!F33</f>
        <v>0</v>
      </c>
      <c r="BA55" s="120">
        <f>'SO 01 - Komunikace'!F34</f>
        <v>0</v>
      </c>
      <c r="BB55" s="120">
        <f>'SO 01 - Komunikace'!F35</f>
        <v>0</v>
      </c>
      <c r="BC55" s="120">
        <f>'SO 01 - Komunikace'!F36</f>
        <v>0</v>
      </c>
      <c r="BD55" s="122">
        <f>'SO 01 - Komunikace'!F37</f>
        <v>0</v>
      </c>
      <c r="BE55" s="7"/>
      <c r="BT55" s="123" t="s">
        <v>77</v>
      </c>
      <c r="BV55" s="123" t="s">
        <v>71</v>
      </c>
      <c r="BW55" s="123" t="s">
        <v>78</v>
      </c>
      <c r="BX55" s="123" t="s">
        <v>5</v>
      </c>
      <c r="CL55" s="123" t="s">
        <v>19</v>
      </c>
      <c r="CM55" s="123" t="s">
        <v>79</v>
      </c>
    </row>
    <row r="56" s="7" customFormat="1" ht="24.75" customHeight="1">
      <c r="A56" s="111" t="s">
        <v>73</v>
      </c>
      <c r="B56" s="112"/>
      <c r="C56" s="113"/>
      <c r="D56" s="114" t="s">
        <v>80</v>
      </c>
      <c r="E56" s="114"/>
      <c r="F56" s="114"/>
      <c r="G56" s="114"/>
      <c r="H56" s="114"/>
      <c r="I56" s="115"/>
      <c r="J56" s="114" t="s">
        <v>81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'SO 01.1 - Komunikace - sa...'!J30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76</v>
      </c>
      <c r="AR56" s="118"/>
      <c r="AS56" s="119">
        <v>0</v>
      </c>
      <c r="AT56" s="120">
        <f>ROUND(SUM(AV56:AW56),2)</f>
        <v>0</v>
      </c>
      <c r="AU56" s="121">
        <f>'SO 01.1 - Komunikace - sa...'!P84</f>
        <v>0</v>
      </c>
      <c r="AV56" s="120">
        <f>'SO 01.1 - Komunikace - sa...'!J33</f>
        <v>0</v>
      </c>
      <c r="AW56" s="120">
        <f>'SO 01.1 - Komunikace - sa...'!J34</f>
        <v>0</v>
      </c>
      <c r="AX56" s="120">
        <f>'SO 01.1 - Komunikace - sa...'!J35</f>
        <v>0</v>
      </c>
      <c r="AY56" s="120">
        <f>'SO 01.1 - Komunikace - sa...'!J36</f>
        <v>0</v>
      </c>
      <c r="AZ56" s="120">
        <f>'SO 01.1 - Komunikace - sa...'!F33</f>
        <v>0</v>
      </c>
      <c r="BA56" s="120">
        <f>'SO 01.1 - Komunikace - sa...'!F34</f>
        <v>0</v>
      </c>
      <c r="BB56" s="120">
        <f>'SO 01.1 - Komunikace - sa...'!F35</f>
        <v>0</v>
      </c>
      <c r="BC56" s="120">
        <f>'SO 01.1 - Komunikace - sa...'!F36</f>
        <v>0</v>
      </c>
      <c r="BD56" s="122">
        <f>'SO 01.1 - Komunikace - sa...'!F37</f>
        <v>0</v>
      </c>
      <c r="BE56" s="7"/>
      <c r="BT56" s="123" t="s">
        <v>77</v>
      </c>
      <c r="BV56" s="123" t="s">
        <v>71</v>
      </c>
      <c r="BW56" s="123" t="s">
        <v>82</v>
      </c>
      <c r="BX56" s="123" t="s">
        <v>5</v>
      </c>
      <c r="CL56" s="123" t="s">
        <v>19</v>
      </c>
      <c r="CM56" s="123" t="s">
        <v>79</v>
      </c>
    </row>
    <row r="57" s="7" customFormat="1" ht="16.5" customHeight="1">
      <c r="A57" s="111" t="s">
        <v>73</v>
      </c>
      <c r="B57" s="112"/>
      <c r="C57" s="113"/>
      <c r="D57" s="114" t="s">
        <v>83</v>
      </c>
      <c r="E57" s="114"/>
      <c r="F57" s="114"/>
      <c r="G57" s="114"/>
      <c r="H57" s="114"/>
      <c r="I57" s="115"/>
      <c r="J57" s="114" t="s">
        <v>84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'SO 02 - Chodník'!J30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76</v>
      </c>
      <c r="AR57" s="118"/>
      <c r="AS57" s="119">
        <v>0</v>
      </c>
      <c r="AT57" s="120">
        <f>ROUND(SUM(AV57:AW57),2)</f>
        <v>0</v>
      </c>
      <c r="AU57" s="121">
        <f>'SO 02 - Chodník'!P84</f>
        <v>0</v>
      </c>
      <c r="AV57" s="120">
        <f>'SO 02 - Chodník'!J33</f>
        <v>0</v>
      </c>
      <c r="AW57" s="120">
        <f>'SO 02 - Chodník'!J34</f>
        <v>0</v>
      </c>
      <c r="AX57" s="120">
        <f>'SO 02 - Chodník'!J35</f>
        <v>0</v>
      </c>
      <c r="AY57" s="120">
        <f>'SO 02 - Chodník'!J36</f>
        <v>0</v>
      </c>
      <c r="AZ57" s="120">
        <f>'SO 02 - Chodník'!F33</f>
        <v>0</v>
      </c>
      <c r="BA57" s="120">
        <f>'SO 02 - Chodník'!F34</f>
        <v>0</v>
      </c>
      <c r="BB57" s="120">
        <f>'SO 02 - Chodník'!F35</f>
        <v>0</v>
      </c>
      <c r="BC57" s="120">
        <f>'SO 02 - Chodník'!F36</f>
        <v>0</v>
      </c>
      <c r="BD57" s="122">
        <f>'SO 02 - Chodník'!F37</f>
        <v>0</v>
      </c>
      <c r="BE57" s="7"/>
      <c r="BT57" s="123" t="s">
        <v>77</v>
      </c>
      <c r="BV57" s="123" t="s">
        <v>71</v>
      </c>
      <c r="BW57" s="123" t="s">
        <v>85</v>
      </c>
      <c r="BX57" s="123" t="s">
        <v>5</v>
      </c>
      <c r="CL57" s="123" t="s">
        <v>19</v>
      </c>
      <c r="CM57" s="123" t="s">
        <v>79</v>
      </c>
    </row>
    <row r="58" s="7" customFormat="1" ht="16.5" customHeight="1">
      <c r="A58" s="111" t="s">
        <v>73</v>
      </c>
      <c r="B58" s="112"/>
      <c r="C58" s="113"/>
      <c r="D58" s="114" t="s">
        <v>86</v>
      </c>
      <c r="E58" s="114"/>
      <c r="F58" s="114"/>
      <c r="G58" s="114"/>
      <c r="H58" s="114"/>
      <c r="I58" s="115"/>
      <c r="J58" s="114" t="s">
        <v>87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'SO 03 - Výměna VO'!J30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76</v>
      </c>
      <c r="AR58" s="118"/>
      <c r="AS58" s="119">
        <v>0</v>
      </c>
      <c r="AT58" s="120">
        <f>ROUND(SUM(AV58:AW58),2)</f>
        <v>0</v>
      </c>
      <c r="AU58" s="121">
        <f>'SO 03 - Výměna VO'!P82</f>
        <v>0</v>
      </c>
      <c r="AV58" s="120">
        <f>'SO 03 - Výměna VO'!J33</f>
        <v>0</v>
      </c>
      <c r="AW58" s="120">
        <f>'SO 03 - Výměna VO'!J34</f>
        <v>0</v>
      </c>
      <c r="AX58" s="120">
        <f>'SO 03 - Výměna VO'!J35</f>
        <v>0</v>
      </c>
      <c r="AY58" s="120">
        <f>'SO 03 - Výměna VO'!J36</f>
        <v>0</v>
      </c>
      <c r="AZ58" s="120">
        <f>'SO 03 - Výměna VO'!F33</f>
        <v>0</v>
      </c>
      <c r="BA58" s="120">
        <f>'SO 03 - Výměna VO'!F34</f>
        <v>0</v>
      </c>
      <c r="BB58" s="120">
        <f>'SO 03 - Výměna VO'!F35</f>
        <v>0</v>
      </c>
      <c r="BC58" s="120">
        <f>'SO 03 - Výměna VO'!F36</f>
        <v>0</v>
      </c>
      <c r="BD58" s="122">
        <f>'SO 03 - Výměna VO'!F37</f>
        <v>0</v>
      </c>
      <c r="BE58" s="7"/>
      <c r="BT58" s="123" t="s">
        <v>77</v>
      </c>
      <c r="BV58" s="123" t="s">
        <v>71</v>
      </c>
      <c r="BW58" s="123" t="s">
        <v>88</v>
      </c>
      <c r="BX58" s="123" t="s">
        <v>5</v>
      </c>
      <c r="CL58" s="123" t="s">
        <v>19</v>
      </c>
      <c r="CM58" s="123" t="s">
        <v>79</v>
      </c>
    </row>
    <row r="59" s="7" customFormat="1" ht="16.5" customHeight="1">
      <c r="A59" s="111" t="s">
        <v>73</v>
      </c>
      <c r="B59" s="112"/>
      <c r="C59" s="113"/>
      <c r="D59" s="114" t="s">
        <v>89</v>
      </c>
      <c r="E59" s="114"/>
      <c r="F59" s="114"/>
      <c r="G59" s="114"/>
      <c r="H59" s="114"/>
      <c r="I59" s="115"/>
      <c r="J59" s="114" t="s">
        <v>90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6">
        <f>'VRN - Vedlejší rozpočtové...'!J30</f>
        <v>0</v>
      </c>
      <c r="AH59" s="115"/>
      <c r="AI59" s="115"/>
      <c r="AJ59" s="115"/>
      <c r="AK59" s="115"/>
      <c r="AL59" s="115"/>
      <c r="AM59" s="115"/>
      <c r="AN59" s="116">
        <f>SUM(AG59,AT59)</f>
        <v>0</v>
      </c>
      <c r="AO59" s="115"/>
      <c r="AP59" s="115"/>
      <c r="AQ59" s="117" t="s">
        <v>76</v>
      </c>
      <c r="AR59" s="118"/>
      <c r="AS59" s="124">
        <v>0</v>
      </c>
      <c r="AT59" s="125">
        <f>ROUND(SUM(AV59:AW59),2)</f>
        <v>0</v>
      </c>
      <c r="AU59" s="126">
        <f>'VRN - Vedlejší rozpočtové...'!P82</f>
        <v>0</v>
      </c>
      <c r="AV59" s="125">
        <f>'VRN - Vedlejší rozpočtové...'!J33</f>
        <v>0</v>
      </c>
      <c r="AW59" s="125">
        <f>'VRN - Vedlejší rozpočtové...'!J34</f>
        <v>0</v>
      </c>
      <c r="AX59" s="125">
        <f>'VRN - Vedlejší rozpočtové...'!J35</f>
        <v>0</v>
      </c>
      <c r="AY59" s="125">
        <f>'VRN - Vedlejší rozpočtové...'!J36</f>
        <v>0</v>
      </c>
      <c r="AZ59" s="125">
        <f>'VRN - Vedlejší rozpočtové...'!F33</f>
        <v>0</v>
      </c>
      <c r="BA59" s="125">
        <f>'VRN - Vedlejší rozpočtové...'!F34</f>
        <v>0</v>
      </c>
      <c r="BB59" s="125">
        <f>'VRN - Vedlejší rozpočtové...'!F35</f>
        <v>0</v>
      </c>
      <c r="BC59" s="125">
        <f>'VRN - Vedlejší rozpočtové...'!F36</f>
        <v>0</v>
      </c>
      <c r="BD59" s="127">
        <f>'VRN - Vedlejší rozpočtové...'!F37</f>
        <v>0</v>
      </c>
      <c r="BE59" s="7"/>
      <c r="BT59" s="123" t="s">
        <v>77</v>
      </c>
      <c r="BV59" s="123" t="s">
        <v>71</v>
      </c>
      <c r="BW59" s="123" t="s">
        <v>91</v>
      </c>
      <c r="BX59" s="123" t="s">
        <v>5</v>
      </c>
      <c r="CL59" s="123" t="s">
        <v>19</v>
      </c>
      <c r="CM59" s="123" t="s">
        <v>79</v>
      </c>
    </row>
    <row r="60" s="2" customFormat="1" ht="30" customHeight="1">
      <c r="A60" s="38"/>
      <c r="B60" s="39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4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</row>
    <row r="61" s="2" customFormat="1" ht="6.96" customHeight="1">
      <c r="A61" s="38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44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</row>
  </sheetData>
  <sheetProtection sheet="1" formatColumns="0" formatRows="0" objects="1" scenarios="1" spinCount="100000" saltValue="p5rHNPuvtijqyQ0v1Sa1OL8OJ6EMaSbJY4vsl/5kKRoD5eChDVQ4PHFCEM5Y4Cv/hlP5A/RI2LQwBOcYJkJnKA==" hashValue="BA0n7kHEvPAh3ioJabjn8onvZH31ohwUTBMUFMrtYLO2Yh55Hz3Nc6+LkPlEAF52goTnB2c/0ans9PxaJhqH9g==" algorithmName="SHA-512" password="CC35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01 - Komunikace'!C2" display="/"/>
    <hyperlink ref="A56" location="'SO 01.1 - Komunikace - sa...'!C2" display="/"/>
    <hyperlink ref="A57" location="'SO 02 - Chodník'!C2" display="/"/>
    <hyperlink ref="A58" location="'SO 03 - Výměna VO'!C2" display="/"/>
    <hyperlink ref="A59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78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s="1" customFormat="1" ht="24.96" customHeight="1">
      <c r="B4" s="20"/>
      <c r="D4" s="130" t="s">
        <v>92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Oprava MK Mládeže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94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19. 1. 2022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27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27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ROUND(J86,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ROUND((SUM(BE86:BE214)),  2)</f>
        <v>0</v>
      </c>
      <c r="G33" s="38"/>
      <c r="H33" s="38"/>
      <c r="I33" s="148">
        <v>0.20999999999999999</v>
      </c>
      <c r="J33" s="147">
        <f>ROUND(((SUM(BE86:BE214))*I33),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41</v>
      </c>
      <c r="F34" s="147">
        <f>ROUND((SUM(BF86:BF214)),  2)</f>
        <v>0</v>
      </c>
      <c r="G34" s="38"/>
      <c r="H34" s="38"/>
      <c r="I34" s="148">
        <v>0.14999999999999999</v>
      </c>
      <c r="J34" s="147">
        <f>ROUND(((SUM(BF86:BF214))*I34),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ROUND((SUM(BG86:BG214)),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ROUND((SUM(BH86:BH214)),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ROUND((SUM(BI86:BI214)),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95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Oprava MK Mládeže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01 - Komunikace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19. 1. 2022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96</v>
      </c>
      <c r="D57" s="162"/>
      <c r="E57" s="162"/>
      <c r="F57" s="162"/>
      <c r="G57" s="162"/>
      <c r="H57" s="162"/>
      <c r="I57" s="162"/>
      <c r="J57" s="163" t="s">
        <v>97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J86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98</v>
      </c>
    </row>
    <row r="60" s="9" customFormat="1" ht="24.96" customHeight="1">
      <c r="A60" s="9"/>
      <c r="B60" s="165"/>
      <c r="C60" s="166"/>
      <c r="D60" s="167" t="s">
        <v>99</v>
      </c>
      <c r="E60" s="168"/>
      <c r="F60" s="168"/>
      <c r="G60" s="168"/>
      <c r="H60" s="168"/>
      <c r="I60" s="168"/>
      <c r="J60" s="169">
        <f>J87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100</v>
      </c>
      <c r="E61" s="174"/>
      <c r="F61" s="174"/>
      <c r="G61" s="174"/>
      <c r="H61" s="174"/>
      <c r="I61" s="174"/>
      <c r="J61" s="175">
        <f>J88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101</v>
      </c>
      <c r="E62" s="174"/>
      <c r="F62" s="174"/>
      <c r="G62" s="174"/>
      <c r="H62" s="174"/>
      <c r="I62" s="174"/>
      <c r="J62" s="175">
        <f>J101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102</v>
      </c>
      <c r="E63" s="174"/>
      <c r="F63" s="174"/>
      <c r="G63" s="174"/>
      <c r="H63" s="174"/>
      <c r="I63" s="174"/>
      <c r="J63" s="175">
        <f>J128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103</v>
      </c>
      <c r="E64" s="174"/>
      <c r="F64" s="174"/>
      <c r="G64" s="174"/>
      <c r="H64" s="174"/>
      <c r="I64" s="174"/>
      <c r="J64" s="175">
        <f>J145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104</v>
      </c>
      <c r="E65" s="174"/>
      <c r="F65" s="174"/>
      <c r="G65" s="174"/>
      <c r="H65" s="174"/>
      <c r="I65" s="174"/>
      <c r="J65" s="175">
        <f>J170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105</v>
      </c>
      <c r="E66" s="174"/>
      <c r="F66" s="174"/>
      <c r="G66" s="174"/>
      <c r="H66" s="174"/>
      <c r="I66" s="174"/>
      <c r="J66" s="175">
        <f>J204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106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160" t="str">
        <f>E7</f>
        <v>Oprava MK Mládeže</v>
      </c>
      <c r="F76" s="32"/>
      <c r="G76" s="32"/>
      <c r="H76" s="32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93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69" t="str">
        <f>E9</f>
        <v>SO 01 - Komunikace</v>
      </c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21</v>
      </c>
      <c r="D80" s="40"/>
      <c r="E80" s="40"/>
      <c r="F80" s="27" t="str">
        <f>F12</f>
        <v xml:space="preserve"> </v>
      </c>
      <c r="G80" s="40"/>
      <c r="H80" s="40"/>
      <c r="I80" s="32" t="s">
        <v>23</v>
      </c>
      <c r="J80" s="72" t="str">
        <f>IF(J12="","",J12)</f>
        <v>19. 1. 2022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25</v>
      </c>
      <c r="D82" s="40"/>
      <c r="E82" s="40"/>
      <c r="F82" s="27" t="str">
        <f>E15</f>
        <v xml:space="preserve"> </v>
      </c>
      <c r="G82" s="40"/>
      <c r="H82" s="40"/>
      <c r="I82" s="32" t="s">
        <v>30</v>
      </c>
      <c r="J82" s="36" t="str">
        <f>E21</f>
        <v xml:space="preserve"> 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28</v>
      </c>
      <c r="D83" s="40"/>
      <c r="E83" s="40"/>
      <c r="F83" s="27" t="str">
        <f>IF(E18="","",E18)</f>
        <v>Vyplň údaj</v>
      </c>
      <c r="G83" s="40"/>
      <c r="H83" s="40"/>
      <c r="I83" s="32" t="s">
        <v>32</v>
      </c>
      <c r="J83" s="36" t="str">
        <f>E24</f>
        <v xml:space="preserve"> 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0.32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1" customFormat="1" ht="29.28" customHeight="1">
      <c r="A85" s="177"/>
      <c r="B85" s="178"/>
      <c r="C85" s="179" t="s">
        <v>107</v>
      </c>
      <c r="D85" s="180" t="s">
        <v>54</v>
      </c>
      <c r="E85" s="180" t="s">
        <v>50</v>
      </c>
      <c r="F85" s="180" t="s">
        <v>51</v>
      </c>
      <c r="G85" s="180" t="s">
        <v>108</v>
      </c>
      <c r="H85" s="180" t="s">
        <v>109</v>
      </c>
      <c r="I85" s="180" t="s">
        <v>110</v>
      </c>
      <c r="J85" s="180" t="s">
        <v>97</v>
      </c>
      <c r="K85" s="181" t="s">
        <v>111</v>
      </c>
      <c r="L85" s="182"/>
      <c r="M85" s="92" t="s">
        <v>19</v>
      </c>
      <c r="N85" s="93" t="s">
        <v>39</v>
      </c>
      <c r="O85" s="93" t="s">
        <v>112</v>
      </c>
      <c r="P85" s="93" t="s">
        <v>113</v>
      </c>
      <c r="Q85" s="93" t="s">
        <v>114</v>
      </c>
      <c r="R85" s="93" t="s">
        <v>115</v>
      </c>
      <c r="S85" s="93" t="s">
        <v>116</v>
      </c>
      <c r="T85" s="94" t="s">
        <v>117</v>
      </c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</row>
    <row r="86" s="2" customFormat="1" ht="22.8" customHeight="1">
      <c r="A86" s="38"/>
      <c r="B86" s="39"/>
      <c r="C86" s="99" t="s">
        <v>118</v>
      </c>
      <c r="D86" s="40"/>
      <c r="E86" s="40"/>
      <c r="F86" s="40"/>
      <c r="G86" s="40"/>
      <c r="H86" s="40"/>
      <c r="I86" s="40"/>
      <c r="J86" s="183">
        <f>BK86</f>
        <v>0</v>
      </c>
      <c r="K86" s="40"/>
      <c r="L86" s="44"/>
      <c r="M86" s="95"/>
      <c r="N86" s="184"/>
      <c r="O86" s="96"/>
      <c r="P86" s="185">
        <f>P87</f>
        <v>0</v>
      </c>
      <c r="Q86" s="96"/>
      <c r="R86" s="185">
        <f>R87</f>
        <v>1086.8084899999999</v>
      </c>
      <c r="S86" s="96"/>
      <c r="T86" s="186">
        <f>T87</f>
        <v>537.69499999999994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68</v>
      </c>
      <c r="AU86" s="17" t="s">
        <v>98</v>
      </c>
      <c r="BK86" s="187">
        <f>BK87</f>
        <v>0</v>
      </c>
    </row>
    <row r="87" s="12" customFormat="1" ht="25.92" customHeight="1">
      <c r="A87" s="12"/>
      <c r="B87" s="188"/>
      <c r="C87" s="189"/>
      <c r="D87" s="190" t="s">
        <v>68</v>
      </c>
      <c r="E87" s="191" t="s">
        <v>119</v>
      </c>
      <c r="F87" s="191" t="s">
        <v>120</v>
      </c>
      <c r="G87" s="189"/>
      <c r="H87" s="189"/>
      <c r="I87" s="192"/>
      <c r="J87" s="193">
        <f>BK87</f>
        <v>0</v>
      </c>
      <c r="K87" s="189"/>
      <c r="L87" s="194"/>
      <c r="M87" s="195"/>
      <c r="N87" s="196"/>
      <c r="O87" s="196"/>
      <c r="P87" s="197">
        <f>P88+P101+P128+P145+P170+P204</f>
        <v>0</v>
      </c>
      <c r="Q87" s="196"/>
      <c r="R87" s="197">
        <f>R88+R101+R128+R145+R170+R204</f>
        <v>1086.8084899999999</v>
      </c>
      <c r="S87" s="196"/>
      <c r="T87" s="198">
        <f>T88+T101+T128+T145+T170+T204</f>
        <v>537.69499999999994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9" t="s">
        <v>77</v>
      </c>
      <c r="AT87" s="200" t="s">
        <v>68</v>
      </c>
      <c r="AU87" s="200" t="s">
        <v>69</v>
      </c>
      <c r="AY87" s="199" t="s">
        <v>121</v>
      </c>
      <c r="BK87" s="201">
        <f>BK88+BK101+BK128+BK145+BK170+BK204</f>
        <v>0</v>
      </c>
    </row>
    <row r="88" s="12" customFormat="1" ht="22.8" customHeight="1">
      <c r="A88" s="12"/>
      <c r="B88" s="188"/>
      <c r="C88" s="189"/>
      <c r="D88" s="190" t="s">
        <v>68</v>
      </c>
      <c r="E88" s="202" t="s">
        <v>77</v>
      </c>
      <c r="F88" s="202" t="s">
        <v>122</v>
      </c>
      <c r="G88" s="189"/>
      <c r="H88" s="189"/>
      <c r="I88" s="192"/>
      <c r="J88" s="203">
        <f>BK88</f>
        <v>0</v>
      </c>
      <c r="K88" s="189"/>
      <c r="L88" s="194"/>
      <c r="M88" s="195"/>
      <c r="N88" s="196"/>
      <c r="O88" s="196"/>
      <c r="P88" s="197">
        <f>SUM(P89:P100)</f>
        <v>0</v>
      </c>
      <c r="Q88" s="196"/>
      <c r="R88" s="197">
        <f>SUM(R89:R100)</f>
        <v>0.050469999999999994</v>
      </c>
      <c r="S88" s="196"/>
      <c r="T88" s="198">
        <f>SUM(T89:T100)</f>
        <v>531.84499999999991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9" t="s">
        <v>77</v>
      </c>
      <c r="AT88" s="200" t="s">
        <v>68</v>
      </c>
      <c r="AU88" s="200" t="s">
        <v>77</v>
      </c>
      <c r="AY88" s="199" t="s">
        <v>121</v>
      </c>
      <c r="BK88" s="201">
        <f>SUM(BK89:BK100)</f>
        <v>0</v>
      </c>
    </row>
    <row r="89" s="2" customFormat="1" ht="21.75" customHeight="1">
      <c r="A89" s="38"/>
      <c r="B89" s="39"/>
      <c r="C89" s="204" t="s">
        <v>77</v>
      </c>
      <c r="D89" s="204" t="s">
        <v>123</v>
      </c>
      <c r="E89" s="205" t="s">
        <v>124</v>
      </c>
      <c r="F89" s="206" t="s">
        <v>125</v>
      </c>
      <c r="G89" s="207" t="s">
        <v>126</v>
      </c>
      <c r="H89" s="208">
        <v>721</v>
      </c>
      <c r="I89" s="209"/>
      <c r="J89" s="210">
        <f>ROUND(I89*H89,2)</f>
        <v>0</v>
      </c>
      <c r="K89" s="206" t="s">
        <v>127</v>
      </c>
      <c r="L89" s="44"/>
      <c r="M89" s="211" t="s">
        <v>19</v>
      </c>
      <c r="N89" s="212" t="s">
        <v>40</v>
      </c>
      <c r="O89" s="84"/>
      <c r="P89" s="213">
        <f>O89*H89</f>
        <v>0</v>
      </c>
      <c r="Q89" s="213">
        <v>6.9999999999999994E-05</v>
      </c>
      <c r="R89" s="213">
        <f>Q89*H89</f>
        <v>0.050469999999999994</v>
      </c>
      <c r="S89" s="213">
        <v>0.11500000000000001</v>
      </c>
      <c r="T89" s="214">
        <f>S89*H89</f>
        <v>82.915000000000006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128</v>
      </c>
      <c r="AT89" s="215" t="s">
        <v>123</v>
      </c>
      <c r="AU89" s="215" t="s">
        <v>79</v>
      </c>
      <c r="AY89" s="17" t="s">
        <v>121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77</v>
      </c>
      <c r="BK89" s="216">
        <f>ROUND(I89*H89,2)</f>
        <v>0</v>
      </c>
      <c r="BL89" s="17" t="s">
        <v>128</v>
      </c>
      <c r="BM89" s="215" t="s">
        <v>129</v>
      </c>
    </row>
    <row r="90" s="2" customFormat="1">
      <c r="A90" s="38"/>
      <c r="B90" s="39"/>
      <c r="C90" s="40"/>
      <c r="D90" s="217" t="s">
        <v>130</v>
      </c>
      <c r="E90" s="40"/>
      <c r="F90" s="218" t="s">
        <v>131</v>
      </c>
      <c r="G90" s="40"/>
      <c r="H90" s="40"/>
      <c r="I90" s="219"/>
      <c r="J90" s="40"/>
      <c r="K90" s="40"/>
      <c r="L90" s="44"/>
      <c r="M90" s="220"/>
      <c r="N90" s="221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130</v>
      </c>
      <c r="AU90" s="17" t="s">
        <v>79</v>
      </c>
    </row>
    <row r="91" s="2" customFormat="1">
      <c r="A91" s="38"/>
      <c r="B91" s="39"/>
      <c r="C91" s="40"/>
      <c r="D91" s="222" t="s">
        <v>132</v>
      </c>
      <c r="E91" s="40"/>
      <c r="F91" s="223" t="s">
        <v>133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132</v>
      </c>
      <c r="AU91" s="17" t="s">
        <v>79</v>
      </c>
    </row>
    <row r="92" s="13" customFormat="1">
      <c r="A92" s="13"/>
      <c r="B92" s="224"/>
      <c r="C92" s="225"/>
      <c r="D92" s="217" t="s">
        <v>134</v>
      </c>
      <c r="E92" s="226" t="s">
        <v>19</v>
      </c>
      <c r="F92" s="227" t="s">
        <v>135</v>
      </c>
      <c r="G92" s="225"/>
      <c r="H92" s="228">
        <v>721</v>
      </c>
      <c r="I92" s="229"/>
      <c r="J92" s="225"/>
      <c r="K92" s="225"/>
      <c r="L92" s="230"/>
      <c r="M92" s="231"/>
      <c r="N92" s="232"/>
      <c r="O92" s="232"/>
      <c r="P92" s="232"/>
      <c r="Q92" s="232"/>
      <c r="R92" s="232"/>
      <c r="S92" s="232"/>
      <c r="T92" s="23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4" t="s">
        <v>134</v>
      </c>
      <c r="AU92" s="234" t="s">
        <v>79</v>
      </c>
      <c r="AV92" s="13" t="s">
        <v>79</v>
      </c>
      <c r="AW92" s="13" t="s">
        <v>31</v>
      </c>
      <c r="AX92" s="13" t="s">
        <v>77</v>
      </c>
      <c r="AY92" s="234" t="s">
        <v>121</v>
      </c>
    </row>
    <row r="93" s="2" customFormat="1" ht="16.5" customHeight="1">
      <c r="A93" s="38"/>
      <c r="B93" s="39"/>
      <c r="C93" s="204" t="s">
        <v>79</v>
      </c>
      <c r="D93" s="204" t="s">
        <v>123</v>
      </c>
      <c r="E93" s="205" t="s">
        <v>136</v>
      </c>
      <c r="F93" s="206" t="s">
        <v>137</v>
      </c>
      <c r="G93" s="207" t="s">
        <v>126</v>
      </c>
      <c r="H93" s="208">
        <v>721</v>
      </c>
      <c r="I93" s="209"/>
      <c r="J93" s="210">
        <f>ROUND(I93*H93,2)</f>
        <v>0</v>
      </c>
      <c r="K93" s="206" t="s">
        <v>127</v>
      </c>
      <c r="L93" s="44"/>
      <c r="M93" s="211" t="s">
        <v>19</v>
      </c>
      <c r="N93" s="212" t="s">
        <v>40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0.57999999999999996</v>
      </c>
      <c r="T93" s="214">
        <f>S93*H93</f>
        <v>418.17999999999995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128</v>
      </c>
      <c r="AT93" s="215" t="s">
        <v>123</v>
      </c>
      <c r="AU93" s="215" t="s">
        <v>79</v>
      </c>
      <c r="AY93" s="17" t="s">
        <v>121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77</v>
      </c>
      <c r="BK93" s="216">
        <f>ROUND(I93*H93,2)</f>
        <v>0</v>
      </c>
      <c r="BL93" s="17" t="s">
        <v>128</v>
      </c>
      <c r="BM93" s="215" t="s">
        <v>138</v>
      </c>
    </row>
    <row r="94" s="2" customFormat="1">
      <c r="A94" s="38"/>
      <c r="B94" s="39"/>
      <c r="C94" s="40"/>
      <c r="D94" s="217" t="s">
        <v>130</v>
      </c>
      <c r="E94" s="40"/>
      <c r="F94" s="218" t="s">
        <v>139</v>
      </c>
      <c r="G94" s="40"/>
      <c r="H94" s="40"/>
      <c r="I94" s="219"/>
      <c r="J94" s="40"/>
      <c r="K94" s="40"/>
      <c r="L94" s="44"/>
      <c r="M94" s="220"/>
      <c r="N94" s="221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130</v>
      </c>
      <c r="AU94" s="17" t="s">
        <v>79</v>
      </c>
    </row>
    <row r="95" s="2" customFormat="1">
      <c r="A95" s="38"/>
      <c r="B95" s="39"/>
      <c r="C95" s="40"/>
      <c r="D95" s="222" t="s">
        <v>132</v>
      </c>
      <c r="E95" s="40"/>
      <c r="F95" s="223" t="s">
        <v>140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132</v>
      </c>
      <c r="AU95" s="17" t="s">
        <v>79</v>
      </c>
    </row>
    <row r="96" s="13" customFormat="1">
      <c r="A96" s="13"/>
      <c r="B96" s="224"/>
      <c r="C96" s="225"/>
      <c r="D96" s="217" t="s">
        <v>134</v>
      </c>
      <c r="E96" s="226" t="s">
        <v>19</v>
      </c>
      <c r="F96" s="227" t="s">
        <v>135</v>
      </c>
      <c r="G96" s="225"/>
      <c r="H96" s="228">
        <v>721</v>
      </c>
      <c r="I96" s="229"/>
      <c r="J96" s="225"/>
      <c r="K96" s="225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134</v>
      </c>
      <c r="AU96" s="234" t="s">
        <v>79</v>
      </c>
      <c r="AV96" s="13" t="s">
        <v>79</v>
      </c>
      <c r="AW96" s="13" t="s">
        <v>31</v>
      </c>
      <c r="AX96" s="13" t="s">
        <v>77</v>
      </c>
      <c r="AY96" s="234" t="s">
        <v>121</v>
      </c>
    </row>
    <row r="97" s="2" customFormat="1" ht="16.5" customHeight="1">
      <c r="A97" s="38"/>
      <c r="B97" s="39"/>
      <c r="C97" s="204" t="s">
        <v>141</v>
      </c>
      <c r="D97" s="204" t="s">
        <v>123</v>
      </c>
      <c r="E97" s="205" t="s">
        <v>142</v>
      </c>
      <c r="F97" s="206" t="s">
        <v>143</v>
      </c>
      <c r="G97" s="207" t="s">
        <v>144</v>
      </c>
      <c r="H97" s="208">
        <v>150</v>
      </c>
      <c r="I97" s="209"/>
      <c r="J97" s="210">
        <f>ROUND(I97*H97,2)</f>
        <v>0</v>
      </c>
      <c r="K97" s="206" t="s">
        <v>127</v>
      </c>
      <c r="L97" s="44"/>
      <c r="M97" s="211" t="s">
        <v>19</v>
      </c>
      <c r="N97" s="212" t="s">
        <v>40</v>
      </c>
      <c r="O97" s="84"/>
      <c r="P97" s="213">
        <f>O97*H97</f>
        <v>0</v>
      </c>
      <c r="Q97" s="213">
        <v>0</v>
      </c>
      <c r="R97" s="213">
        <f>Q97*H97</f>
        <v>0</v>
      </c>
      <c r="S97" s="213">
        <v>0.20499999999999999</v>
      </c>
      <c r="T97" s="214">
        <f>S97*H97</f>
        <v>30.749999999999996</v>
      </c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R97" s="215" t="s">
        <v>128</v>
      </c>
      <c r="AT97" s="215" t="s">
        <v>123</v>
      </c>
      <c r="AU97" s="215" t="s">
        <v>79</v>
      </c>
      <c r="AY97" s="17" t="s">
        <v>121</v>
      </c>
      <c r="BE97" s="216">
        <f>IF(N97="základní",J97,0)</f>
        <v>0</v>
      </c>
      <c r="BF97" s="216">
        <f>IF(N97="snížená",J97,0)</f>
        <v>0</v>
      </c>
      <c r="BG97" s="216">
        <f>IF(N97="zákl. přenesená",J97,0)</f>
        <v>0</v>
      </c>
      <c r="BH97" s="216">
        <f>IF(N97="sníž. přenesená",J97,0)</f>
        <v>0</v>
      </c>
      <c r="BI97" s="216">
        <f>IF(N97="nulová",J97,0)</f>
        <v>0</v>
      </c>
      <c r="BJ97" s="17" t="s">
        <v>77</v>
      </c>
      <c r="BK97" s="216">
        <f>ROUND(I97*H97,2)</f>
        <v>0</v>
      </c>
      <c r="BL97" s="17" t="s">
        <v>128</v>
      </c>
      <c r="BM97" s="215" t="s">
        <v>145</v>
      </c>
    </row>
    <row r="98" s="2" customFormat="1">
      <c r="A98" s="38"/>
      <c r="B98" s="39"/>
      <c r="C98" s="40"/>
      <c r="D98" s="217" t="s">
        <v>130</v>
      </c>
      <c r="E98" s="40"/>
      <c r="F98" s="218" t="s">
        <v>146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130</v>
      </c>
      <c r="AU98" s="17" t="s">
        <v>79</v>
      </c>
    </row>
    <row r="99" s="2" customFormat="1">
      <c r="A99" s="38"/>
      <c r="B99" s="39"/>
      <c r="C99" s="40"/>
      <c r="D99" s="222" t="s">
        <v>132</v>
      </c>
      <c r="E99" s="40"/>
      <c r="F99" s="223" t="s">
        <v>147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132</v>
      </c>
      <c r="AU99" s="17" t="s">
        <v>79</v>
      </c>
    </row>
    <row r="100" s="13" customFormat="1">
      <c r="A100" s="13"/>
      <c r="B100" s="224"/>
      <c r="C100" s="225"/>
      <c r="D100" s="217" t="s">
        <v>134</v>
      </c>
      <c r="E100" s="226" t="s">
        <v>19</v>
      </c>
      <c r="F100" s="227" t="s">
        <v>148</v>
      </c>
      <c r="G100" s="225"/>
      <c r="H100" s="228">
        <v>150</v>
      </c>
      <c r="I100" s="229"/>
      <c r="J100" s="225"/>
      <c r="K100" s="225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134</v>
      </c>
      <c r="AU100" s="234" t="s">
        <v>79</v>
      </c>
      <c r="AV100" s="13" t="s">
        <v>79</v>
      </c>
      <c r="AW100" s="13" t="s">
        <v>31</v>
      </c>
      <c r="AX100" s="13" t="s">
        <v>77</v>
      </c>
      <c r="AY100" s="234" t="s">
        <v>121</v>
      </c>
    </row>
    <row r="101" s="12" customFormat="1" ht="22.8" customHeight="1">
      <c r="A101" s="12"/>
      <c r="B101" s="188"/>
      <c r="C101" s="189"/>
      <c r="D101" s="190" t="s">
        <v>68</v>
      </c>
      <c r="E101" s="202" t="s">
        <v>149</v>
      </c>
      <c r="F101" s="202" t="s">
        <v>150</v>
      </c>
      <c r="G101" s="189"/>
      <c r="H101" s="189"/>
      <c r="I101" s="192"/>
      <c r="J101" s="203">
        <f>BK101</f>
        <v>0</v>
      </c>
      <c r="K101" s="189"/>
      <c r="L101" s="194"/>
      <c r="M101" s="195"/>
      <c r="N101" s="196"/>
      <c r="O101" s="196"/>
      <c r="P101" s="197">
        <f>SUM(P102:P127)</f>
        <v>0</v>
      </c>
      <c r="Q101" s="196"/>
      <c r="R101" s="197">
        <f>SUM(R102:R127)</f>
        <v>1037.67041</v>
      </c>
      <c r="S101" s="196"/>
      <c r="T101" s="198">
        <f>SUM(T102:T127)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9" t="s">
        <v>77</v>
      </c>
      <c r="AT101" s="200" t="s">
        <v>68</v>
      </c>
      <c r="AU101" s="200" t="s">
        <v>77</v>
      </c>
      <c r="AY101" s="199" t="s">
        <v>121</v>
      </c>
      <c r="BK101" s="201">
        <f>SUM(BK102:BK127)</f>
        <v>0</v>
      </c>
    </row>
    <row r="102" s="2" customFormat="1" ht="16.5" customHeight="1">
      <c r="A102" s="38"/>
      <c r="B102" s="39"/>
      <c r="C102" s="204" t="s">
        <v>128</v>
      </c>
      <c r="D102" s="204" t="s">
        <v>123</v>
      </c>
      <c r="E102" s="205" t="s">
        <v>151</v>
      </c>
      <c r="F102" s="206" t="s">
        <v>152</v>
      </c>
      <c r="G102" s="207" t="s">
        <v>126</v>
      </c>
      <c r="H102" s="208">
        <v>1442</v>
      </c>
      <c r="I102" s="209"/>
      <c r="J102" s="210">
        <f>ROUND(I102*H102,2)</f>
        <v>0</v>
      </c>
      <c r="K102" s="206" t="s">
        <v>127</v>
      </c>
      <c r="L102" s="44"/>
      <c r="M102" s="211" t="s">
        <v>19</v>
      </c>
      <c r="N102" s="212" t="s">
        <v>40</v>
      </c>
      <c r="O102" s="84"/>
      <c r="P102" s="213">
        <f>O102*H102</f>
        <v>0</v>
      </c>
      <c r="Q102" s="213">
        <v>0.34499999999999997</v>
      </c>
      <c r="R102" s="213">
        <f>Q102*H102</f>
        <v>497.48999999999995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128</v>
      </c>
      <c r="AT102" s="215" t="s">
        <v>123</v>
      </c>
      <c r="AU102" s="215" t="s">
        <v>79</v>
      </c>
      <c r="AY102" s="17" t="s">
        <v>121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77</v>
      </c>
      <c r="BK102" s="216">
        <f>ROUND(I102*H102,2)</f>
        <v>0</v>
      </c>
      <c r="BL102" s="17" t="s">
        <v>128</v>
      </c>
      <c r="BM102" s="215" t="s">
        <v>153</v>
      </c>
    </row>
    <row r="103" s="2" customFormat="1">
      <c r="A103" s="38"/>
      <c r="B103" s="39"/>
      <c r="C103" s="40"/>
      <c r="D103" s="217" t="s">
        <v>130</v>
      </c>
      <c r="E103" s="40"/>
      <c r="F103" s="218" t="s">
        <v>154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130</v>
      </c>
      <c r="AU103" s="17" t="s">
        <v>79</v>
      </c>
    </row>
    <row r="104" s="2" customFormat="1">
      <c r="A104" s="38"/>
      <c r="B104" s="39"/>
      <c r="C104" s="40"/>
      <c r="D104" s="222" t="s">
        <v>132</v>
      </c>
      <c r="E104" s="40"/>
      <c r="F104" s="223" t="s">
        <v>155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132</v>
      </c>
      <c r="AU104" s="17" t="s">
        <v>79</v>
      </c>
    </row>
    <row r="105" s="13" customFormat="1">
      <c r="A105" s="13"/>
      <c r="B105" s="224"/>
      <c r="C105" s="225"/>
      <c r="D105" s="217" t="s">
        <v>134</v>
      </c>
      <c r="E105" s="226" t="s">
        <v>19</v>
      </c>
      <c r="F105" s="227" t="s">
        <v>156</v>
      </c>
      <c r="G105" s="225"/>
      <c r="H105" s="228">
        <v>1442</v>
      </c>
      <c r="I105" s="229"/>
      <c r="J105" s="225"/>
      <c r="K105" s="225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134</v>
      </c>
      <c r="AU105" s="234" t="s">
        <v>79</v>
      </c>
      <c r="AV105" s="13" t="s">
        <v>79</v>
      </c>
      <c r="AW105" s="13" t="s">
        <v>31</v>
      </c>
      <c r="AX105" s="13" t="s">
        <v>77</v>
      </c>
      <c r="AY105" s="234" t="s">
        <v>121</v>
      </c>
    </row>
    <row r="106" s="2" customFormat="1" ht="16.5" customHeight="1">
      <c r="A106" s="38"/>
      <c r="B106" s="39"/>
      <c r="C106" s="204" t="s">
        <v>149</v>
      </c>
      <c r="D106" s="204" t="s">
        <v>123</v>
      </c>
      <c r="E106" s="205" t="s">
        <v>157</v>
      </c>
      <c r="F106" s="206" t="s">
        <v>158</v>
      </c>
      <c r="G106" s="207" t="s">
        <v>126</v>
      </c>
      <c r="H106" s="208">
        <v>721</v>
      </c>
      <c r="I106" s="209"/>
      <c r="J106" s="210">
        <f>ROUND(I106*H106,2)</f>
        <v>0</v>
      </c>
      <c r="K106" s="206" t="s">
        <v>127</v>
      </c>
      <c r="L106" s="44"/>
      <c r="M106" s="211" t="s">
        <v>19</v>
      </c>
      <c r="N106" s="212" t="s">
        <v>40</v>
      </c>
      <c r="O106" s="84"/>
      <c r="P106" s="213">
        <f>O106*H106</f>
        <v>0</v>
      </c>
      <c r="Q106" s="213">
        <v>0.46000000000000002</v>
      </c>
      <c r="R106" s="213">
        <f>Q106*H106</f>
        <v>331.66000000000003</v>
      </c>
      <c r="S106" s="213">
        <v>0</v>
      </c>
      <c r="T106" s="214">
        <f>S106*H106</f>
        <v>0</v>
      </c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R106" s="215" t="s">
        <v>128</v>
      </c>
      <c r="AT106" s="215" t="s">
        <v>123</v>
      </c>
      <c r="AU106" s="215" t="s">
        <v>79</v>
      </c>
      <c r="AY106" s="17" t="s">
        <v>121</v>
      </c>
      <c r="BE106" s="216">
        <f>IF(N106="základní",J106,0)</f>
        <v>0</v>
      </c>
      <c r="BF106" s="216">
        <f>IF(N106="snížená",J106,0)</f>
        <v>0</v>
      </c>
      <c r="BG106" s="216">
        <f>IF(N106="zákl. přenesená",J106,0)</f>
        <v>0</v>
      </c>
      <c r="BH106" s="216">
        <f>IF(N106="sníž. přenesená",J106,0)</f>
        <v>0</v>
      </c>
      <c r="BI106" s="216">
        <f>IF(N106="nulová",J106,0)</f>
        <v>0</v>
      </c>
      <c r="BJ106" s="17" t="s">
        <v>77</v>
      </c>
      <c r="BK106" s="216">
        <f>ROUND(I106*H106,2)</f>
        <v>0</v>
      </c>
      <c r="BL106" s="17" t="s">
        <v>128</v>
      </c>
      <c r="BM106" s="215" t="s">
        <v>159</v>
      </c>
    </row>
    <row r="107" s="2" customFormat="1">
      <c r="A107" s="38"/>
      <c r="B107" s="39"/>
      <c r="C107" s="40"/>
      <c r="D107" s="217" t="s">
        <v>130</v>
      </c>
      <c r="E107" s="40"/>
      <c r="F107" s="218" t="s">
        <v>160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130</v>
      </c>
      <c r="AU107" s="17" t="s">
        <v>79</v>
      </c>
    </row>
    <row r="108" s="2" customFormat="1">
      <c r="A108" s="38"/>
      <c r="B108" s="39"/>
      <c r="C108" s="40"/>
      <c r="D108" s="222" t="s">
        <v>132</v>
      </c>
      <c r="E108" s="40"/>
      <c r="F108" s="223" t="s">
        <v>161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132</v>
      </c>
      <c r="AU108" s="17" t="s">
        <v>79</v>
      </c>
    </row>
    <row r="109" s="13" customFormat="1">
      <c r="A109" s="13"/>
      <c r="B109" s="224"/>
      <c r="C109" s="225"/>
      <c r="D109" s="217" t="s">
        <v>134</v>
      </c>
      <c r="E109" s="226" t="s">
        <v>19</v>
      </c>
      <c r="F109" s="227" t="s">
        <v>162</v>
      </c>
      <c r="G109" s="225"/>
      <c r="H109" s="228">
        <v>721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134</v>
      </c>
      <c r="AU109" s="234" t="s">
        <v>79</v>
      </c>
      <c r="AV109" s="13" t="s">
        <v>79</v>
      </c>
      <c r="AW109" s="13" t="s">
        <v>31</v>
      </c>
      <c r="AX109" s="13" t="s">
        <v>77</v>
      </c>
      <c r="AY109" s="234" t="s">
        <v>121</v>
      </c>
    </row>
    <row r="110" s="2" customFormat="1" ht="16.5" customHeight="1">
      <c r="A110" s="38"/>
      <c r="B110" s="39"/>
      <c r="C110" s="204" t="s">
        <v>163</v>
      </c>
      <c r="D110" s="204" t="s">
        <v>123</v>
      </c>
      <c r="E110" s="205" t="s">
        <v>164</v>
      </c>
      <c r="F110" s="206" t="s">
        <v>165</v>
      </c>
      <c r="G110" s="207" t="s">
        <v>126</v>
      </c>
      <c r="H110" s="208">
        <v>721</v>
      </c>
      <c r="I110" s="209"/>
      <c r="J110" s="210">
        <f>ROUND(I110*H110,2)</f>
        <v>0</v>
      </c>
      <c r="K110" s="206" t="s">
        <v>127</v>
      </c>
      <c r="L110" s="44"/>
      <c r="M110" s="211" t="s">
        <v>19</v>
      </c>
      <c r="N110" s="212" t="s">
        <v>40</v>
      </c>
      <c r="O110" s="84"/>
      <c r="P110" s="213">
        <f>O110*H110</f>
        <v>0</v>
      </c>
      <c r="Q110" s="213">
        <v>0.18462999999999999</v>
      </c>
      <c r="R110" s="213">
        <f>Q110*H110</f>
        <v>133.11822999999998</v>
      </c>
      <c r="S110" s="213">
        <v>0</v>
      </c>
      <c r="T110" s="214">
        <f>S110*H110</f>
        <v>0</v>
      </c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R110" s="215" t="s">
        <v>128</v>
      </c>
      <c r="AT110" s="215" t="s">
        <v>123</v>
      </c>
      <c r="AU110" s="215" t="s">
        <v>79</v>
      </c>
      <c r="AY110" s="17" t="s">
        <v>121</v>
      </c>
      <c r="BE110" s="216">
        <f>IF(N110="základní",J110,0)</f>
        <v>0</v>
      </c>
      <c r="BF110" s="216">
        <f>IF(N110="snížená",J110,0)</f>
        <v>0</v>
      </c>
      <c r="BG110" s="216">
        <f>IF(N110="zákl. přenesená",J110,0)</f>
        <v>0</v>
      </c>
      <c r="BH110" s="216">
        <f>IF(N110="sníž. přenesená",J110,0)</f>
        <v>0</v>
      </c>
      <c r="BI110" s="216">
        <f>IF(N110="nulová",J110,0)</f>
        <v>0</v>
      </c>
      <c r="BJ110" s="17" t="s">
        <v>77</v>
      </c>
      <c r="BK110" s="216">
        <f>ROUND(I110*H110,2)</f>
        <v>0</v>
      </c>
      <c r="BL110" s="17" t="s">
        <v>128</v>
      </c>
      <c r="BM110" s="215" t="s">
        <v>166</v>
      </c>
    </row>
    <row r="111" s="2" customFormat="1">
      <c r="A111" s="38"/>
      <c r="B111" s="39"/>
      <c r="C111" s="40"/>
      <c r="D111" s="217" t="s">
        <v>130</v>
      </c>
      <c r="E111" s="40"/>
      <c r="F111" s="218" t="s">
        <v>167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130</v>
      </c>
      <c r="AU111" s="17" t="s">
        <v>79</v>
      </c>
    </row>
    <row r="112" s="2" customFormat="1">
      <c r="A112" s="38"/>
      <c r="B112" s="39"/>
      <c r="C112" s="40"/>
      <c r="D112" s="222" t="s">
        <v>132</v>
      </c>
      <c r="E112" s="40"/>
      <c r="F112" s="223" t="s">
        <v>168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132</v>
      </c>
      <c r="AU112" s="17" t="s">
        <v>79</v>
      </c>
    </row>
    <row r="113" s="13" customFormat="1">
      <c r="A113" s="13"/>
      <c r="B113" s="224"/>
      <c r="C113" s="225"/>
      <c r="D113" s="217" t="s">
        <v>134</v>
      </c>
      <c r="E113" s="226" t="s">
        <v>19</v>
      </c>
      <c r="F113" s="227" t="s">
        <v>169</v>
      </c>
      <c r="G113" s="225"/>
      <c r="H113" s="228">
        <v>721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134</v>
      </c>
      <c r="AU113" s="234" t="s">
        <v>79</v>
      </c>
      <c r="AV113" s="13" t="s">
        <v>79</v>
      </c>
      <c r="AW113" s="13" t="s">
        <v>31</v>
      </c>
      <c r="AX113" s="13" t="s">
        <v>77</v>
      </c>
      <c r="AY113" s="234" t="s">
        <v>121</v>
      </c>
    </row>
    <row r="114" s="2" customFormat="1" ht="16.5" customHeight="1">
      <c r="A114" s="38"/>
      <c r="B114" s="39"/>
      <c r="C114" s="204" t="s">
        <v>170</v>
      </c>
      <c r="D114" s="204" t="s">
        <v>123</v>
      </c>
      <c r="E114" s="205" t="s">
        <v>171</v>
      </c>
      <c r="F114" s="206" t="s">
        <v>172</v>
      </c>
      <c r="G114" s="207" t="s">
        <v>126</v>
      </c>
      <c r="H114" s="208">
        <v>721</v>
      </c>
      <c r="I114" s="209"/>
      <c r="J114" s="210">
        <f>ROUND(I114*H114,2)</f>
        <v>0</v>
      </c>
      <c r="K114" s="206" t="s">
        <v>127</v>
      </c>
      <c r="L114" s="44"/>
      <c r="M114" s="211" t="s">
        <v>19</v>
      </c>
      <c r="N114" s="212" t="s">
        <v>40</v>
      </c>
      <c r="O114" s="84"/>
      <c r="P114" s="213">
        <f>O114*H114</f>
        <v>0</v>
      </c>
      <c r="Q114" s="213">
        <v>0.00034000000000000002</v>
      </c>
      <c r="R114" s="213">
        <f>Q114*H114</f>
        <v>0.24514000000000003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128</v>
      </c>
      <c r="AT114" s="215" t="s">
        <v>123</v>
      </c>
      <c r="AU114" s="215" t="s">
        <v>79</v>
      </c>
      <c r="AY114" s="17" t="s">
        <v>121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77</v>
      </c>
      <c r="BK114" s="216">
        <f>ROUND(I114*H114,2)</f>
        <v>0</v>
      </c>
      <c r="BL114" s="17" t="s">
        <v>128</v>
      </c>
      <c r="BM114" s="215" t="s">
        <v>173</v>
      </c>
    </row>
    <row r="115" s="2" customFormat="1">
      <c r="A115" s="38"/>
      <c r="B115" s="39"/>
      <c r="C115" s="40"/>
      <c r="D115" s="217" t="s">
        <v>130</v>
      </c>
      <c r="E115" s="40"/>
      <c r="F115" s="218" t="s">
        <v>174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130</v>
      </c>
      <c r="AU115" s="17" t="s">
        <v>79</v>
      </c>
    </row>
    <row r="116" s="2" customFormat="1">
      <c r="A116" s="38"/>
      <c r="B116" s="39"/>
      <c r="C116" s="40"/>
      <c r="D116" s="222" t="s">
        <v>132</v>
      </c>
      <c r="E116" s="40"/>
      <c r="F116" s="223" t="s">
        <v>175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132</v>
      </c>
      <c r="AU116" s="17" t="s">
        <v>79</v>
      </c>
    </row>
    <row r="117" s="13" customFormat="1">
      <c r="A117" s="13"/>
      <c r="B117" s="224"/>
      <c r="C117" s="225"/>
      <c r="D117" s="217" t="s">
        <v>134</v>
      </c>
      <c r="E117" s="226" t="s">
        <v>19</v>
      </c>
      <c r="F117" s="227" t="s">
        <v>169</v>
      </c>
      <c r="G117" s="225"/>
      <c r="H117" s="228">
        <v>721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134</v>
      </c>
      <c r="AU117" s="234" t="s">
        <v>79</v>
      </c>
      <c r="AV117" s="13" t="s">
        <v>79</v>
      </c>
      <c r="AW117" s="13" t="s">
        <v>31</v>
      </c>
      <c r="AX117" s="13" t="s">
        <v>77</v>
      </c>
      <c r="AY117" s="234" t="s">
        <v>121</v>
      </c>
    </row>
    <row r="118" s="2" customFormat="1" ht="16.5" customHeight="1">
      <c r="A118" s="38"/>
      <c r="B118" s="39"/>
      <c r="C118" s="204" t="s">
        <v>176</v>
      </c>
      <c r="D118" s="204" t="s">
        <v>123</v>
      </c>
      <c r="E118" s="205" t="s">
        <v>177</v>
      </c>
      <c r="F118" s="206" t="s">
        <v>178</v>
      </c>
      <c r="G118" s="207" t="s">
        <v>126</v>
      </c>
      <c r="H118" s="208">
        <v>721</v>
      </c>
      <c r="I118" s="209"/>
      <c r="J118" s="210">
        <f>ROUND(I118*H118,2)</f>
        <v>0</v>
      </c>
      <c r="K118" s="206" t="s">
        <v>127</v>
      </c>
      <c r="L118" s="44"/>
      <c r="M118" s="211" t="s">
        <v>19</v>
      </c>
      <c r="N118" s="212" t="s">
        <v>40</v>
      </c>
      <c r="O118" s="84"/>
      <c r="P118" s="213">
        <f>O118*H118</f>
        <v>0</v>
      </c>
      <c r="Q118" s="213">
        <v>0.00051000000000000004</v>
      </c>
      <c r="R118" s="213">
        <f>Q118*H118</f>
        <v>0.36771000000000004</v>
      </c>
      <c r="S118" s="213">
        <v>0</v>
      </c>
      <c r="T118" s="214">
        <f>S118*H118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128</v>
      </c>
      <c r="AT118" s="215" t="s">
        <v>123</v>
      </c>
      <c r="AU118" s="215" t="s">
        <v>79</v>
      </c>
      <c r="AY118" s="17" t="s">
        <v>121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77</v>
      </c>
      <c r="BK118" s="216">
        <f>ROUND(I118*H118,2)</f>
        <v>0</v>
      </c>
      <c r="BL118" s="17" t="s">
        <v>128</v>
      </c>
      <c r="BM118" s="215" t="s">
        <v>179</v>
      </c>
    </row>
    <row r="119" s="2" customFormat="1">
      <c r="A119" s="38"/>
      <c r="B119" s="39"/>
      <c r="C119" s="40"/>
      <c r="D119" s="217" t="s">
        <v>130</v>
      </c>
      <c r="E119" s="40"/>
      <c r="F119" s="218" t="s">
        <v>180</v>
      </c>
      <c r="G119" s="40"/>
      <c r="H119" s="40"/>
      <c r="I119" s="219"/>
      <c r="J119" s="40"/>
      <c r="K119" s="40"/>
      <c r="L119" s="44"/>
      <c r="M119" s="220"/>
      <c r="N119" s="221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130</v>
      </c>
      <c r="AU119" s="17" t="s">
        <v>79</v>
      </c>
    </row>
    <row r="120" s="2" customFormat="1">
      <c r="A120" s="38"/>
      <c r="B120" s="39"/>
      <c r="C120" s="40"/>
      <c r="D120" s="222" t="s">
        <v>132</v>
      </c>
      <c r="E120" s="40"/>
      <c r="F120" s="223" t="s">
        <v>181</v>
      </c>
      <c r="G120" s="40"/>
      <c r="H120" s="40"/>
      <c r="I120" s="219"/>
      <c r="J120" s="40"/>
      <c r="K120" s="40"/>
      <c r="L120" s="44"/>
      <c r="M120" s="220"/>
      <c r="N120" s="22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132</v>
      </c>
      <c r="AU120" s="17" t="s">
        <v>79</v>
      </c>
    </row>
    <row r="121" s="13" customFormat="1">
      <c r="A121" s="13"/>
      <c r="B121" s="224"/>
      <c r="C121" s="225"/>
      <c r="D121" s="217" t="s">
        <v>134</v>
      </c>
      <c r="E121" s="226" t="s">
        <v>19</v>
      </c>
      <c r="F121" s="227" t="s">
        <v>169</v>
      </c>
      <c r="G121" s="225"/>
      <c r="H121" s="228">
        <v>721</v>
      </c>
      <c r="I121" s="229"/>
      <c r="J121" s="225"/>
      <c r="K121" s="225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134</v>
      </c>
      <c r="AU121" s="234" t="s">
        <v>79</v>
      </c>
      <c r="AV121" s="13" t="s">
        <v>79</v>
      </c>
      <c r="AW121" s="13" t="s">
        <v>31</v>
      </c>
      <c r="AX121" s="13" t="s">
        <v>69</v>
      </c>
      <c r="AY121" s="234" t="s">
        <v>121</v>
      </c>
    </row>
    <row r="122" s="14" customFormat="1">
      <c r="A122" s="14"/>
      <c r="B122" s="235"/>
      <c r="C122" s="236"/>
      <c r="D122" s="217" t="s">
        <v>134</v>
      </c>
      <c r="E122" s="237" t="s">
        <v>19</v>
      </c>
      <c r="F122" s="238" t="s">
        <v>182</v>
      </c>
      <c r="G122" s="236"/>
      <c r="H122" s="239">
        <v>721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5" t="s">
        <v>134</v>
      </c>
      <c r="AU122" s="245" t="s">
        <v>79</v>
      </c>
      <c r="AV122" s="14" t="s">
        <v>128</v>
      </c>
      <c r="AW122" s="14" t="s">
        <v>31</v>
      </c>
      <c r="AX122" s="14" t="s">
        <v>77</v>
      </c>
      <c r="AY122" s="245" t="s">
        <v>121</v>
      </c>
    </row>
    <row r="123" s="2" customFormat="1" ht="21.75" customHeight="1">
      <c r="A123" s="38"/>
      <c r="B123" s="39"/>
      <c r="C123" s="204" t="s">
        <v>183</v>
      </c>
      <c r="D123" s="204" t="s">
        <v>123</v>
      </c>
      <c r="E123" s="205" t="s">
        <v>184</v>
      </c>
      <c r="F123" s="206" t="s">
        <v>185</v>
      </c>
      <c r="G123" s="207" t="s">
        <v>126</v>
      </c>
      <c r="H123" s="208">
        <v>721</v>
      </c>
      <c r="I123" s="209"/>
      <c r="J123" s="210">
        <f>ROUND(I123*H123,2)</f>
        <v>0</v>
      </c>
      <c r="K123" s="206" t="s">
        <v>127</v>
      </c>
      <c r="L123" s="44"/>
      <c r="M123" s="211" t="s">
        <v>19</v>
      </c>
      <c r="N123" s="212" t="s">
        <v>40</v>
      </c>
      <c r="O123" s="84"/>
      <c r="P123" s="213">
        <f>O123*H123</f>
        <v>0</v>
      </c>
      <c r="Q123" s="213">
        <v>0.10373</v>
      </c>
      <c r="R123" s="213">
        <f>Q123*H123</f>
        <v>74.789330000000007</v>
      </c>
      <c r="S123" s="213">
        <v>0</v>
      </c>
      <c r="T123" s="214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15" t="s">
        <v>128</v>
      </c>
      <c r="AT123" s="215" t="s">
        <v>123</v>
      </c>
      <c r="AU123" s="215" t="s">
        <v>79</v>
      </c>
      <c r="AY123" s="17" t="s">
        <v>121</v>
      </c>
      <c r="BE123" s="216">
        <f>IF(N123="základní",J123,0)</f>
        <v>0</v>
      </c>
      <c r="BF123" s="216">
        <f>IF(N123="snížená",J123,0)</f>
        <v>0</v>
      </c>
      <c r="BG123" s="216">
        <f>IF(N123="zákl. přenesená",J123,0)</f>
        <v>0</v>
      </c>
      <c r="BH123" s="216">
        <f>IF(N123="sníž. přenesená",J123,0)</f>
        <v>0</v>
      </c>
      <c r="BI123" s="216">
        <f>IF(N123="nulová",J123,0)</f>
        <v>0</v>
      </c>
      <c r="BJ123" s="17" t="s">
        <v>77</v>
      </c>
      <c r="BK123" s="216">
        <f>ROUND(I123*H123,2)</f>
        <v>0</v>
      </c>
      <c r="BL123" s="17" t="s">
        <v>128</v>
      </c>
      <c r="BM123" s="215" t="s">
        <v>186</v>
      </c>
    </row>
    <row r="124" s="2" customFormat="1">
      <c r="A124" s="38"/>
      <c r="B124" s="39"/>
      <c r="C124" s="40"/>
      <c r="D124" s="217" t="s">
        <v>130</v>
      </c>
      <c r="E124" s="40"/>
      <c r="F124" s="218" t="s">
        <v>187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130</v>
      </c>
      <c r="AU124" s="17" t="s">
        <v>79</v>
      </c>
    </row>
    <row r="125" s="2" customFormat="1">
      <c r="A125" s="38"/>
      <c r="B125" s="39"/>
      <c r="C125" s="40"/>
      <c r="D125" s="222" t="s">
        <v>132</v>
      </c>
      <c r="E125" s="40"/>
      <c r="F125" s="223" t="s">
        <v>188</v>
      </c>
      <c r="G125" s="40"/>
      <c r="H125" s="40"/>
      <c r="I125" s="219"/>
      <c r="J125" s="40"/>
      <c r="K125" s="40"/>
      <c r="L125" s="44"/>
      <c r="M125" s="220"/>
      <c r="N125" s="221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132</v>
      </c>
      <c r="AU125" s="17" t="s">
        <v>79</v>
      </c>
    </row>
    <row r="126" s="13" customFormat="1">
      <c r="A126" s="13"/>
      <c r="B126" s="224"/>
      <c r="C126" s="225"/>
      <c r="D126" s="217" t="s">
        <v>134</v>
      </c>
      <c r="E126" s="226" t="s">
        <v>19</v>
      </c>
      <c r="F126" s="227" t="s">
        <v>169</v>
      </c>
      <c r="G126" s="225"/>
      <c r="H126" s="228">
        <v>721</v>
      </c>
      <c r="I126" s="229"/>
      <c r="J126" s="225"/>
      <c r="K126" s="225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134</v>
      </c>
      <c r="AU126" s="234" t="s">
        <v>79</v>
      </c>
      <c r="AV126" s="13" t="s">
        <v>79</v>
      </c>
      <c r="AW126" s="13" t="s">
        <v>31</v>
      </c>
      <c r="AX126" s="13" t="s">
        <v>69</v>
      </c>
      <c r="AY126" s="234" t="s">
        <v>121</v>
      </c>
    </row>
    <row r="127" s="14" customFormat="1">
      <c r="A127" s="14"/>
      <c r="B127" s="235"/>
      <c r="C127" s="236"/>
      <c r="D127" s="217" t="s">
        <v>134</v>
      </c>
      <c r="E127" s="237" t="s">
        <v>19</v>
      </c>
      <c r="F127" s="238" t="s">
        <v>182</v>
      </c>
      <c r="G127" s="236"/>
      <c r="H127" s="239">
        <v>721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134</v>
      </c>
      <c r="AU127" s="245" t="s">
        <v>79</v>
      </c>
      <c r="AV127" s="14" t="s">
        <v>128</v>
      </c>
      <c r="AW127" s="14" t="s">
        <v>31</v>
      </c>
      <c r="AX127" s="14" t="s">
        <v>77</v>
      </c>
      <c r="AY127" s="245" t="s">
        <v>121</v>
      </c>
    </row>
    <row r="128" s="12" customFormat="1" ht="22.8" customHeight="1">
      <c r="A128" s="12"/>
      <c r="B128" s="188"/>
      <c r="C128" s="189"/>
      <c r="D128" s="190" t="s">
        <v>68</v>
      </c>
      <c r="E128" s="202" t="s">
        <v>176</v>
      </c>
      <c r="F128" s="202" t="s">
        <v>189</v>
      </c>
      <c r="G128" s="189"/>
      <c r="H128" s="189"/>
      <c r="I128" s="192"/>
      <c r="J128" s="203">
        <f>BK128</f>
        <v>0</v>
      </c>
      <c r="K128" s="189"/>
      <c r="L128" s="194"/>
      <c r="M128" s="195"/>
      <c r="N128" s="196"/>
      <c r="O128" s="196"/>
      <c r="P128" s="197">
        <f>SUM(P129:P144)</f>
        <v>0</v>
      </c>
      <c r="Q128" s="196"/>
      <c r="R128" s="197">
        <f>SUM(R129:R144)</f>
        <v>15.682509999999999</v>
      </c>
      <c r="S128" s="196"/>
      <c r="T128" s="198">
        <f>SUM(T129:T144)</f>
        <v>5.8500000000000005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99" t="s">
        <v>77</v>
      </c>
      <c r="AT128" s="200" t="s">
        <v>68</v>
      </c>
      <c r="AU128" s="200" t="s">
        <v>77</v>
      </c>
      <c r="AY128" s="199" t="s">
        <v>121</v>
      </c>
      <c r="BK128" s="201">
        <f>SUM(BK129:BK144)</f>
        <v>0</v>
      </c>
    </row>
    <row r="129" s="2" customFormat="1" ht="16.5" customHeight="1">
      <c r="A129" s="38"/>
      <c r="B129" s="39"/>
      <c r="C129" s="204" t="s">
        <v>190</v>
      </c>
      <c r="D129" s="204" t="s">
        <v>123</v>
      </c>
      <c r="E129" s="205" t="s">
        <v>191</v>
      </c>
      <c r="F129" s="206" t="s">
        <v>192</v>
      </c>
      <c r="G129" s="207" t="s">
        <v>193</v>
      </c>
      <c r="H129" s="208">
        <v>13</v>
      </c>
      <c r="I129" s="209"/>
      <c r="J129" s="210">
        <f>ROUND(I129*H129,2)</f>
        <v>0</v>
      </c>
      <c r="K129" s="206" t="s">
        <v>127</v>
      </c>
      <c r="L129" s="44"/>
      <c r="M129" s="211" t="s">
        <v>19</v>
      </c>
      <c r="N129" s="212" t="s">
        <v>40</v>
      </c>
      <c r="O129" s="84"/>
      <c r="P129" s="213">
        <f>O129*H129</f>
        <v>0</v>
      </c>
      <c r="Q129" s="213">
        <v>0.67850999999999995</v>
      </c>
      <c r="R129" s="213">
        <f>Q129*H129</f>
        <v>8.8206299999999995</v>
      </c>
      <c r="S129" s="213">
        <v>0.45000000000000001</v>
      </c>
      <c r="T129" s="214">
        <f>S129*H129</f>
        <v>5.8500000000000005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128</v>
      </c>
      <c r="AT129" s="215" t="s">
        <v>123</v>
      </c>
      <c r="AU129" s="215" t="s">
        <v>79</v>
      </c>
      <c r="AY129" s="17" t="s">
        <v>121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77</v>
      </c>
      <c r="BK129" s="216">
        <f>ROUND(I129*H129,2)</f>
        <v>0</v>
      </c>
      <c r="BL129" s="17" t="s">
        <v>128</v>
      </c>
      <c r="BM129" s="215" t="s">
        <v>194</v>
      </c>
    </row>
    <row r="130" s="2" customFormat="1">
      <c r="A130" s="38"/>
      <c r="B130" s="39"/>
      <c r="C130" s="40"/>
      <c r="D130" s="217" t="s">
        <v>130</v>
      </c>
      <c r="E130" s="40"/>
      <c r="F130" s="218" t="s">
        <v>195</v>
      </c>
      <c r="G130" s="40"/>
      <c r="H130" s="40"/>
      <c r="I130" s="219"/>
      <c r="J130" s="40"/>
      <c r="K130" s="40"/>
      <c r="L130" s="44"/>
      <c r="M130" s="220"/>
      <c r="N130" s="221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130</v>
      </c>
      <c r="AU130" s="17" t="s">
        <v>79</v>
      </c>
    </row>
    <row r="131" s="2" customFormat="1">
      <c r="A131" s="38"/>
      <c r="B131" s="39"/>
      <c r="C131" s="40"/>
      <c r="D131" s="222" t="s">
        <v>132</v>
      </c>
      <c r="E131" s="40"/>
      <c r="F131" s="223" t="s">
        <v>196</v>
      </c>
      <c r="G131" s="40"/>
      <c r="H131" s="40"/>
      <c r="I131" s="219"/>
      <c r="J131" s="40"/>
      <c r="K131" s="40"/>
      <c r="L131" s="44"/>
      <c r="M131" s="220"/>
      <c r="N131" s="221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132</v>
      </c>
      <c r="AU131" s="17" t="s">
        <v>79</v>
      </c>
    </row>
    <row r="132" s="13" customFormat="1">
      <c r="A132" s="13"/>
      <c r="B132" s="224"/>
      <c r="C132" s="225"/>
      <c r="D132" s="217" t="s">
        <v>134</v>
      </c>
      <c r="E132" s="226" t="s">
        <v>19</v>
      </c>
      <c r="F132" s="227" t="s">
        <v>197</v>
      </c>
      <c r="G132" s="225"/>
      <c r="H132" s="228">
        <v>13</v>
      </c>
      <c r="I132" s="229"/>
      <c r="J132" s="225"/>
      <c r="K132" s="225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134</v>
      </c>
      <c r="AU132" s="234" t="s">
        <v>79</v>
      </c>
      <c r="AV132" s="13" t="s">
        <v>79</v>
      </c>
      <c r="AW132" s="13" t="s">
        <v>31</v>
      </c>
      <c r="AX132" s="13" t="s">
        <v>77</v>
      </c>
      <c r="AY132" s="234" t="s">
        <v>121</v>
      </c>
    </row>
    <row r="133" s="2" customFormat="1" ht="16.5" customHeight="1">
      <c r="A133" s="38"/>
      <c r="B133" s="39"/>
      <c r="C133" s="204" t="s">
        <v>198</v>
      </c>
      <c r="D133" s="204" t="s">
        <v>123</v>
      </c>
      <c r="E133" s="205" t="s">
        <v>199</v>
      </c>
      <c r="F133" s="206" t="s">
        <v>200</v>
      </c>
      <c r="G133" s="207" t="s">
        <v>193</v>
      </c>
      <c r="H133" s="208">
        <v>13</v>
      </c>
      <c r="I133" s="209"/>
      <c r="J133" s="210">
        <f>ROUND(I133*H133,2)</f>
        <v>0</v>
      </c>
      <c r="K133" s="206" t="s">
        <v>127</v>
      </c>
      <c r="L133" s="44"/>
      <c r="M133" s="211" t="s">
        <v>19</v>
      </c>
      <c r="N133" s="212" t="s">
        <v>40</v>
      </c>
      <c r="O133" s="84"/>
      <c r="P133" s="213">
        <f>O133*H133</f>
        <v>0</v>
      </c>
      <c r="Q133" s="213">
        <v>0.42368</v>
      </c>
      <c r="R133" s="213">
        <f>Q133*H133</f>
        <v>5.5078399999999998</v>
      </c>
      <c r="S133" s="213">
        <v>0</v>
      </c>
      <c r="T133" s="21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5" t="s">
        <v>128</v>
      </c>
      <c r="AT133" s="215" t="s">
        <v>123</v>
      </c>
      <c r="AU133" s="215" t="s">
        <v>79</v>
      </c>
      <c r="AY133" s="17" t="s">
        <v>121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77</v>
      </c>
      <c r="BK133" s="216">
        <f>ROUND(I133*H133,2)</f>
        <v>0</v>
      </c>
      <c r="BL133" s="17" t="s">
        <v>128</v>
      </c>
      <c r="BM133" s="215" t="s">
        <v>201</v>
      </c>
    </row>
    <row r="134" s="2" customFormat="1">
      <c r="A134" s="38"/>
      <c r="B134" s="39"/>
      <c r="C134" s="40"/>
      <c r="D134" s="217" t="s">
        <v>130</v>
      </c>
      <c r="E134" s="40"/>
      <c r="F134" s="218" t="s">
        <v>200</v>
      </c>
      <c r="G134" s="40"/>
      <c r="H134" s="40"/>
      <c r="I134" s="219"/>
      <c r="J134" s="40"/>
      <c r="K134" s="40"/>
      <c r="L134" s="44"/>
      <c r="M134" s="220"/>
      <c r="N134" s="221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130</v>
      </c>
      <c r="AU134" s="17" t="s">
        <v>79</v>
      </c>
    </row>
    <row r="135" s="2" customFormat="1">
      <c r="A135" s="38"/>
      <c r="B135" s="39"/>
      <c r="C135" s="40"/>
      <c r="D135" s="222" t="s">
        <v>132</v>
      </c>
      <c r="E135" s="40"/>
      <c r="F135" s="223" t="s">
        <v>202</v>
      </c>
      <c r="G135" s="40"/>
      <c r="H135" s="40"/>
      <c r="I135" s="219"/>
      <c r="J135" s="40"/>
      <c r="K135" s="40"/>
      <c r="L135" s="44"/>
      <c r="M135" s="220"/>
      <c r="N135" s="221"/>
      <c r="O135" s="84"/>
      <c r="P135" s="84"/>
      <c r="Q135" s="84"/>
      <c r="R135" s="84"/>
      <c r="S135" s="84"/>
      <c r="T135" s="85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132</v>
      </c>
      <c r="AU135" s="17" t="s">
        <v>79</v>
      </c>
    </row>
    <row r="136" s="13" customFormat="1">
      <c r="A136" s="13"/>
      <c r="B136" s="224"/>
      <c r="C136" s="225"/>
      <c r="D136" s="217" t="s">
        <v>134</v>
      </c>
      <c r="E136" s="226" t="s">
        <v>19</v>
      </c>
      <c r="F136" s="227" t="s">
        <v>197</v>
      </c>
      <c r="G136" s="225"/>
      <c r="H136" s="228">
        <v>13</v>
      </c>
      <c r="I136" s="229"/>
      <c r="J136" s="225"/>
      <c r="K136" s="225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134</v>
      </c>
      <c r="AU136" s="234" t="s">
        <v>79</v>
      </c>
      <c r="AV136" s="13" t="s">
        <v>79</v>
      </c>
      <c r="AW136" s="13" t="s">
        <v>31</v>
      </c>
      <c r="AX136" s="13" t="s">
        <v>77</v>
      </c>
      <c r="AY136" s="234" t="s">
        <v>121</v>
      </c>
    </row>
    <row r="137" s="2" customFormat="1" ht="16.5" customHeight="1">
      <c r="A137" s="38"/>
      <c r="B137" s="39"/>
      <c r="C137" s="204" t="s">
        <v>203</v>
      </c>
      <c r="D137" s="204" t="s">
        <v>123</v>
      </c>
      <c r="E137" s="205" t="s">
        <v>204</v>
      </c>
      <c r="F137" s="206" t="s">
        <v>205</v>
      </c>
      <c r="G137" s="207" t="s">
        <v>193</v>
      </c>
      <c r="H137" s="208">
        <v>1</v>
      </c>
      <c r="I137" s="209"/>
      <c r="J137" s="210">
        <f>ROUND(I137*H137,2)</f>
        <v>0</v>
      </c>
      <c r="K137" s="206" t="s">
        <v>127</v>
      </c>
      <c r="L137" s="44"/>
      <c r="M137" s="211" t="s">
        <v>19</v>
      </c>
      <c r="N137" s="212" t="s">
        <v>40</v>
      </c>
      <c r="O137" s="84"/>
      <c r="P137" s="213">
        <f>O137*H137</f>
        <v>0</v>
      </c>
      <c r="Q137" s="213">
        <v>0.42080000000000001</v>
      </c>
      <c r="R137" s="213">
        <f>Q137*H137</f>
        <v>0.42080000000000001</v>
      </c>
      <c r="S137" s="213">
        <v>0</v>
      </c>
      <c r="T137" s="21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128</v>
      </c>
      <c r="AT137" s="215" t="s">
        <v>123</v>
      </c>
      <c r="AU137" s="215" t="s">
        <v>79</v>
      </c>
      <c r="AY137" s="17" t="s">
        <v>121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77</v>
      </c>
      <c r="BK137" s="216">
        <f>ROUND(I137*H137,2)</f>
        <v>0</v>
      </c>
      <c r="BL137" s="17" t="s">
        <v>128</v>
      </c>
      <c r="BM137" s="215" t="s">
        <v>206</v>
      </c>
    </row>
    <row r="138" s="2" customFormat="1">
      <c r="A138" s="38"/>
      <c r="B138" s="39"/>
      <c r="C138" s="40"/>
      <c r="D138" s="217" t="s">
        <v>130</v>
      </c>
      <c r="E138" s="40"/>
      <c r="F138" s="218" t="s">
        <v>205</v>
      </c>
      <c r="G138" s="40"/>
      <c r="H138" s="40"/>
      <c r="I138" s="219"/>
      <c r="J138" s="40"/>
      <c r="K138" s="40"/>
      <c r="L138" s="44"/>
      <c r="M138" s="220"/>
      <c r="N138" s="221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130</v>
      </c>
      <c r="AU138" s="17" t="s">
        <v>79</v>
      </c>
    </row>
    <row r="139" s="2" customFormat="1">
      <c r="A139" s="38"/>
      <c r="B139" s="39"/>
      <c r="C139" s="40"/>
      <c r="D139" s="222" t="s">
        <v>132</v>
      </c>
      <c r="E139" s="40"/>
      <c r="F139" s="223" t="s">
        <v>207</v>
      </c>
      <c r="G139" s="40"/>
      <c r="H139" s="40"/>
      <c r="I139" s="219"/>
      <c r="J139" s="40"/>
      <c r="K139" s="40"/>
      <c r="L139" s="44"/>
      <c r="M139" s="220"/>
      <c r="N139" s="221"/>
      <c r="O139" s="84"/>
      <c r="P139" s="84"/>
      <c r="Q139" s="84"/>
      <c r="R139" s="84"/>
      <c r="S139" s="84"/>
      <c r="T139" s="85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132</v>
      </c>
      <c r="AU139" s="17" t="s">
        <v>79</v>
      </c>
    </row>
    <row r="140" s="13" customFormat="1">
      <c r="A140" s="13"/>
      <c r="B140" s="224"/>
      <c r="C140" s="225"/>
      <c r="D140" s="217" t="s">
        <v>134</v>
      </c>
      <c r="E140" s="226" t="s">
        <v>19</v>
      </c>
      <c r="F140" s="227" t="s">
        <v>77</v>
      </c>
      <c r="G140" s="225"/>
      <c r="H140" s="228">
        <v>1</v>
      </c>
      <c r="I140" s="229"/>
      <c r="J140" s="225"/>
      <c r="K140" s="225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134</v>
      </c>
      <c r="AU140" s="234" t="s">
        <v>79</v>
      </c>
      <c r="AV140" s="13" t="s">
        <v>79</v>
      </c>
      <c r="AW140" s="13" t="s">
        <v>31</v>
      </c>
      <c r="AX140" s="13" t="s">
        <v>77</v>
      </c>
      <c r="AY140" s="234" t="s">
        <v>121</v>
      </c>
    </row>
    <row r="141" s="2" customFormat="1" ht="21.75" customHeight="1">
      <c r="A141" s="38"/>
      <c r="B141" s="39"/>
      <c r="C141" s="204" t="s">
        <v>197</v>
      </c>
      <c r="D141" s="204" t="s">
        <v>123</v>
      </c>
      <c r="E141" s="205" t="s">
        <v>208</v>
      </c>
      <c r="F141" s="206" t="s">
        <v>209</v>
      </c>
      <c r="G141" s="207" t="s">
        <v>193</v>
      </c>
      <c r="H141" s="208">
        <v>3</v>
      </c>
      <c r="I141" s="209"/>
      <c r="J141" s="210">
        <f>ROUND(I141*H141,2)</f>
        <v>0</v>
      </c>
      <c r="K141" s="206" t="s">
        <v>127</v>
      </c>
      <c r="L141" s="44"/>
      <c r="M141" s="211" t="s">
        <v>19</v>
      </c>
      <c r="N141" s="212" t="s">
        <v>40</v>
      </c>
      <c r="O141" s="84"/>
      <c r="P141" s="213">
        <f>O141*H141</f>
        <v>0</v>
      </c>
      <c r="Q141" s="213">
        <v>0.31108000000000002</v>
      </c>
      <c r="R141" s="213">
        <f>Q141*H141</f>
        <v>0.93324000000000007</v>
      </c>
      <c r="S141" s="213">
        <v>0</v>
      </c>
      <c r="T141" s="214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5" t="s">
        <v>128</v>
      </c>
      <c r="AT141" s="215" t="s">
        <v>123</v>
      </c>
      <c r="AU141" s="215" t="s">
        <v>79</v>
      </c>
      <c r="AY141" s="17" t="s">
        <v>121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77</v>
      </c>
      <c r="BK141" s="216">
        <f>ROUND(I141*H141,2)</f>
        <v>0</v>
      </c>
      <c r="BL141" s="17" t="s">
        <v>128</v>
      </c>
      <c r="BM141" s="215" t="s">
        <v>210</v>
      </c>
    </row>
    <row r="142" s="2" customFormat="1">
      <c r="A142" s="38"/>
      <c r="B142" s="39"/>
      <c r="C142" s="40"/>
      <c r="D142" s="217" t="s">
        <v>130</v>
      </c>
      <c r="E142" s="40"/>
      <c r="F142" s="218" t="s">
        <v>211</v>
      </c>
      <c r="G142" s="40"/>
      <c r="H142" s="40"/>
      <c r="I142" s="219"/>
      <c r="J142" s="40"/>
      <c r="K142" s="40"/>
      <c r="L142" s="44"/>
      <c r="M142" s="220"/>
      <c r="N142" s="221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130</v>
      </c>
      <c r="AU142" s="17" t="s">
        <v>79</v>
      </c>
    </row>
    <row r="143" s="2" customFormat="1">
      <c r="A143" s="38"/>
      <c r="B143" s="39"/>
      <c r="C143" s="40"/>
      <c r="D143" s="222" t="s">
        <v>132</v>
      </c>
      <c r="E143" s="40"/>
      <c r="F143" s="223" t="s">
        <v>212</v>
      </c>
      <c r="G143" s="40"/>
      <c r="H143" s="40"/>
      <c r="I143" s="219"/>
      <c r="J143" s="40"/>
      <c r="K143" s="40"/>
      <c r="L143" s="44"/>
      <c r="M143" s="220"/>
      <c r="N143" s="221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132</v>
      </c>
      <c r="AU143" s="17" t="s">
        <v>79</v>
      </c>
    </row>
    <row r="144" s="13" customFormat="1">
      <c r="A144" s="13"/>
      <c r="B144" s="224"/>
      <c r="C144" s="225"/>
      <c r="D144" s="217" t="s">
        <v>134</v>
      </c>
      <c r="E144" s="226" t="s">
        <v>19</v>
      </c>
      <c r="F144" s="227" t="s">
        <v>141</v>
      </c>
      <c r="G144" s="225"/>
      <c r="H144" s="228">
        <v>3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134</v>
      </c>
      <c r="AU144" s="234" t="s">
        <v>79</v>
      </c>
      <c r="AV144" s="13" t="s">
        <v>79</v>
      </c>
      <c r="AW144" s="13" t="s">
        <v>31</v>
      </c>
      <c r="AX144" s="13" t="s">
        <v>77</v>
      </c>
      <c r="AY144" s="234" t="s">
        <v>121</v>
      </c>
    </row>
    <row r="145" s="12" customFormat="1" ht="22.8" customHeight="1">
      <c r="A145" s="12"/>
      <c r="B145" s="188"/>
      <c r="C145" s="189"/>
      <c r="D145" s="190" t="s">
        <v>68</v>
      </c>
      <c r="E145" s="202" t="s">
        <v>183</v>
      </c>
      <c r="F145" s="202" t="s">
        <v>213</v>
      </c>
      <c r="G145" s="189"/>
      <c r="H145" s="189"/>
      <c r="I145" s="192"/>
      <c r="J145" s="203">
        <f>BK145</f>
        <v>0</v>
      </c>
      <c r="K145" s="189"/>
      <c r="L145" s="194"/>
      <c r="M145" s="195"/>
      <c r="N145" s="196"/>
      <c r="O145" s="196"/>
      <c r="P145" s="197">
        <f>SUM(P146:P169)</f>
        <v>0</v>
      </c>
      <c r="Q145" s="196"/>
      <c r="R145" s="197">
        <f>SUM(R146:R169)</f>
        <v>33.405100000000004</v>
      </c>
      <c r="S145" s="196"/>
      <c r="T145" s="198">
        <f>SUM(T146:T169)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99" t="s">
        <v>77</v>
      </c>
      <c r="AT145" s="200" t="s">
        <v>68</v>
      </c>
      <c r="AU145" s="200" t="s">
        <v>77</v>
      </c>
      <c r="AY145" s="199" t="s">
        <v>121</v>
      </c>
      <c r="BK145" s="201">
        <f>SUM(BK146:BK169)</f>
        <v>0</v>
      </c>
    </row>
    <row r="146" s="2" customFormat="1" ht="16.5" customHeight="1">
      <c r="A146" s="38"/>
      <c r="B146" s="39"/>
      <c r="C146" s="204" t="s">
        <v>214</v>
      </c>
      <c r="D146" s="204" t="s">
        <v>123</v>
      </c>
      <c r="E146" s="205" t="s">
        <v>215</v>
      </c>
      <c r="F146" s="206" t="s">
        <v>216</v>
      </c>
      <c r="G146" s="207" t="s">
        <v>144</v>
      </c>
      <c r="H146" s="208">
        <v>150</v>
      </c>
      <c r="I146" s="209"/>
      <c r="J146" s="210">
        <f>ROUND(I146*H146,2)</f>
        <v>0</v>
      </c>
      <c r="K146" s="206" t="s">
        <v>127</v>
      </c>
      <c r="L146" s="44"/>
      <c r="M146" s="211" t="s">
        <v>19</v>
      </c>
      <c r="N146" s="212" t="s">
        <v>40</v>
      </c>
      <c r="O146" s="84"/>
      <c r="P146" s="213">
        <f>O146*H146</f>
        <v>0</v>
      </c>
      <c r="Q146" s="213">
        <v>0.15540000000000001</v>
      </c>
      <c r="R146" s="213">
        <f>Q146*H146</f>
        <v>23.310000000000002</v>
      </c>
      <c r="S146" s="213">
        <v>0</v>
      </c>
      <c r="T146" s="21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15" t="s">
        <v>128</v>
      </c>
      <c r="AT146" s="215" t="s">
        <v>123</v>
      </c>
      <c r="AU146" s="215" t="s">
        <v>79</v>
      </c>
      <c r="AY146" s="17" t="s">
        <v>121</v>
      </c>
      <c r="BE146" s="216">
        <f>IF(N146="základní",J146,0)</f>
        <v>0</v>
      </c>
      <c r="BF146" s="216">
        <f>IF(N146="snížená",J146,0)</f>
        <v>0</v>
      </c>
      <c r="BG146" s="216">
        <f>IF(N146="zákl. přenesená",J146,0)</f>
        <v>0</v>
      </c>
      <c r="BH146" s="216">
        <f>IF(N146="sníž. přenesená",J146,0)</f>
        <v>0</v>
      </c>
      <c r="BI146" s="216">
        <f>IF(N146="nulová",J146,0)</f>
        <v>0</v>
      </c>
      <c r="BJ146" s="17" t="s">
        <v>77</v>
      </c>
      <c r="BK146" s="216">
        <f>ROUND(I146*H146,2)</f>
        <v>0</v>
      </c>
      <c r="BL146" s="17" t="s">
        <v>128</v>
      </c>
      <c r="BM146" s="215" t="s">
        <v>217</v>
      </c>
    </row>
    <row r="147" s="2" customFormat="1">
      <c r="A147" s="38"/>
      <c r="B147" s="39"/>
      <c r="C147" s="40"/>
      <c r="D147" s="217" t="s">
        <v>130</v>
      </c>
      <c r="E147" s="40"/>
      <c r="F147" s="218" t="s">
        <v>218</v>
      </c>
      <c r="G147" s="40"/>
      <c r="H147" s="40"/>
      <c r="I147" s="219"/>
      <c r="J147" s="40"/>
      <c r="K147" s="40"/>
      <c r="L147" s="44"/>
      <c r="M147" s="220"/>
      <c r="N147" s="221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130</v>
      </c>
      <c r="AU147" s="17" t="s">
        <v>79</v>
      </c>
    </row>
    <row r="148" s="2" customFormat="1">
      <c r="A148" s="38"/>
      <c r="B148" s="39"/>
      <c r="C148" s="40"/>
      <c r="D148" s="222" t="s">
        <v>132</v>
      </c>
      <c r="E148" s="40"/>
      <c r="F148" s="223" t="s">
        <v>219</v>
      </c>
      <c r="G148" s="40"/>
      <c r="H148" s="40"/>
      <c r="I148" s="219"/>
      <c r="J148" s="40"/>
      <c r="K148" s="40"/>
      <c r="L148" s="44"/>
      <c r="M148" s="220"/>
      <c r="N148" s="221"/>
      <c r="O148" s="84"/>
      <c r="P148" s="84"/>
      <c r="Q148" s="84"/>
      <c r="R148" s="84"/>
      <c r="S148" s="84"/>
      <c r="T148" s="85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132</v>
      </c>
      <c r="AU148" s="17" t="s">
        <v>79</v>
      </c>
    </row>
    <row r="149" s="13" customFormat="1">
      <c r="A149" s="13"/>
      <c r="B149" s="224"/>
      <c r="C149" s="225"/>
      <c r="D149" s="217" t="s">
        <v>134</v>
      </c>
      <c r="E149" s="226" t="s">
        <v>19</v>
      </c>
      <c r="F149" s="227" t="s">
        <v>148</v>
      </c>
      <c r="G149" s="225"/>
      <c r="H149" s="228">
        <v>150</v>
      </c>
      <c r="I149" s="229"/>
      <c r="J149" s="225"/>
      <c r="K149" s="225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134</v>
      </c>
      <c r="AU149" s="234" t="s">
        <v>79</v>
      </c>
      <c r="AV149" s="13" t="s">
        <v>79</v>
      </c>
      <c r="AW149" s="13" t="s">
        <v>31</v>
      </c>
      <c r="AX149" s="13" t="s">
        <v>77</v>
      </c>
      <c r="AY149" s="234" t="s">
        <v>121</v>
      </c>
    </row>
    <row r="150" s="2" customFormat="1" ht="16.5" customHeight="1">
      <c r="A150" s="38"/>
      <c r="B150" s="39"/>
      <c r="C150" s="246" t="s">
        <v>8</v>
      </c>
      <c r="D150" s="246" t="s">
        <v>220</v>
      </c>
      <c r="E150" s="247" t="s">
        <v>221</v>
      </c>
      <c r="F150" s="248" t="s">
        <v>222</v>
      </c>
      <c r="G150" s="249" t="s">
        <v>144</v>
      </c>
      <c r="H150" s="250">
        <v>79.560000000000002</v>
      </c>
      <c r="I150" s="251"/>
      <c r="J150" s="252">
        <f>ROUND(I150*H150,2)</f>
        <v>0</v>
      </c>
      <c r="K150" s="248" t="s">
        <v>127</v>
      </c>
      <c r="L150" s="253"/>
      <c r="M150" s="254" t="s">
        <v>19</v>
      </c>
      <c r="N150" s="255" t="s">
        <v>40</v>
      </c>
      <c r="O150" s="84"/>
      <c r="P150" s="213">
        <f>O150*H150</f>
        <v>0</v>
      </c>
      <c r="Q150" s="213">
        <v>0.080000000000000002</v>
      </c>
      <c r="R150" s="213">
        <f>Q150*H150</f>
        <v>6.3648000000000007</v>
      </c>
      <c r="S150" s="213">
        <v>0</v>
      </c>
      <c r="T150" s="21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15" t="s">
        <v>176</v>
      </c>
      <c r="AT150" s="215" t="s">
        <v>220</v>
      </c>
      <c r="AU150" s="215" t="s">
        <v>79</v>
      </c>
      <c r="AY150" s="17" t="s">
        <v>121</v>
      </c>
      <c r="BE150" s="216">
        <f>IF(N150="základní",J150,0)</f>
        <v>0</v>
      </c>
      <c r="BF150" s="216">
        <f>IF(N150="snížená",J150,0)</f>
        <v>0</v>
      </c>
      <c r="BG150" s="216">
        <f>IF(N150="zákl. přenesená",J150,0)</f>
        <v>0</v>
      </c>
      <c r="BH150" s="216">
        <f>IF(N150="sníž. přenesená",J150,0)</f>
        <v>0</v>
      </c>
      <c r="BI150" s="216">
        <f>IF(N150="nulová",J150,0)</f>
        <v>0</v>
      </c>
      <c r="BJ150" s="17" t="s">
        <v>77</v>
      </c>
      <c r="BK150" s="216">
        <f>ROUND(I150*H150,2)</f>
        <v>0</v>
      </c>
      <c r="BL150" s="17" t="s">
        <v>128</v>
      </c>
      <c r="BM150" s="215" t="s">
        <v>223</v>
      </c>
    </row>
    <row r="151" s="2" customFormat="1">
      <c r="A151" s="38"/>
      <c r="B151" s="39"/>
      <c r="C151" s="40"/>
      <c r="D151" s="217" t="s">
        <v>130</v>
      </c>
      <c r="E151" s="40"/>
      <c r="F151" s="218" t="s">
        <v>222</v>
      </c>
      <c r="G151" s="40"/>
      <c r="H151" s="40"/>
      <c r="I151" s="219"/>
      <c r="J151" s="40"/>
      <c r="K151" s="40"/>
      <c r="L151" s="44"/>
      <c r="M151" s="220"/>
      <c r="N151" s="221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130</v>
      </c>
      <c r="AU151" s="17" t="s">
        <v>79</v>
      </c>
    </row>
    <row r="152" s="13" customFormat="1">
      <c r="A152" s="13"/>
      <c r="B152" s="224"/>
      <c r="C152" s="225"/>
      <c r="D152" s="217" t="s">
        <v>134</v>
      </c>
      <c r="E152" s="226" t="s">
        <v>19</v>
      </c>
      <c r="F152" s="227" t="s">
        <v>224</v>
      </c>
      <c r="G152" s="225"/>
      <c r="H152" s="228">
        <v>78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134</v>
      </c>
      <c r="AU152" s="234" t="s">
        <v>79</v>
      </c>
      <c r="AV152" s="13" t="s">
        <v>79</v>
      </c>
      <c r="AW152" s="13" t="s">
        <v>31</v>
      </c>
      <c r="AX152" s="13" t="s">
        <v>77</v>
      </c>
      <c r="AY152" s="234" t="s">
        <v>121</v>
      </c>
    </row>
    <row r="153" s="13" customFormat="1">
      <c r="A153" s="13"/>
      <c r="B153" s="224"/>
      <c r="C153" s="225"/>
      <c r="D153" s="217" t="s">
        <v>134</v>
      </c>
      <c r="E153" s="225"/>
      <c r="F153" s="227" t="s">
        <v>225</v>
      </c>
      <c r="G153" s="225"/>
      <c r="H153" s="228">
        <v>79.560000000000002</v>
      </c>
      <c r="I153" s="229"/>
      <c r="J153" s="225"/>
      <c r="K153" s="225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134</v>
      </c>
      <c r="AU153" s="234" t="s">
        <v>79</v>
      </c>
      <c r="AV153" s="13" t="s">
        <v>79</v>
      </c>
      <c r="AW153" s="13" t="s">
        <v>4</v>
      </c>
      <c r="AX153" s="13" t="s">
        <v>77</v>
      </c>
      <c r="AY153" s="234" t="s">
        <v>121</v>
      </c>
    </row>
    <row r="154" s="2" customFormat="1" ht="16.5" customHeight="1">
      <c r="A154" s="38"/>
      <c r="B154" s="39"/>
      <c r="C154" s="246" t="s">
        <v>226</v>
      </c>
      <c r="D154" s="246" t="s">
        <v>220</v>
      </c>
      <c r="E154" s="247" t="s">
        <v>227</v>
      </c>
      <c r="F154" s="248" t="s">
        <v>228</v>
      </c>
      <c r="G154" s="249" t="s">
        <v>144</v>
      </c>
      <c r="H154" s="250">
        <v>58</v>
      </c>
      <c r="I154" s="251"/>
      <c r="J154" s="252">
        <f>ROUND(I154*H154,2)</f>
        <v>0</v>
      </c>
      <c r="K154" s="248" t="s">
        <v>127</v>
      </c>
      <c r="L154" s="253"/>
      <c r="M154" s="254" t="s">
        <v>19</v>
      </c>
      <c r="N154" s="255" t="s">
        <v>40</v>
      </c>
      <c r="O154" s="84"/>
      <c r="P154" s="213">
        <f>O154*H154</f>
        <v>0</v>
      </c>
      <c r="Q154" s="213">
        <v>0.048300000000000003</v>
      </c>
      <c r="R154" s="213">
        <f>Q154*H154</f>
        <v>2.8014000000000001</v>
      </c>
      <c r="S154" s="213">
        <v>0</v>
      </c>
      <c r="T154" s="21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5" t="s">
        <v>176</v>
      </c>
      <c r="AT154" s="215" t="s">
        <v>220</v>
      </c>
      <c r="AU154" s="215" t="s">
        <v>79</v>
      </c>
      <c r="AY154" s="17" t="s">
        <v>121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7" t="s">
        <v>77</v>
      </c>
      <c r="BK154" s="216">
        <f>ROUND(I154*H154,2)</f>
        <v>0</v>
      </c>
      <c r="BL154" s="17" t="s">
        <v>128</v>
      </c>
      <c r="BM154" s="215" t="s">
        <v>229</v>
      </c>
    </row>
    <row r="155" s="2" customFormat="1">
      <c r="A155" s="38"/>
      <c r="B155" s="39"/>
      <c r="C155" s="40"/>
      <c r="D155" s="217" t="s">
        <v>130</v>
      </c>
      <c r="E155" s="40"/>
      <c r="F155" s="218" t="s">
        <v>228</v>
      </c>
      <c r="G155" s="40"/>
      <c r="H155" s="40"/>
      <c r="I155" s="219"/>
      <c r="J155" s="40"/>
      <c r="K155" s="40"/>
      <c r="L155" s="44"/>
      <c r="M155" s="220"/>
      <c r="N155" s="221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130</v>
      </c>
      <c r="AU155" s="17" t="s">
        <v>79</v>
      </c>
    </row>
    <row r="156" s="13" customFormat="1">
      <c r="A156" s="13"/>
      <c r="B156" s="224"/>
      <c r="C156" s="225"/>
      <c r="D156" s="217" t="s">
        <v>134</v>
      </c>
      <c r="E156" s="226" t="s">
        <v>19</v>
      </c>
      <c r="F156" s="227" t="s">
        <v>230</v>
      </c>
      <c r="G156" s="225"/>
      <c r="H156" s="228">
        <v>58</v>
      </c>
      <c r="I156" s="229"/>
      <c r="J156" s="225"/>
      <c r="K156" s="225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134</v>
      </c>
      <c r="AU156" s="234" t="s">
        <v>79</v>
      </c>
      <c r="AV156" s="13" t="s">
        <v>79</v>
      </c>
      <c r="AW156" s="13" t="s">
        <v>31</v>
      </c>
      <c r="AX156" s="13" t="s">
        <v>77</v>
      </c>
      <c r="AY156" s="234" t="s">
        <v>121</v>
      </c>
    </row>
    <row r="157" s="2" customFormat="1" ht="16.5" customHeight="1">
      <c r="A157" s="38"/>
      <c r="B157" s="39"/>
      <c r="C157" s="246" t="s">
        <v>231</v>
      </c>
      <c r="D157" s="246" t="s">
        <v>220</v>
      </c>
      <c r="E157" s="247" t="s">
        <v>232</v>
      </c>
      <c r="F157" s="248" t="s">
        <v>233</v>
      </c>
      <c r="G157" s="249" t="s">
        <v>144</v>
      </c>
      <c r="H157" s="250">
        <v>14</v>
      </c>
      <c r="I157" s="251"/>
      <c r="J157" s="252">
        <f>ROUND(I157*H157,2)</f>
        <v>0</v>
      </c>
      <c r="K157" s="248" t="s">
        <v>127</v>
      </c>
      <c r="L157" s="253"/>
      <c r="M157" s="254" t="s">
        <v>19</v>
      </c>
      <c r="N157" s="255" t="s">
        <v>40</v>
      </c>
      <c r="O157" s="84"/>
      <c r="P157" s="213">
        <f>O157*H157</f>
        <v>0</v>
      </c>
      <c r="Q157" s="213">
        <v>0.065670000000000006</v>
      </c>
      <c r="R157" s="213">
        <f>Q157*H157</f>
        <v>0.91938000000000009</v>
      </c>
      <c r="S157" s="213">
        <v>0</v>
      </c>
      <c r="T157" s="214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15" t="s">
        <v>176</v>
      </c>
      <c r="AT157" s="215" t="s">
        <v>220</v>
      </c>
      <c r="AU157" s="215" t="s">
        <v>79</v>
      </c>
      <c r="AY157" s="17" t="s">
        <v>121</v>
      </c>
      <c r="BE157" s="216">
        <f>IF(N157="základní",J157,0)</f>
        <v>0</v>
      </c>
      <c r="BF157" s="216">
        <f>IF(N157="snížená",J157,0)</f>
        <v>0</v>
      </c>
      <c r="BG157" s="216">
        <f>IF(N157="zákl. přenesená",J157,0)</f>
        <v>0</v>
      </c>
      <c r="BH157" s="216">
        <f>IF(N157="sníž. přenesená",J157,0)</f>
        <v>0</v>
      </c>
      <c r="BI157" s="216">
        <f>IF(N157="nulová",J157,0)</f>
        <v>0</v>
      </c>
      <c r="BJ157" s="17" t="s">
        <v>77</v>
      </c>
      <c r="BK157" s="216">
        <f>ROUND(I157*H157,2)</f>
        <v>0</v>
      </c>
      <c r="BL157" s="17" t="s">
        <v>128</v>
      </c>
      <c r="BM157" s="215" t="s">
        <v>234</v>
      </c>
    </row>
    <row r="158" s="2" customFormat="1">
      <c r="A158" s="38"/>
      <c r="B158" s="39"/>
      <c r="C158" s="40"/>
      <c r="D158" s="217" t="s">
        <v>130</v>
      </c>
      <c r="E158" s="40"/>
      <c r="F158" s="218" t="s">
        <v>233</v>
      </c>
      <c r="G158" s="40"/>
      <c r="H158" s="40"/>
      <c r="I158" s="219"/>
      <c r="J158" s="40"/>
      <c r="K158" s="40"/>
      <c r="L158" s="44"/>
      <c r="M158" s="220"/>
      <c r="N158" s="221"/>
      <c r="O158" s="84"/>
      <c r="P158" s="84"/>
      <c r="Q158" s="84"/>
      <c r="R158" s="84"/>
      <c r="S158" s="84"/>
      <c r="T158" s="85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130</v>
      </c>
      <c r="AU158" s="17" t="s">
        <v>79</v>
      </c>
    </row>
    <row r="159" s="13" customFormat="1">
      <c r="A159" s="13"/>
      <c r="B159" s="224"/>
      <c r="C159" s="225"/>
      <c r="D159" s="217" t="s">
        <v>134</v>
      </c>
      <c r="E159" s="226" t="s">
        <v>19</v>
      </c>
      <c r="F159" s="227" t="s">
        <v>235</v>
      </c>
      <c r="G159" s="225"/>
      <c r="H159" s="228">
        <v>14</v>
      </c>
      <c r="I159" s="229"/>
      <c r="J159" s="225"/>
      <c r="K159" s="225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134</v>
      </c>
      <c r="AU159" s="234" t="s">
        <v>79</v>
      </c>
      <c r="AV159" s="13" t="s">
        <v>79</v>
      </c>
      <c r="AW159" s="13" t="s">
        <v>31</v>
      </c>
      <c r="AX159" s="13" t="s">
        <v>77</v>
      </c>
      <c r="AY159" s="234" t="s">
        <v>121</v>
      </c>
    </row>
    <row r="160" s="2" customFormat="1" ht="16.5" customHeight="1">
      <c r="A160" s="38"/>
      <c r="B160" s="39"/>
      <c r="C160" s="204" t="s">
        <v>236</v>
      </c>
      <c r="D160" s="204" t="s">
        <v>123</v>
      </c>
      <c r="E160" s="205" t="s">
        <v>237</v>
      </c>
      <c r="F160" s="206" t="s">
        <v>238</v>
      </c>
      <c r="G160" s="207" t="s">
        <v>144</v>
      </c>
      <c r="H160" s="208">
        <v>28</v>
      </c>
      <c r="I160" s="209"/>
      <c r="J160" s="210">
        <f>ROUND(I160*H160,2)</f>
        <v>0</v>
      </c>
      <c r="K160" s="206" t="s">
        <v>127</v>
      </c>
      <c r="L160" s="44"/>
      <c r="M160" s="211" t="s">
        <v>19</v>
      </c>
      <c r="N160" s="212" t="s">
        <v>40</v>
      </c>
      <c r="O160" s="84"/>
      <c r="P160" s="213">
        <f>O160*H160</f>
        <v>0</v>
      </c>
      <c r="Q160" s="213">
        <v>0.00034000000000000002</v>
      </c>
      <c r="R160" s="213">
        <f>Q160*H160</f>
        <v>0.0095200000000000007</v>
      </c>
      <c r="S160" s="213">
        <v>0</v>
      </c>
      <c r="T160" s="214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15" t="s">
        <v>128</v>
      </c>
      <c r="AT160" s="215" t="s">
        <v>123</v>
      </c>
      <c r="AU160" s="215" t="s">
        <v>79</v>
      </c>
      <c r="AY160" s="17" t="s">
        <v>121</v>
      </c>
      <c r="BE160" s="216">
        <f>IF(N160="základní",J160,0)</f>
        <v>0</v>
      </c>
      <c r="BF160" s="216">
        <f>IF(N160="snížená",J160,0)</f>
        <v>0</v>
      </c>
      <c r="BG160" s="216">
        <f>IF(N160="zákl. přenesená",J160,0)</f>
        <v>0</v>
      </c>
      <c r="BH160" s="216">
        <f>IF(N160="sníž. přenesená",J160,0)</f>
        <v>0</v>
      </c>
      <c r="BI160" s="216">
        <f>IF(N160="nulová",J160,0)</f>
        <v>0</v>
      </c>
      <c r="BJ160" s="17" t="s">
        <v>77</v>
      </c>
      <c r="BK160" s="216">
        <f>ROUND(I160*H160,2)</f>
        <v>0</v>
      </c>
      <c r="BL160" s="17" t="s">
        <v>128</v>
      </c>
      <c r="BM160" s="215" t="s">
        <v>239</v>
      </c>
    </row>
    <row r="161" s="2" customFormat="1">
      <c r="A161" s="38"/>
      <c r="B161" s="39"/>
      <c r="C161" s="40"/>
      <c r="D161" s="217" t="s">
        <v>130</v>
      </c>
      <c r="E161" s="40"/>
      <c r="F161" s="218" t="s">
        <v>240</v>
      </c>
      <c r="G161" s="40"/>
      <c r="H161" s="40"/>
      <c r="I161" s="219"/>
      <c r="J161" s="40"/>
      <c r="K161" s="40"/>
      <c r="L161" s="44"/>
      <c r="M161" s="220"/>
      <c r="N161" s="221"/>
      <c r="O161" s="84"/>
      <c r="P161" s="84"/>
      <c r="Q161" s="84"/>
      <c r="R161" s="84"/>
      <c r="S161" s="84"/>
      <c r="T161" s="85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130</v>
      </c>
      <c r="AU161" s="17" t="s">
        <v>79</v>
      </c>
    </row>
    <row r="162" s="2" customFormat="1">
      <c r="A162" s="38"/>
      <c r="B162" s="39"/>
      <c r="C162" s="40"/>
      <c r="D162" s="222" t="s">
        <v>132</v>
      </c>
      <c r="E162" s="40"/>
      <c r="F162" s="223" t="s">
        <v>241</v>
      </c>
      <c r="G162" s="40"/>
      <c r="H162" s="40"/>
      <c r="I162" s="219"/>
      <c r="J162" s="40"/>
      <c r="K162" s="40"/>
      <c r="L162" s="44"/>
      <c r="M162" s="220"/>
      <c r="N162" s="221"/>
      <c r="O162" s="84"/>
      <c r="P162" s="84"/>
      <c r="Q162" s="84"/>
      <c r="R162" s="84"/>
      <c r="S162" s="84"/>
      <c r="T162" s="85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132</v>
      </c>
      <c r="AU162" s="17" t="s">
        <v>79</v>
      </c>
    </row>
    <row r="163" s="13" customFormat="1">
      <c r="A163" s="13"/>
      <c r="B163" s="224"/>
      <c r="C163" s="225"/>
      <c r="D163" s="217" t="s">
        <v>134</v>
      </c>
      <c r="E163" s="226" t="s">
        <v>19</v>
      </c>
      <c r="F163" s="227" t="s">
        <v>242</v>
      </c>
      <c r="G163" s="225"/>
      <c r="H163" s="228">
        <v>28</v>
      </c>
      <c r="I163" s="229"/>
      <c r="J163" s="225"/>
      <c r="K163" s="225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134</v>
      </c>
      <c r="AU163" s="234" t="s">
        <v>79</v>
      </c>
      <c r="AV163" s="13" t="s">
        <v>79</v>
      </c>
      <c r="AW163" s="13" t="s">
        <v>31</v>
      </c>
      <c r="AX163" s="13" t="s">
        <v>69</v>
      </c>
      <c r="AY163" s="234" t="s">
        <v>121</v>
      </c>
    </row>
    <row r="164" s="14" customFormat="1">
      <c r="A164" s="14"/>
      <c r="B164" s="235"/>
      <c r="C164" s="236"/>
      <c r="D164" s="217" t="s">
        <v>134</v>
      </c>
      <c r="E164" s="237" t="s">
        <v>19</v>
      </c>
      <c r="F164" s="238" t="s">
        <v>182</v>
      </c>
      <c r="G164" s="236"/>
      <c r="H164" s="239">
        <v>28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134</v>
      </c>
      <c r="AU164" s="245" t="s">
        <v>79</v>
      </c>
      <c r="AV164" s="14" t="s">
        <v>128</v>
      </c>
      <c r="AW164" s="14" t="s">
        <v>31</v>
      </c>
      <c r="AX164" s="14" t="s">
        <v>77</v>
      </c>
      <c r="AY164" s="245" t="s">
        <v>121</v>
      </c>
    </row>
    <row r="165" s="2" customFormat="1" ht="16.5" customHeight="1">
      <c r="A165" s="38"/>
      <c r="B165" s="39"/>
      <c r="C165" s="204" t="s">
        <v>243</v>
      </c>
      <c r="D165" s="204" t="s">
        <v>123</v>
      </c>
      <c r="E165" s="205" t="s">
        <v>244</v>
      </c>
      <c r="F165" s="206" t="s">
        <v>245</v>
      </c>
      <c r="G165" s="207" t="s">
        <v>144</v>
      </c>
      <c r="H165" s="208">
        <v>28</v>
      </c>
      <c r="I165" s="209"/>
      <c r="J165" s="210">
        <f>ROUND(I165*H165,2)</f>
        <v>0</v>
      </c>
      <c r="K165" s="206" t="s">
        <v>127</v>
      </c>
      <c r="L165" s="44"/>
      <c r="M165" s="211" t="s">
        <v>19</v>
      </c>
      <c r="N165" s="212" t="s">
        <v>40</v>
      </c>
      <c r="O165" s="84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15" t="s">
        <v>128</v>
      </c>
      <c r="AT165" s="215" t="s">
        <v>123</v>
      </c>
      <c r="AU165" s="215" t="s">
        <v>79</v>
      </c>
      <c r="AY165" s="17" t="s">
        <v>121</v>
      </c>
      <c r="BE165" s="216">
        <f>IF(N165="základní",J165,0)</f>
        <v>0</v>
      </c>
      <c r="BF165" s="216">
        <f>IF(N165="snížená",J165,0)</f>
        <v>0</v>
      </c>
      <c r="BG165" s="216">
        <f>IF(N165="zákl. přenesená",J165,0)</f>
        <v>0</v>
      </c>
      <c r="BH165" s="216">
        <f>IF(N165="sníž. přenesená",J165,0)</f>
        <v>0</v>
      </c>
      <c r="BI165" s="216">
        <f>IF(N165="nulová",J165,0)</f>
        <v>0</v>
      </c>
      <c r="BJ165" s="17" t="s">
        <v>77</v>
      </c>
      <c r="BK165" s="216">
        <f>ROUND(I165*H165,2)</f>
        <v>0</v>
      </c>
      <c r="BL165" s="17" t="s">
        <v>128</v>
      </c>
      <c r="BM165" s="215" t="s">
        <v>246</v>
      </c>
    </row>
    <row r="166" s="2" customFormat="1">
      <c r="A166" s="38"/>
      <c r="B166" s="39"/>
      <c r="C166" s="40"/>
      <c r="D166" s="217" t="s">
        <v>130</v>
      </c>
      <c r="E166" s="40"/>
      <c r="F166" s="218" t="s">
        <v>247</v>
      </c>
      <c r="G166" s="40"/>
      <c r="H166" s="40"/>
      <c r="I166" s="219"/>
      <c r="J166" s="40"/>
      <c r="K166" s="40"/>
      <c r="L166" s="44"/>
      <c r="M166" s="220"/>
      <c r="N166" s="221"/>
      <c r="O166" s="84"/>
      <c r="P166" s="84"/>
      <c r="Q166" s="84"/>
      <c r="R166" s="84"/>
      <c r="S166" s="84"/>
      <c r="T166" s="85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130</v>
      </c>
      <c r="AU166" s="17" t="s">
        <v>79</v>
      </c>
    </row>
    <row r="167" s="2" customFormat="1">
      <c r="A167" s="38"/>
      <c r="B167" s="39"/>
      <c r="C167" s="40"/>
      <c r="D167" s="222" t="s">
        <v>132</v>
      </c>
      <c r="E167" s="40"/>
      <c r="F167" s="223" t="s">
        <v>248</v>
      </c>
      <c r="G167" s="40"/>
      <c r="H167" s="40"/>
      <c r="I167" s="219"/>
      <c r="J167" s="40"/>
      <c r="K167" s="40"/>
      <c r="L167" s="44"/>
      <c r="M167" s="220"/>
      <c r="N167" s="221"/>
      <c r="O167" s="84"/>
      <c r="P167" s="84"/>
      <c r="Q167" s="84"/>
      <c r="R167" s="84"/>
      <c r="S167" s="84"/>
      <c r="T167" s="85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132</v>
      </c>
      <c r="AU167" s="17" t="s">
        <v>79</v>
      </c>
    </row>
    <row r="168" s="13" customFormat="1">
      <c r="A168" s="13"/>
      <c r="B168" s="224"/>
      <c r="C168" s="225"/>
      <c r="D168" s="217" t="s">
        <v>134</v>
      </c>
      <c r="E168" s="226" t="s">
        <v>19</v>
      </c>
      <c r="F168" s="227" t="s">
        <v>242</v>
      </c>
      <c r="G168" s="225"/>
      <c r="H168" s="228">
        <v>28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134</v>
      </c>
      <c r="AU168" s="234" t="s">
        <v>79</v>
      </c>
      <c r="AV168" s="13" t="s">
        <v>79</v>
      </c>
      <c r="AW168" s="13" t="s">
        <v>31</v>
      </c>
      <c r="AX168" s="13" t="s">
        <v>69</v>
      </c>
      <c r="AY168" s="234" t="s">
        <v>121</v>
      </c>
    </row>
    <row r="169" s="14" customFormat="1">
      <c r="A169" s="14"/>
      <c r="B169" s="235"/>
      <c r="C169" s="236"/>
      <c r="D169" s="217" t="s">
        <v>134</v>
      </c>
      <c r="E169" s="237" t="s">
        <v>19</v>
      </c>
      <c r="F169" s="238" t="s">
        <v>182</v>
      </c>
      <c r="G169" s="236"/>
      <c r="H169" s="239">
        <v>28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134</v>
      </c>
      <c r="AU169" s="245" t="s">
        <v>79</v>
      </c>
      <c r="AV169" s="14" t="s">
        <v>128</v>
      </c>
      <c r="AW169" s="14" t="s">
        <v>31</v>
      </c>
      <c r="AX169" s="14" t="s">
        <v>77</v>
      </c>
      <c r="AY169" s="245" t="s">
        <v>121</v>
      </c>
    </row>
    <row r="170" s="12" customFormat="1" ht="22.8" customHeight="1">
      <c r="A170" s="12"/>
      <c r="B170" s="188"/>
      <c r="C170" s="189"/>
      <c r="D170" s="190" t="s">
        <v>68</v>
      </c>
      <c r="E170" s="202" t="s">
        <v>249</v>
      </c>
      <c r="F170" s="202" t="s">
        <v>250</v>
      </c>
      <c r="G170" s="189"/>
      <c r="H170" s="189"/>
      <c r="I170" s="192"/>
      <c r="J170" s="203">
        <f>BK170</f>
        <v>0</v>
      </c>
      <c r="K170" s="189"/>
      <c r="L170" s="194"/>
      <c r="M170" s="195"/>
      <c r="N170" s="196"/>
      <c r="O170" s="196"/>
      <c r="P170" s="197">
        <f>SUM(P171:P203)</f>
        <v>0</v>
      </c>
      <c r="Q170" s="196"/>
      <c r="R170" s="197">
        <f>SUM(R171:R203)</f>
        <v>0</v>
      </c>
      <c r="S170" s="196"/>
      <c r="T170" s="198">
        <f>SUM(T171:T203)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99" t="s">
        <v>77</v>
      </c>
      <c r="AT170" s="200" t="s">
        <v>68</v>
      </c>
      <c r="AU170" s="200" t="s">
        <v>77</v>
      </c>
      <c r="AY170" s="199" t="s">
        <v>121</v>
      </c>
      <c r="BK170" s="201">
        <f>SUM(BK171:BK203)</f>
        <v>0</v>
      </c>
    </row>
    <row r="171" s="2" customFormat="1" ht="16.5" customHeight="1">
      <c r="A171" s="38"/>
      <c r="B171" s="39"/>
      <c r="C171" s="204" t="s">
        <v>251</v>
      </c>
      <c r="D171" s="204" t="s">
        <v>123</v>
      </c>
      <c r="E171" s="205" t="s">
        <v>252</v>
      </c>
      <c r="F171" s="206" t="s">
        <v>253</v>
      </c>
      <c r="G171" s="207" t="s">
        <v>254</v>
      </c>
      <c r="H171" s="208">
        <v>501.09500000000003</v>
      </c>
      <c r="I171" s="209"/>
      <c r="J171" s="210">
        <f>ROUND(I171*H171,2)</f>
        <v>0</v>
      </c>
      <c r="K171" s="206" t="s">
        <v>127</v>
      </c>
      <c r="L171" s="44"/>
      <c r="M171" s="211" t="s">
        <v>19</v>
      </c>
      <c r="N171" s="212" t="s">
        <v>40</v>
      </c>
      <c r="O171" s="84"/>
      <c r="P171" s="213">
        <f>O171*H171</f>
        <v>0</v>
      </c>
      <c r="Q171" s="213">
        <v>0</v>
      </c>
      <c r="R171" s="213">
        <f>Q171*H171</f>
        <v>0</v>
      </c>
      <c r="S171" s="213">
        <v>0</v>
      </c>
      <c r="T171" s="21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15" t="s">
        <v>128</v>
      </c>
      <c r="AT171" s="215" t="s">
        <v>123</v>
      </c>
      <c r="AU171" s="215" t="s">
        <v>79</v>
      </c>
      <c r="AY171" s="17" t="s">
        <v>121</v>
      </c>
      <c r="BE171" s="216">
        <f>IF(N171="základní",J171,0)</f>
        <v>0</v>
      </c>
      <c r="BF171" s="216">
        <f>IF(N171="snížená",J171,0)</f>
        <v>0</v>
      </c>
      <c r="BG171" s="216">
        <f>IF(N171="zákl. přenesená",J171,0)</f>
        <v>0</v>
      </c>
      <c r="BH171" s="216">
        <f>IF(N171="sníž. přenesená",J171,0)</f>
        <v>0</v>
      </c>
      <c r="BI171" s="216">
        <f>IF(N171="nulová",J171,0)</f>
        <v>0</v>
      </c>
      <c r="BJ171" s="17" t="s">
        <v>77</v>
      </c>
      <c r="BK171" s="216">
        <f>ROUND(I171*H171,2)</f>
        <v>0</v>
      </c>
      <c r="BL171" s="17" t="s">
        <v>128</v>
      </c>
      <c r="BM171" s="215" t="s">
        <v>255</v>
      </c>
    </row>
    <row r="172" s="2" customFormat="1">
      <c r="A172" s="38"/>
      <c r="B172" s="39"/>
      <c r="C172" s="40"/>
      <c r="D172" s="217" t="s">
        <v>130</v>
      </c>
      <c r="E172" s="40"/>
      <c r="F172" s="218" t="s">
        <v>256</v>
      </c>
      <c r="G172" s="40"/>
      <c r="H172" s="40"/>
      <c r="I172" s="219"/>
      <c r="J172" s="40"/>
      <c r="K172" s="40"/>
      <c r="L172" s="44"/>
      <c r="M172" s="220"/>
      <c r="N172" s="221"/>
      <c r="O172" s="84"/>
      <c r="P172" s="84"/>
      <c r="Q172" s="84"/>
      <c r="R172" s="84"/>
      <c r="S172" s="84"/>
      <c r="T172" s="85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130</v>
      </c>
      <c r="AU172" s="17" t="s">
        <v>79</v>
      </c>
    </row>
    <row r="173" s="2" customFormat="1">
      <c r="A173" s="38"/>
      <c r="B173" s="39"/>
      <c r="C173" s="40"/>
      <c r="D173" s="222" t="s">
        <v>132</v>
      </c>
      <c r="E173" s="40"/>
      <c r="F173" s="223" t="s">
        <v>257</v>
      </c>
      <c r="G173" s="40"/>
      <c r="H173" s="40"/>
      <c r="I173" s="219"/>
      <c r="J173" s="40"/>
      <c r="K173" s="40"/>
      <c r="L173" s="44"/>
      <c r="M173" s="220"/>
      <c r="N173" s="221"/>
      <c r="O173" s="84"/>
      <c r="P173" s="84"/>
      <c r="Q173" s="84"/>
      <c r="R173" s="84"/>
      <c r="S173" s="84"/>
      <c r="T173" s="85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132</v>
      </c>
      <c r="AU173" s="17" t="s">
        <v>79</v>
      </c>
    </row>
    <row r="174" s="13" customFormat="1">
      <c r="A174" s="13"/>
      <c r="B174" s="224"/>
      <c r="C174" s="225"/>
      <c r="D174" s="217" t="s">
        <v>134</v>
      </c>
      <c r="E174" s="226" t="s">
        <v>19</v>
      </c>
      <c r="F174" s="227" t="s">
        <v>258</v>
      </c>
      <c r="G174" s="225"/>
      <c r="H174" s="228">
        <v>82.915000000000006</v>
      </c>
      <c r="I174" s="229"/>
      <c r="J174" s="225"/>
      <c r="K174" s="225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134</v>
      </c>
      <c r="AU174" s="234" t="s">
        <v>79</v>
      </c>
      <c r="AV174" s="13" t="s">
        <v>79</v>
      </c>
      <c r="AW174" s="13" t="s">
        <v>31</v>
      </c>
      <c r="AX174" s="13" t="s">
        <v>69</v>
      </c>
      <c r="AY174" s="234" t="s">
        <v>121</v>
      </c>
    </row>
    <row r="175" s="13" customFormat="1">
      <c r="A175" s="13"/>
      <c r="B175" s="224"/>
      <c r="C175" s="225"/>
      <c r="D175" s="217" t="s">
        <v>134</v>
      </c>
      <c r="E175" s="226" t="s">
        <v>19</v>
      </c>
      <c r="F175" s="227" t="s">
        <v>259</v>
      </c>
      <c r="G175" s="225"/>
      <c r="H175" s="228">
        <v>418.18000000000001</v>
      </c>
      <c r="I175" s="229"/>
      <c r="J175" s="225"/>
      <c r="K175" s="225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134</v>
      </c>
      <c r="AU175" s="234" t="s">
        <v>79</v>
      </c>
      <c r="AV175" s="13" t="s">
        <v>79</v>
      </c>
      <c r="AW175" s="13" t="s">
        <v>31</v>
      </c>
      <c r="AX175" s="13" t="s">
        <v>69</v>
      </c>
      <c r="AY175" s="234" t="s">
        <v>121</v>
      </c>
    </row>
    <row r="176" s="14" customFormat="1">
      <c r="A176" s="14"/>
      <c r="B176" s="235"/>
      <c r="C176" s="236"/>
      <c r="D176" s="217" t="s">
        <v>134</v>
      </c>
      <c r="E176" s="237" t="s">
        <v>19</v>
      </c>
      <c r="F176" s="238" t="s">
        <v>182</v>
      </c>
      <c r="G176" s="236"/>
      <c r="H176" s="239">
        <v>501.09500000000003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5" t="s">
        <v>134</v>
      </c>
      <c r="AU176" s="245" t="s">
        <v>79</v>
      </c>
      <c r="AV176" s="14" t="s">
        <v>128</v>
      </c>
      <c r="AW176" s="14" t="s">
        <v>31</v>
      </c>
      <c r="AX176" s="14" t="s">
        <v>77</v>
      </c>
      <c r="AY176" s="245" t="s">
        <v>121</v>
      </c>
    </row>
    <row r="177" s="2" customFormat="1" ht="16.5" customHeight="1">
      <c r="A177" s="38"/>
      <c r="B177" s="39"/>
      <c r="C177" s="204" t="s">
        <v>7</v>
      </c>
      <c r="D177" s="204" t="s">
        <v>123</v>
      </c>
      <c r="E177" s="205" t="s">
        <v>260</v>
      </c>
      <c r="F177" s="206" t="s">
        <v>261</v>
      </c>
      <c r="G177" s="207" t="s">
        <v>254</v>
      </c>
      <c r="H177" s="208">
        <v>20043.799999999999</v>
      </c>
      <c r="I177" s="209"/>
      <c r="J177" s="210">
        <f>ROUND(I177*H177,2)</f>
        <v>0</v>
      </c>
      <c r="K177" s="206" t="s">
        <v>127</v>
      </c>
      <c r="L177" s="44"/>
      <c r="M177" s="211" t="s">
        <v>19</v>
      </c>
      <c r="N177" s="212" t="s">
        <v>40</v>
      </c>
      <c r="O177" s="84"/>
      <c r="P177" s="213">
        <f>O177*H177</f>
        <v>0</v>
      </c>
      <c r="Q177" s="213">
        <v>0</v>
      </c>
      <c r="R177" s="213">
        <f>Q177*H177</f>
        <v>0</v>
      </c>
      <c r="S177" s="213">
        <v>0</v>
      </c>
      <c r="T177" s="21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15" t="s">
        <v>128</v>
      </c>
      <c r="AT177" s="215" t="s">
        <v>123</v>
      </c>
      <c r="AU177" s="215" t="s">
        <v>79</v>
      </c>
      <c r="AY177" s="17" t="s">
        <v>121</v>
      </c>
      <c r="BE177" s="216">
        <f>IF(N177="základní",J177,0)</f>
        <v>0</v>
      </c>
      <c r="BF177" s="216">
        <f>IF(N177="snížená",J177,0)</f>
        <v>0</v>
      </c>
      <c r="BG177" s="216">
        <f>IF(N177="zákl. přenesená",J177,0)</f>
        <v>0</v>
      </c>
      <c r="BH177" s="216">
        <f>IF(N177="sníž. přenesená",J177,0)</f>
        <v>0</v>
      </c>
      <c r="BI177" s="216">
        <f>IF(N177="nulová",J177,0)</f>
        <v>0</v>
      </c>
      <c r="BJ177" s="17" t="s">
        <v>77</v>
      </c>
      <c r="BK177" s="216">
        <f>ROUND(I177*H177,2)</f>
        <v>0</v>
      </c>
      <c r="BL177" s="17" t="s">
        <v>128</v>
      </c>
      <c r="BM177" s="215" t="s">
        <v>262</v>
      </c>
    </row>
    <row r="178" s="2" customFormat="1">
      <c r="A178" s="38"/>
      <c r="B178" s="39"/>
      <c r="C178" s="40"/>
      <c r="D178" s="217" t="s">
        <v>130</v>
      </c>
      <c r="E178" s="40"/>
      <c r="F178" s="218" t="s">
        <v>263</v>
      </c>
      <c r="G178" s="40"/>
      <c r="H178" s="40"/>
      <c r="I178" s="219"/>
      <c r="J178" s="40"/>
      <c r="K178" s="40"/>
      <c r="L178" s="44"/>
      <c r="M178" s="220"/>
      <c r="N178" s="221"/>
      <c r="O178" s="84"/>
      <c r="P178" s="84"/>
      <c r="Q178" s="84"/>
      <c r="R178" s="84"/>
      <c r="S178" s="84"/>
      <c r="T178" s="85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130</v>
      </c>
      <c r="AU178" s="17" t="s">
        <v>79</v>
      </c>
    </row>
    <row r="179" s="2" customFormat="1">
      <c r="A179" s="38"/>
      <c r="B179" s="39"/>
      <c r="C179" s="40"/>
      <c r="D179" s="222" t="s">
        <v>132</v>
      </c>
      <c r="E179" s="40"/>
      <c r="F179" s="223" t="s">
        <v>264</v>
      </c>
      <c r="G179" s="40"/>
      <c r="H179" s="40"/>
      <c r="I179" s="219"/>
      <c r="J179" s="40"/>
      <c r="K179" s="40"/>
      <c r="L179" s="44"/>
      <c r="M179" s="220"/>
      <c r="N179" s="221"/>
      <c r="O179" s="84"/>
      <c r="P179" s="84"/>
      <c r="Q179" s="84"/>
      <c r="R179" s="84"/>
      <c r="S179" s="84"/>
      <c r="T179" s="85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132</v>
      </c>
      <c r="AU179" s="17" t="s">
        <v>79</v>
      </c>
    </row>
    <row r="180" s="13" customFormat="1">
      <c r="A180" s="13"/>
      <c r="B180" s="224"/>
      <c r="C180" s="225"/>
      <c r="D180" s="217" t="s">
        <v>134</v>
      </c>
      <c r="E180" s="226" t="s">
        <v>19</v>
      </c>
      <c r="F180" s="227" t="s">
        <v>265</v>
      </c>
      <c r="G180" s="225"/>
      <c r="H180" s="228">
        <v>501.09500000000003</v>
      </c>
      <c r="I180" s="229"/>
      <c r="J180" s="225"/>
      <c r="K180" s="225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134</v>
      </c>
      <c r="AU180" s="234" t="s">
        <v>79</v>
      </c>
      <c r="AV180" s="13" t="s">
        <v>79</v>
      </c>
      <c r="AW180" s="13" t="s">
        <v>31</v>
      </c>
      <c r="AX180" s="13" t="s">
        <v>69</v>
      </c>
      <c r="AY180" s="234" t="s">
        <v>121</v>
      </c>
    </row>
    <row r="181" s="14" customFormat="1">
      <c r="A181" s="14"/>
      <c r="B181" s="235"/>
      <c r="C181" s="236"/>
      <c r="D181" s="217" t="s">
        <v>134</v>
      </c>
      <c r="E181" s="237" t="s">
        <v>19</v>
      </c>
      <c r="F181" s="238" t="s">
        <v>182</v>
      </c>
      <c r="G181" s="236"/>
      <c r="H181" s="239">
        <v>501.09500000000003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5" t="s">
        <v>134</v>
      </c>
      <c r="AU181" s="245" t="s">
        <v>79</v>
      </c>
      <c r="AV181" s="14" t="s">
        <v>128</v>
      </c>
      <c r="AW181" s="14" t="s">
        <v>31</v>
      </c>
      <c r="AX181" s="14" t="s">
        <v>77</v>
      </c>
      <c r="AY181" s="245" t="s">
        <v>121</v>
      </c>
    </row>
    <row r="182" s="13" customFormat="1">
      <c r="A182" s="13"/>
      <c r="B182" s="224"/>
      <c r="C182" s="225"/>
      <c r="D182" s="217" t="s">
        <v>134</v>
      </c>
      <c r="E182" s="225"/>
      <c r="F182" s="227" t="s">
        <v>266</v>
      </c>
      <c r="G182" s="225"/>
      <c r="H182" s="228">
        <v>20043.799999999999</v>
      </c>
      <c r="I182" s="229"/>
      <c r="J182" s="225"/>
      <c r="K182" s="225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134</v>
      </c>
      <c r="AU182" s="234" t="s">
        <v>79</v>
      </c>
      <c r="AV182" s="13" t="s">
        <v>79</v>
      </c>
      <c r="AW182" s="13" t="s">
        <v>4</v>
      </c>
      <c r="AX182" s="13" t="s">
        <v>77</v>
      </c>
      <c r="AY182" s="234" t="s">
        <v>121</v>
      </c>
    </row>
    <row r="183" s="2" customFormat="1" ht="16.5" customHeight="1">
      <c r="A183" s="38"/>
      <c r="B183" s="39"/>
      <c r="C183" s="204" t="s">
        <v>267</v>
      </c>
      <c r="D183" s="204" t="s">
        <v>123</v>
      </c>
      <c r="E183" s="205" t="s">
        <v>268</v>
      </c>
      <c r="F183" s="206" t="s">
        <v>269</v>
      </c>
      <c r="G183" s="207" t="s">
        <v>254</v>
      </c>
      <c r="H183" s="208">
        <v>30.75</v>
      </c>
      <c r="I183" s="209"/>
      <c r="J183" s="210">
        <f>ROUND(I183*H183,2)</f>
        <v>0</v>
      </c>
      <c r="K183" s="206" t="s">
        <v>127</v>
      </c>
      <c r="L183" s="44"/>
      <c r="M183" s="211" t="s">
        <v>19</v>
      </c>
      <c r="N183" s="212" t="s">
        <v>40</v>
      </c>
      <c r="O183" s="84"/>
      <c r="P183" s="213">
        <f>O183*H183</f>
        <v>0</v>
      </c>
      <c r="Q183" s="213">
        <v>0</v>
      </c>
      <c r="R183" s="213">
        <f>Q183*H183</f>
        <v>0</v>
      </c>
      <c r="S183" s="213">
        <v>0</v>
      </c>
      <c r="T183" s="214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15" t="s">
        <v>128</v>
      </c>
      <c r="AT183" s="215" t="s">
        <v>123</v>
      </c>
      <c r="AU183" s="215" t="s">
        <v>79</v>
      </c>
      <c r="AY183" s="17" t="s">
        <v>121</v>
      </c>
      <c r="BE183" s="216">
        <f>IF(N183="základní",J183,0)</f>
        <v>0</v>
      </c>
      <c r="BF183" s="216">
        <f>IF(N183="snížená",J183,0)</f>
        <v>0</v>
      </c>
      <c r="BG183" s="216">
        <f>IF(N183="zákl. přenesená",J183,0)</f>
        <v>0</v>
      </c>
      <c r="BH183" s="216">
        <f>IF(N183="sníž. přenesená",J183,0)</f>
        <v>0</v>
      </c>
      <c r="BI183" s="216">
        <f>IF(N183="nulová",J183,0)</f>
        <v>0</v>
      </c>
      <c r="BJ183" s="17" t="s">
        <v>77</v>
      </c>
      <c r="BK183" s="216">
        <f>ROUND(I183*H183,2)</f>
        <v>0</v>
      </c>
      <c r="BL183" s="17" t="s">
        <v>128</v>
      </c>
      <c r="BM183" s="215" t="s">
        <v>270</v>
      </c>
    </row>
    <row r="184" s="2" customFormat="1">
      <c r="A184" s="38"/>
      <c r="B184" s="39"/>
      <c r="C184" s="40"/>
      <c r="D184" s="217" t="s">
        <v>130</v>
      </c>
      <c r="E184" s="40"/>
      <c r="F184" s="218" t="s">
        <v>271</v>
      </c>
      <c r="G184" s="40"/>
      <c r="H184" s="40"/>
      <c r="I184" s="219"/>
      <c r="J184" s="40"/>
      <c r="K184" s="40"/>
      <c r="L184" s="44"/>
      <c r="M184" s="220"/>
      <c r="N184" s="221"/>
      <c r="O184" s="84"/>
      <c r="P184" s="84"/>
      <c r="Q184" s="84"/>
      <c r="R184" s="84"/>
      <c r="S184" s="84"/>
      <c r="T184" s="85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130</v>
      </c>
      <c r="AU184" s="17" t="s">
        <v>79</v>
      </c>
    </row>
    <row r="185" s="2" customFormat="1">
      <c r="A185" s="38"/>
      <c r="B185" s="39"/>
      <c r="C185" s="40"/>
      <c r="D185" s="222" t="s">
        <v>132</v>
      </c>
      <c r="E185" s="40"/>
      <c r="F185" s="223" t="s">
        <v>272</v>
      </c>
      <c r="G185" s="40"/>
      <c r="H185" s="40"/>
      <c r="I185" s="219"/>
      <c r="J185" s="40"/>
      <c r="K185" s="40"/>
      <c r="L185" s="44"/>
      <c r="M185" s="220"/>
      <c r="N185" s="221"/>
      <c r="O185" s="84"/>
      <c r="P185" s="84"/>
      <c r="Q185" s="84"/>
      <c r="R185" s="84"/>
      <c r="S185" s="84"/>
      <c r="T185" s="85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132</v>
      </c>
      <c r="AU185" s="17" t="s">
        <v>79</v>
      </c>
    </row>
    <row r="186" s="13" customFormat="1">
      <c r="A186" s="13"/>
      <c r="B186" s="224"/>
      <c r="C186" s="225"/>
      <c r="D186" s="217" t="s">
        <v>134</v>
      </c>
      <c r="E186" s="226" t="s">
        <v>19</v>
      </c>
      <c r="F186" s="227" t="s">
        <v>273</v>
      </c>
      <c r="G186" s="225"/>
      <c r="H186" s="228">
        <v>30.75</v>
      </c>
      <c r="I186" s="229"/>
      <c r="J186" s="225"/>
      <c r="K186" s="225"/>
      <c r="L186" s="230"/>
      <c r="M186" s="231"/>
      <c r="N186" s="232"/>
      <c r="O186" s="232"/>
      <c r="P186" s="232"/>
      <c r="Q186" s="232"/>
      <c r="R186" s="232"/>
      <c r="S186" s="232"/>
      <c r="T186" s="23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4" t="s">
        <v>134</v>
      </c>
      <c r="AU186" s="234" t="s">
        <v>79</v>
      </c>
      <c r="AV186" s="13" t="s">
        <v>79</v>
      </c>
      <c r="AW186" s="13" t="s">
        <v>31</v>
      </c>
      <c r="AX186" s="13" t="s">
        <v>77</v>
      </c>
      <c r="AY186" s="234" t="s">
        <v>121</v>
      </c>
    </row>
    <row r="187" s="2" customFormat="1" ht="16.5" customHeight="1">
      <c r="A187" s="38"/>
      <c r="B187" s="39"/>
      <c r="C187" s="204" t="s">
        <v>274</v>
      </c>
      <c r="D187" s="204" t="s">
        <v>123</v>
      </c>
      <c r="E187" s="205" t="s">
        <v>275</v>
      </c>
      <c r="F187" s="206" t="s">
        <v>276</v>
      </c>
      <c r="G187" s="207" t="s">
        <v>254</v>
      </c>
      <c r="H187" s="208">
        <v>1230</v>
      </c>
      <c r="I187" s="209"/>
      <c r="J187" s="210">
        <f>ROUND(I187*H187,2)</f>
        <v>0</v>
      </c>
      <c r="K187" s="206" t="s">
        <v>127</v>
      </c>
      <c r="L187" s="44"/>
      <c r="M187" s="211" t="s">
        <v>19</v>
      </c>
      <c r="N187" s="212" t="s">
        <v>40</v>
      </c>
      <c r="O187" s="84"/>
      <c r="P187" s="213">
        <f>O187*H187</f>
        <v>0</v>
      </c>
      <c r="Q187" s="213">
        <v>0</v>
      </c>
      <c r="R187" s="213">
        <f>Q187*H187</f>
        <v>0</v>
      </c>
      <c r="S187" s="213">
        <v>0</v>
      </c>
      <c r="T187" s="21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15" t="s">
        <v>128</v>
      </c>
      <c r="AT187" s="215" t="s">
        <v>123</v>
      </c>
      <c r="AU187" s="215" t="s">
        <v>79</v>
      </c>
      <c r="AY187" s="17" t="s">
        <v>121</v>
      </c>
      <c r="BE187" s="216">
        <f>IF(N187="základní",J187,0)</f>
        <v>0</v>
      </c>
      <c r="BF187" s="216">
        <f>IF(N187="snížená",J187,0)</f>
        <v>0</v>
      </c>
      <c r="BG187" s="216">
        <f>IF(N187="zákl. přenesená",J187,0)</f>
        <v>0</v>
      </c>
      <c r="BH187" s="216">
        <f>IF(N187="sníž. přenesená",J187,0)</f>
        <v>0</v>
      </c>
      <c r="BI187" s="216">
        <f>IF(N187="nulová",J187,0)</f>
        <v>0</v>
      </c>
      <c r="BJ187" s="17" t="s">
        <v>77</v>
      </c>
      <c r="BK187" s="216">
        <f>ROUND(I187*H187,2)</f>
        <v>0</v>
      </c>
      <c r="BL187" s="17" t="s">
        <v>128</v>
      </c>
      <c r="BM187" s="215" t="s">
        <v>277</v>
      </c>
    </row>
    <row r="188" s="2" customFormat="1">
      <c r="A188" s="38"/>
      <c r="B188" s="39"/>
      <c r="C188" s="40"/>
      <c r="D188" s="217" t="s">
        <v>130</v>
      </c>
      <c r="E188" s="40"/>
      <c r="F188" s="218" t="s">
        <v>263</v>
      </c>
      <c r="G188" s="40"/>
      <c r="H188" s="40"/>
      <c r="I188" s="219"/>
      <c r="J188" s="40"/>
      <c r="K188" s="40"/>
      <c r="L188" s="44"/>
      <c r="M188" s="220"/>
      <c r="N188" s="221"/>
      <c r="O188" s="84"/>
      <c r="P188" s="84"/>
      <c r="Q188" s="84"/>
      <c r="R188" s="84"/>
      <c r="S188" s="84"/>
      <c r="T188" s="85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130</v>
      </c>
      <c r="AU188" s="17" t="s">
        <v>79</v>
      </c>
    </row>
    <row r="189" s="2" customFormat="1">
      <c r="A189" s="38"/>
      <c r="B189" s="39"/>
      <c r="C189" s="40"/>
      <c r="D189" s="222" t="s">
        <v>132</v>
      </c>
      <c r="E189" s="40"/>
      <c r="F189" s="223" t="s">
        <v>278</v>
      </c>
      <c r="G189" s="40"/>
      <c r="H189" s="40"/>
      <c r="I189" s="219"/>
      <c r="J189" s="40"/>
      <c r="K189" s="40"/>
      <c r="L189" s="44"/>
      <c r="M189" s="220"/>
      <c r="N189" s="221"/>
      <c r="O189" s="84"/>
      <c r="P189" s="84"/>
      <c r="Q189" s="84"/>
      <c r="R189" s="84"/>
      <c r="S189" s="84"/>
      <c r="T189" s="85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132</v>
      </c>
      <c r="AU189" s="17" t="s">
        <v>79</v>
      </c>
    </row>
    <row r="190" s="13" customFormat="1">
      <c r="A190" s="13"/>
      <c r="B190" s="224"/>
      <c r="C190" s="225"/>
      <c r="D190" s="217" t="s">
        <v>134</v>
      </c>
      <c r="E190" s="226" t="s">
        <v>19</v>
      </c>
      <c r="F190" s="227" t="s">
        <v>279</v>
      </c>
      <c r="G190" s="225"/>
      <c r="H190" s="228">
        <v>30.75</v>
      </c>
      <c r="I190" s="229"/>
      <c r="J190" s="225"/>
      <c r="K190" s="225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134</v>
      </c>
      <c r="AU190" s="234" t="s">
        <v>79</v>
      </c>
      <c r="AV190" s="13" t="s">
        <v>79</v>
      </c>
      <c r="AW190" s="13" t="s">
        <v>31</v>
      </c>
      <c r="AX190" s="13" t="s">
        <v>77</v>
      </c>
      <c r="AY190" s="234" t="s">
        <v>121</v>
      </c>
    </row>
    <row r="191" s="13" customFormat="1">
      <c r="A191" s="13"/>
      <c r="B191" s="224"/>
      <c r="C191" s="225"/>
      <c r="D191" s="217" t="s">
        <v>134</v>
      </c>
      <c r="E191" s="225"/>
      <c r="F191" s="227" t="s">
        <v>280</v>
      </c>
      <c r="G191" s="225"/>
      <c r="H191" s="228">
        <v>1230</v>
      </c>
      <c r="I191" s="229"/>
      <c r="J191" s="225"/>
      <c r="K191" s="225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134</v>
      </c>
      <c r="AU191" s="234" t="s">
        <v>79</v>
      </c>
      <c r="AV191" s="13" t="s">
        <v>79</v>
      </c>
      <c r="AW191" s="13" t="s">
        <v>4</v>
      </c>
      <c r="AX191" s="13" t="s">
        <v>77</v>
      </c>
      <c r="AY191" s="234" t="s">
        <v>121</v>
      </c>
    </row>
    <row r="192" s="2" customFormat="1" ht="24.15" customHeight="1">
      <c r="A192" s="38"/>
      <c r="B192" s="39"/>
      <c r="C192" s="204" t="s">
        <v>281</v>
      </c>
      <c r="D192" s="204" t="s">
        <v>123</v>
      </c>
      <c r="E192" s="205" t="s">
        <v>282</v>
      </c>
      <c r="F192" s="206" t="s">
        <v>283</v>
      </c>
      <c r="G192" s="207" t="s">
        <v>254</v>
      </c>
      <c r="H192" s="208">
        <v>30.75</v>
      </c>
      <c r="I192" s="209"/>
      <c r="J192" s="210">
        <f>ROUND(I192*H192,2)</f>
        <v>0</v>
      </c>
      <c r="K192" s="206" t="s">
        <v>127</v>
      </c>
      <c r="L192" s="44"/>
      <c r="M192" s="211" t="s">
        <v>19</v>
      </c>
      <c r="N192" s="212" t="s">
        <v>40</v>
      </c>
      <c r="O192" s="84"/>
      <c r="P192" s="213">
        <f>O192*H192</f>
        <v>0</v>
      </c>
      <c r="Q192" s="213">
        <v>0</v>
      </c>
      <c r="R192" s="213">
        <f>Q192*H192</f>
        <v>0</v>
      </c>
      <c r="S192" s="213">
        <v>0</v>
      </c>
      <c r="T192" s="214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15" t="s">
        <v>128</v>
      </c>
      <c r="AT192" s="215" t="s">
        <v>123</v>
      </c>
      <c r="AU192" s="215" t="s">
        <v>79</v>
      </c>
      <c r="AY192" s="17" t="s">
        <v>121</v>
      </c>
      <c r="BE192" s="216">
        <f>IF(N192="základní",J192,0)</f>
        <v>0</v>
      </c>
      <c r="BF192" s="216">
        <f>IF(N192="snížená",J192,0)</f>
        <v>0</v>
      </c>
      <c r="BG192" s="216">
        <f>IF(N192="zákl. přenesená",J192,0)</f>
        <v>0</v>
      </c>
      <c r="BH192" s="216">
        <f>IF(N192="sníž. přenesená",J192,0)</f>
        <v>0</v>
      </c>
      <c r="BI192" s="216">
        <f>IF(N192="nulová",J192,0)</f>
        <v>0</v>
      </c>
      <c r="BJ192" s="17" t="s">
        <v>77</v>
      </c>
      <c r="BK192" s="216">
        <f>ROUND(I192*H192,2)</f>
        <v>0</v>
      </c>
      <c r="BL192" s="17" t="s">
        <v>128</v>
      </c>
      <c r="BM192" s="215" t="s">
        <v>284</v>
      </c>
    </row>
    <row r="193" s="2" customFormat="1">
      <c r="A193" s="38"/>
      <c r="B193" s="39"/>
      <c r="C193" s="40"/>
      <c r="D193" s="217" t="s">
        <v>130</v>
      </c>
      <c r="E193" s="40"/>
      <c r="F193" s="218" t="s">
        <v>285</v>
      </c>
      <c r="G193" s="40"/>
      <c r="H193" s="40"/>
      <c r="I193" s="219"/>
      <c r="J193" s="40"/>
      <c r="K193" s="40"/>
      <c r="L193" s="44"/>
      <c r="M193" s="220"/>
      <c r="N193" s="221"/>
      <c r="O193" s="84"/>
      <c r="P193" s="84"/>
      <c r="Q193" s="84"/>
      <c r="R193" s="84"/>
      <c r="S193" s="84"/>
      <c r="T193" s="85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130</v>
      </c>
      <c r="AU193" s="17" t="s">
        <v>79</v>
      </c>
    </row>
    <row r="194" s="2" customFormat="1">
      <c r="A194" s="38"/>
      <c r="B194" s="39"/>
      <c r="C194" s="40"/>
      <c r="D194" s="222" t="s">
        <v>132</v>
      </c>
      <c r="E194" s="40"/>
      <c r="F194" s="223" t="s">
        <v>286</v>
      </c>
      <c r="G194" s="40"/>
      <c r="H194" s="40"/>
      <c r="I194" s="219"/>
      <c r="J194" s="40"/>
      <c r="K194" s="40"/>
      <c r="L194" s="44"/>
      <c r="M194" s="220"/>
      <c r="N194" s="221"/>
      <c r="O194" s="84"/>
      <c r="P194" s="84"/>
      <c r="Q194" s="84"/>
      <c r="R194" s="84"/>
      <c r="S194" s="84"/>
      <c r="T194" s="85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132</v>
      </c>
      <c r="AU194" s="17" t="s">
        <v>79</v>
      </c>
    </row>
    <row r="195" s="13" customFormat="1">
      <c r="A195" s="13"/>
      <c r="B195" s="224"/>
      <c r="C195" s="225"/>
      <c r="D195" s="217" t="s">
        <v>134</v>
      </c>
      <c r="E195" s="226" t="s">
        <v>19</v>
      </c>
      <c r="F195" s="227" t="s">
        <v>273</v>
      </c>
      <c r="G195" s="225"/>
      <c r="H195" s="228">
        <v>30.75</v>
      </c>
      <c r="I195" s="229"/>
      <c r="J195" s="225"/>
      <c r="K195" s="225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134</v>
      </c>
      <c r="AU195" s="234" t="s">
        <v>79</v>
      </c>
      <c r="AV195" s="13" t="s">
        <v>79</v>
      </c>
      <c r="AW195" s="13" t="s">
        <v>31</v>
      </c>
      <c r="AX195" s="13" t="s">
        <v>77</v>
      </c>
      <c r="AY195" s="234" t="s">
        <v>121</v>
      </c>
    </row>
    <row r="196" s="2" customFormat="1" ht="24.15" customHeight="1">
      <c r="A196" s="38"/>
      <c r="B196" s="39"/>
      <c r="C196" s="204" t="s">
        <v>287</v>
      </c>
      <c r="D196" s="204" t="s">
        <v>123</v>
      </c>
      <c r="E196" s="205" t="s">
        <v>288</v>
      </c>
      <c r="F196" s="206" t="s">
        <v>289</v>
      </c>
      <c r="G196" s="207" t="s">
        <v>254</v>
      </c>
      <c r="H196" s="208">
        <v>418.18000000000001</v>
      </c>
      <c r="I196" s="209"/>
      <c r="J196" s="210">
        <f>ROUND(I196*H196,2)</f>
        <v>0</v>
      </c>
      <c r="K196" s="206" t="s">
        <v>127</v>
      </c>
      <c r="L196" s="44"/>
      <c r="M196" s="211" t="s">
        <v>19</v>
      </c>
      <c r="N196" s="212" t="s">
        <v>40</v>
      </c>
      <c r="O196" s="84"/>
      <c r="P196" s="213">
        <f>O196*H196</f>
        <v>0</v>
      </c>
      <c r="Q196" s="213">
        <v>0</v>
      </c>
      <c r="R196" s="213">
        <f>Q196*H196</f>
        <v>0</v>
      </c>
      <c r="S196" s="213">
        <v>0</v>
      </c>
      <c r="T196" s="214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15" t="s">
        <v>128</v>
      </c>
      <c r="AT196" s="215" t="s">
        <v>123</v>
      </c>
      <c r="AU196" s="215" t="s">
        <v>79</v>
      </c>
      <c r="AY196" s="17" t="s">
        <v>121</v>
      </c>
      <c r="BE196" s="216">
        <f>IF(N196="základní",J196,0)</f>
        <v>0</v>
      </c>
      <c r="BF196" s="216">
        <f>IF(N196="snížená",J196,0)</f>
        <v>0</v>
      </c>
      <c r="BG196" s="216">
        <f>IF(N196="zákl. přenesená",J196,0)</f>
        <v>0</v>
      </c>
      <c r="BH196" s="216">
        <f>IF(N196="sníž. přenesená",J196,0)</f>
        <v>0</v>
      </c>
      <c r="BI196" s="216">
        <f>IF(N196="nulová",J196,0)</f>
        <v>0</v>
      </c>
      <c r="BJ196" s="17" t="s">
        <v>77</v>
      </c>
      <c r="BK196" s="216">
        <f>ROUND(I196*H196,2)</f>
        <v>0</v>
      </c>
      <c r="BL196" s="17" t="s">
        <v>128</v>
      </c>
      <c r="BM196" s="215" t="s">
        <v>290</v>
      </c>
    </row>
    <row r="197" s="2" customFormat="1">
      <c r="A197" s="38"/>
      <c r="B197" s="39"/>
      <c r="C197" s="40"/>
      <c r="D197" s="217" t="s">
        <v>130</v>
      </c>
      <c r="E197" s="40"/>
      <c r="F197" s="218" t="s">
        <v>289</v>
      </c>
      <c r="G197" s="40"/>
      <c r="H197" s="40"/>
      <c r="I197" s="219"/>
      <c r="J197" s="40"/>
      <c r="K197" s="40"/>
      <c r="L197" s="44"/>
      <c r="M197" s="220"/>
      <c r="N197" s="221"/>
      <c r="O197" s="84"/>
      <c r="P197" s="84"/>
      <c r="Q197" s="84"/>
      <c r="R197" s="84"/>
      <c r="S197" s="84"/>
      <c r="T197" s="85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130</v>
      </c>
      <c r="AU197" s="17" t="s">
        <v>79</v>
      </c>
    </row>
    <row r="198" s="2" customFormat="1">
      <c r="A198" s="38"/>
      <c r="B198" s="39"/>
      <c r="C198" s="40"/>
      <c r="D198" s="222" t="s">
        <v>132</v>
      </c>
      <c r="E198" s="40"/>
      <c r="F198" s="223" t="s">
        <v>291</v>
      </c>
      <c r="G198" s="40"/>
      <c r="H198" s="40"/>
      <c r="I198" s="219"/>
      <c r="J198" s="40"/>
      <c r="K198" s="40"/>
      <c r="L198" s="44"/>
      <c r="M198" s="220"/>
      <c r="N198" s="221"/>
      <c r="O198" s="84"/>
      <c r="P198" s="84"/>
      <c r="Q198" s="84"/>
      <c r="R198" s="84"/>
      <c r="S198" s="84"/>
      <c r="T198" s="85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132</v>
      </c>
      <c r="AU198" s="17" t="s">
        <v>79</v>
      </c>
    </row>
    <row r="199" s="13" customFormat="1">
      <c r="A199" s="13"/>
      <c r="B199" s="224"/>
      <c r="C199" s="225"/>
      <c r="D199" s="217" t="s">
        <v>134</v>
      </c>
      <c r="E199" s="226" t="s">
        <v>19</v>
      </c>
      <c r="F199" s="227" t="s">
        <v>292</v>
      </c>
      <c r="G199" s="225"/>
      <c r="H199" s="228">
        <v>418.18000000000001</v>
      </c>
      <c r="I199" s="229"/>
      <c r="J199" s="225"/>
      <c r="K199" s="225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134</v>
      </c>
      <c r="AU199" s="234" t="s">
        <v>79</v>
      </c>
      <c r="AV199" s="13" t="s">
        <v>79</v>
      </c>
      <c r="AW199" s="13" t="s">
        <v>31</v>
      </c>
      <c r="AX199" s="13" t="s">
        <v>77</v>
      </c>
      <c r="AY199" s="234" t="s">
        <v>121</v>
      </c>
    </row>
    <row r="200" s="2" customFormat="1" ht="24.15" customHeight="1">
      <c r="A200" s="38"/>
      <c r="B200" s="39"/>
      <c r="C200" s="204" t="s">
        <v>293</v>
      </c>
      <c r="D200" s="204" t="s">
        <v>123</v>
      </c>
      <c r="E200" s="205" t="s">
        <v>294</v>
      </c>
      <c r="F200" s="206" t="s">
        <v>295</v>
      </c>
      <c r="G200" s="207" t="s">
        <v>254</v>
      </c>
      <c r="H200" s="208">
        <v>82.915000000000006</v>
      </c>
      <c r="I200" s="209"/>
      <c r="J200" s="210">
        <f>ROUND(I200*H200,2)</f>
        <v>0</v>
      </c>
      <c r="K200" s="206" t="s">
        <v>127</v>
      </c>
      <c r="L200" s="44"/>
      <c r="M200" s="211" t="s">
        <v>19</v>
      </c>
      <c r="N200" s="212" t="s">
        <v>40</v>
      </c>
      <c r="O200" s="84"/>
      <c r="P200" s="213">
        <f>O200*H200</f>
        <v>0</v>
      </c>
      <c r="Q200" s="213">
        <v>0</v>
      </c>
      <c r="R200" s="213">
        <f>Q200*H200</f>
        <v>0</v>
      </c>
      <c r="S200" s="213">
        <v>0</v>
      </c>
      <c r="T200" s="214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15" t="s">
        <v>128</v>
      </c>
      <c r="AT200" s="215" t="s">
        <v>123</v>
      </c>
      <c r="AU200" s="215" t="s">
        <v>79</v>
      </c>
      <c r="AY200" s="17" t="s">
        <v>121</v>
      </c>
      <c r="BE200" s="216">
        <f>IF(N200="základní",J200,0)</f>
        <v>0</v>
      </c>
      <c r="BF200" s="216">
        <f>IF(N200="snížená",J200,0)</f>
        <v>0</v>
      </c>
      <c r="BG200" s="216">
        <f>IF(N200="zákl. přenesená",J200,0)</f>
        <v>0</v>
      </c>
      <c r="BH200" s="216">
        <f>IF(N200="sníž. přenesená",J200,0)</f>
        <v>0</v>
      </c>
      <c r="BI200" s="216">
        <f>IF(N200="nulová",J200,0)</f>
        <v>0</v>
      </c>
      <c r="BJ200" s="17" t="s">
        <v>77</v>
      </c>
      <c r="BK200" s="216">
        <f>ROUND(I200*H200,2)</f>
        <v>0</v>
      </c>
      <c r="BL200" s="17" t="s">
        <v>128</v>
      </c>
      <c r="BM200" s="215" t="s">
        <v>296</v>
      </c>
    </row>
    <row r="201" s="2" customFormat="1">
      <c r="A201" s="38"/>
      <c r="B201" s="39"/>
      <c r="C201" s="40"/>
      <c r="D201" s="217" t="s">
        <v>130</v>
      </c>
      <c r="E201" s="40"/>
      <c r="F201" s="218" t="s">
        <v>295</v>
      </c>
      <c r="G201" s="40"/>
      <c r="H201" s="40"/>
      <c r="I201" s="219"/>
      <c r="J201" s="40"/>
      <c r="K201" s="40"/>
      <c r="L201" s="44"/>
      <c r="M201" s="220"/>
      <c r="N201" s="221"/>
      <c r="O201" s="84"/>
      <c r="P201" s="84"/>
      <c r="Q201" s="84"/>
      <c r="R201" s="84"/>
      <c r="S201" s="84"/>
      <c r="T201" s="85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130</v>
      </c>
      <c r="AU201" s="17" t="s">
        <v>79</v>
      </c>
    </row>
    <row r="202" s="2" customFormat="1">
      <c r="A202" s="38"/>
      <c r="B202" s="39"/>
      <c r="C202" s="40"/>
      <c r="D202" s="222" t="s">
        <v>132</v>
      </c>
      <c r="E202" s="40"/>
      <c r="F202" s="223" t="s">
        <v>297</v>
      </c>
      <c r="G202" s="40"/>
      <c r="H202" s="40"/>
      <c r="I202" s="219"/>
      <c r="J202" s="40"/>
      <c r="K202" s="40"/>
      <c r="L202" s="44"/>
      <c r="M202" s="220"/>
      <c r="N202" s="221"/>
      <c r="O202" s="84"/>
      <c r="P202" s="84"/>
      <c r="Q202" s="84"/>
      <c r="R202" s="84"/>
      <c r="S202" s="84"/>
      <c r="T202" s="85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132</v>
      </c>
      <c r="AU202" s="17" t="s">
        <v>79</v>
      </c>
    </row>
    <row r="203" s="13" customFormat="1">
      <c r="A203" s="13"/>
      <c r="B203" s="224"/>
      <c r="C203" s="225"/>
      <c r="D203" s="217" t="s">
        <v>134</v>
      </c>
      <c r="E203" s="226" t="s">
        <v>19</v>
      </c>
      <c r="F203" s="227" t="s">
        <v>258</v>
      </c>
      <c r="G203" s="225"/>
      <c r="H203" s="228">
        <v>82.915000000000006</v>
      </c>
      <c r="I203" s="229"/>
      <c r="J203" s="225"/>
      <c r="K203" s="225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134</v>
      </c>
      <c r="AU203" s="234" t="s">
        <v>79</v>
      </c>
      <c r="AV203" s="13" t="s">
        <v>79</v>
      </c>
      <c r="AW203" s="13" t="s">
        <v>31</v>
      </c>
      <c r="AX203" s="13" t="s">
        <v>77</v>
      </c>
      <c r="AY203" s="234" t="s">
        <v>121</v>
      </c>
    </row>
    <row r="204" s="12" customFormat="1" ht="22.8" customHeight="1">
      <c r="A204" s="12"/>
      <c r="B204" s="188"/>
      <c r="C204" s="189"/>
      <c r="D204" s="190" t="s">
        <v>68</v>
      </c>
      <c r="E204" s="202" t="s">
        <v>298</v>
      </c>
      <c r="F204" s="202" t="s">
        <v>299</v>
      </c>
      <c r="G204" s="189"/>
      <c r="H204" s="189"/>
      <c r="I204" s="192"/>
      <c r="J204" s="203">
        <f>BK204</f>
        <v>0</v>
      </c>
      <c r="K204" s="189"/>
      <c r="L204" s="194"/>
      <c r="M204" s="195"/>
      <c r="N204" s="196"/>
      <c r="O204" s="196"/>
      <c r="P204" s="197">
        <f>SUM(P205:P214)</f>
        <v>0</v>
      </c>
      <c r="Q204" s="196"/>
      <c r="R204" s="197">
        <f>SUM(R205:R214)</f>
        <v>0</v>
      </c>
      <c r="S204" s="196"/>
      <c r="T204" s="198">
        <f>SUM(T205:T214)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199" t="s">
        <v>77</v>
      </c>
      <c r="AT204" s="200" t="s">
        <v>68</v>
      </c>
      <c r="AU204" s="200" t="s">
        <v>77</v>
      </c>
      <c r="AY204" s="199" t="s">
        <v>121</v>
      </c>
      <c r="BK204" s="201">
        <f>SUM(BK205:BK214)</f>
        <v>0</v>
      </c>
    </row>
    <row r="205" s="2" customFormat="1" ht="21.75" customHeight="1">
      <c r="A205" s="38"/>
      <c r="B205" s="39"/>
      <c r="C205" s="204" t="s">
        <v>300</v>
      </c>
      <c r="D205" s="204" t="s">
        <v>123</v>
      </c>
      <c r="E205" s="205" t="s">
        <v>301</v>
      </c>
      <c r="F205" s="206" t="s">
        <v>302</v>
      </c>
      <c r="G205" s="207" t="s">
        <v>254</v>
      </c>
      <c r="H205" s="208">
        <v>1086.808</v>
      </c>
      <c r="I205" s="209"/>
      <c r="J205" s="210">
        <f>ROUND(I205*H205,2)</f>
        <v>0</v>
      </c>
      <c r="K205" s="206" t="s">
        <v>127</v>
      </c>
      <c r="L205" s="44"/>
      <c r="M205" s="211" t="s">
        <v>19</v>
      </c>
      <c r="N205" s="212" t="s">
        <v>40</v>
      </c>
      <c r="O205" s="84"/>
      <c r="P205" s="213">
        <f>O205*H205</f>
        <v>0</v>
      </c>
      <c r="Q205" s="213">
        <v>0</v>
      </c>
      <c r="R205" s="213">
        <f>Q205*H205</f>
        <v>0</v>
      </c>
      <c r="S205" s="213">
        <v>0</v>
      </c>
      <c r="T205" s="214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15" t="s">
        <v>128</v>
      </c>
      <c r="AT205" s="215" t="s">
        <v>123</v>
      </c>
      <c r="AU205" s="215" t="s">
        <v>79</v>
      </c>
      <c r="AY205" s="17" t="s">
        <v>121</v>
      </c>
      <c r="BE205" s="216">
        <f>IF(N205="základní",J205,0)</f>
        <v>0</v>
      </c>
      <c r="BF205" s="216">
        <f>IF(N205="snížená",J205,0)</f>
        <v>0</v>
      </c>
      <c r="BG205" s="216">
        <f>IF(N205="zákl. přenesená",J205,0)</f>
        <v>0</v>
      </c>
      <c r="BH205" s="216">
        <f>IF(N205="sníž. přenesená",J205,0)</f>
        <v>0</v>
      </c>
      <c r="BI205" s="216">
        <f>IF(N205="nulová",J205,0)</f>
        <v>0</v>
      </c>
      <c r="BJ205" s="17" t="s">
        <v>77</v>
      </c>
      <c r="BK205" s="216">
        <f>ROUND(I205*H205,2)</f>
        <v>0</v>
      </c>
      <c r="BL205" s="17" t="s">
        <v>128</v>
      </c>
      <c r="BM205" s="215" t="s">
        <v>303</v>
      </c>
    </row>
    <row r="206" s="2" customFormat="1">
      <c r="A206" s="38"/>
      <c r="B206" s="39"/>
      <c r="C206" s="40"/>
      <c r="D206" s="217" t="s">
        <v>130</v>
      </c>
      <c r="E206" s="40"/>
      <c r="F206" s="218" t="s">
        <v>304</v>
      </c>
      <c r="G206" s="40"/>
      <c r="H206" s="40"/>
      <c r="I206" s="219"/>
      <c r="J206" s="40"/>
      <c r="K206" s="40"/>
      <c r="L206" s="44"/>
      <c r="M206" s="220"/>
      <c r="N206" s="221"/>
      <c r="O206" s="84"/>
      <c r="P206" s="84"/>
      <c r="Q206" s="84"/>
      <c r="R206" s="84"/>
      <c r="S206" s="84"/>
      <c r="T206" s="85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130</v>
      </c>
      <c r="AU206" s="17" t="s">
        <v>79</v>
      </c>
    </row>
    <row r="207" s="2" customFormat="1">
      <c r="A207" s="38"/>
      <c r="B207" s="39"/>
      <c r="C207" s="40"/>
      <c r="D207" s="222" t="s">
        <v>132</v>
      </c>
      <c r="E207" s="40"/>
      <c r="F207" s="223" t="s">
        <v>305</v>
      </c>
      <c r="G207" s="40"/>
      <c r="H207" s="40"/>
      <c r="I207" s="219"/>
      <c r="J207" s="40"/>
      <c r="K207" s="40"/>
      <c r="L207" s="44"/>
      <c r="M207" s="220"/>
      <c r="N207" s="221"/>
      <c r="O207" s="84"/>
      <c r="P207" s="84"/>
      <c r="Q207" s="84"/>
      <c r="R207" s="84"/>
      <c r="S207" s="84"/>
      <c r="T207" s="85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132</v>
      </c>
      <c r="AU207" s="17" t="s">
        <v>79</v>
      </c>
    </row>
    <row r="208" s="2" customFormat="1" ht="21.75" customHeight="1">
      <c r="A208" s="38"/>
      <c r="B208" s="39"/>
      <c r="C208" s="204" t="s">
        <v>306</v>
      </c>
      <c r="D208" s="204" t="s">
        <v>123</v>
      </c>
      <c r="E208" s="205" t="s">
        <v>307</v>
      </c>
      <c r="F208" s="206" t="s">
        <v>308</v>
      </c>
      <c r="G208" s="207" t="s">
        <v>254</v>
      </c>
      <c r="H208" s="208">
        <v>1086.808</v>
      </c>
      <c r="I208" s="209"/>
      <c r="J208" s="210">
        <f>ROUND(I208*H208,2)</f>
        <v>0</v>
      </c>
      <c r="K208" s="206" t="s">
        <v>127</v>
      </c>
      <c r="L208" s="44"/>
      <c r="M208" s="211" t="s">
        <v>19</v>
      </c>
      <c r="N208" s="212" t="s">
        <v>40</v>
      </c>
      <c r="O208" s="84"/>
      <c r="P208" s="213">
        <f>O208*H208</f>
        <v>0</v>
      </c>
      <c r="Q208" s="213">
        <v>0</v>
      </c>
      <c r="R208" s="213">
        <f>Q208*H208</f>
        <v>0</v>
      </c>
      <c r="S208" s="213">
        <v>0</v>
      </c>
      <c r="T208" s="214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15" t="s">
        <v>128</v>
      </c>
      <c r="AT208" s="215" t="s">
        <v>123</v>
      </c>
      <c r="AU208" s="215" t="s">
        <v>79</v>
      </c>
      <c r="AY208" s="17" t="s">
        <v>121</v>
      </c>
      <c r="BE208" s="216">
        <f>IF(N208="základní",J208,0)</f>
        <v>0</v>
      </c>
      <c r="BF208" s="216">
        <f>IF(N208="snížená",J208,0)</f>
        <v>0</v>
      </c>
      <c r="BG208" s="216">
        <f>IF(N208="zákl. přenesená",J208,0)</f>
        <v>0</v>
      </c>
      <c r="BH208" s="216">
        <f>IF(N208="sníž. přenesená",J208,0)</f>
        <v>0</v>
      </c>
      <c r="BI208" s="216">
        <f>IF(N208="nulová",J208,0)</f>
        <v>0</v>
      </c>
      <c r="BJ208" s="17" t="s">
        <v>77</v>
      </c>
      <c r="BK208" s="216">
        <f>ROUND(I208*H208,2)</f>
        <v>0</v>
      </c>
      <c r="BL208" s="17" t="s">
        <v>128</v>
      </c>
      <c r="BM208" s="215" t="s">
        <v>309</v>
      </c>
    </row>
    <row r="209" s="2" customFormat="1">
      <c r="A209" s="38"/>
      <c r="B209" s="39"/>
      <c r="C209" s="40"/>
      <c r="D209" s="217" t="s">
        <v>130</v>
      </c>
      <c r="E209" s="40"/>
      <c r="F209" s="218" t="s">
        <v>310</v>
      </c>
      <c r="G209" s="40"/>
      <c r="H209" s="40"/>
      <c r="I209" s="219"/>
      <c r="J209" s="40"/>
      <c r="K209" s="40"/>
      <c r="L209" s="44"/>
      <c r="M209" s="220"/>
      <c r="N209" s="221"/>
      <c r="O209" s="84"/>
      <c r="P209" s="84"/>
      <c r="Q209" s="84"/>
      <c r="R209" s="84"/>
      <c r="S209" s="84"/>
      <c r="T209" s="85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130</v>
      </c>
      <c r="AU209" s="17" t="s">
        <v>79</v>
      </c>
    </row>
    <row r="210" s="2" customFormat="1">
      <c r="A210" s="38"/>
      <c r="B210" s="39"/>
      <c r="C210" s="40"/>
      <c r="D210" s="222" t="s">
        <v>132</v>
      </c>
      <c r="E210" s="40"/>
      <c r="F210" s="223" t="s">
        <v>311</v>
      </c>
      <c r="G210" s="40"/>
      <c r="H210" s="40"/>
      <c r="I210" s="219"/>
      <c r="J210" s="40"/>
      <c r="K210" s="40"/>
      <c r="L210" s="44"/>
      <c r="M210" s="220"/>
      <c r="N210" s="221"/>
      <c r="O210" s="84"/>
      <c r="P210" s="84"/>
      <c r="Q210" s="84"/>
      <c r="R210" s="84"/>
      <c r="S210" s="84"/>
      <c r="T210" s="85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132</v>
      </c>
      <c r="AU210" s="17" t="s">
        <v>79</v>
      </c>
    </row>
    <row r="211" s="2" customFormat="1" ht="21.75" customHeight="1">
      <c r="A211" s="38"/>
      <c r="B211" s="39"/>
      <c r="C211" s="204" t="s">
        <v>312</v>
      </c>
      <c r="D211" s="204" t="s">
        <v>123</v>
      </c>
      <c r="E211" s="205" t="s">
        <v>313</v>
      </c>
      <c r="F211" s="206" t="s">
        <v>314</v>
      </c>
      <c r="G211" s="207" t="s">
        <v>254</v>
      </c>
      <c r="H211" s="208">
        <v>3260.424</v>
      </c>
      <c r="I211" s="209"/>
      <c r="J211" s="210">
        <f>ROUND(I211*H211,2)</f>
        <v>0</v>
      </c>
      <c r="K211" s="206" t="s">
        <v>127</v>
      </c>
      <c r="L211" s="44"/>
      <c r="M211" s="211" t="s">
        <v>19</v>
      </c>
      <c r="N211" s="212" t="s">
        <v>40</v>
      </c>
      <c r="O211" s="84"/>
      <c r="P211" s="213">
        <f>O211*H211</f>
        <v>0</v>
      </c>
      <c r="Q211" s="213">
        <v>0</v>
      </c>
      <c r="R211" s="213">
        <f>Q211*H211</f>
        <v>0</v>
      </c>
      <c r="S211" s="213">
        <v>0</v>
      </c>
      <c r="T211" s="214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15" t="s">
        <v>128</v>
      </c>
      <c r="AT211" s="215" t="s">
        <v>123</v>
      </c>
      <c r="AU211" s="215" t="s">
        <v>79</v>
      </c>
      <c r="AY211" s="17" t="s">
        <v>121</v>
      </c>
      <c r="BE211" s="216">
        <f>IF(N211="základní",J211,0)</f>
        <v>0</v>
      </c>
      <c r="BF211" s="216">
        <f>IF(N211="snížená",J211,0)</f>
        <v>0</v>
      </c>
      <c r="BG211" s="216">
        <f>IF(N211="zákl. přenesená",J211,0)</f>
        <v>0</v>
      </c>
      <c r="BH211" s="216">
        <f>IF(N211="sníž. přenesená",J211,0)</f>
        <v>0</v>
      </c>
      <c r="BI211" s="216">
        <f>IF(N211="nulová",J211,0)</f>
        <v>0</v>
      </c>
      <c r="BJ211" s="17" t="s">
        <v>77</v>
      </c>
      <c r="BK211" s="216">
        <f>ROUND(I211*H211,2)</f>
        <v>0</v>
      </c>
      <c r="BL211" s="17" t="s">
        <v>128</v>
      </c>
      <c r="BM211" s="215" t="s">
        <v>315</v>
      </c>
    </row>
    <row r="212" s="2" customFormat="1">
      <c r="A212" s="38"/>
      <c r="B212" s="39"/>
      <c r="C212" s="40"/>
      <c r="D212" s="217" t="s">
        <v>130</v>
      </c>
      <c r="E212" s="40"/>
      <c r="F212" s="218" t="s">
        <v>316</v>
      </c>
      <c r="G212" s="40"/>
      <c r="H212" s="40"/>
      <c r="I212" s="219"/>
      <c r="J212" s="40"/>
      <c r="K212" s="40"/>
      <c r="L212" s="44"/>
      <c r="M212" s="220"/>
      <c r="N212" s="221"/>
      <c r="O212" s="84"/>
      <c r="P212" s="84"/>
      <c r="Q212" s="84"/>
      <c r="R212" s="84"/>
      <c r="S212" s="84"/>
      <c r="T212" s="85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130</v>
      </c>
      <c r="AU212" s="17" t="s">
        <v>79</v>
      </c>
    </row>
    <row r="213" s="2" customFormat="1">
      <c r="A213" s="38"/>
      <c r="B213" s="39"/>
      <c r="C213" s="40"/>
      <c r="D213" s="222" t="s">
        <v>132</v>
      </c>
      <c r="E213" s="40"/>
      <c r="F213" s="223" t="s">
        <v>317</v>
      </c>
      <c r="G213" s="40"/>
      <c r="H213" s="40"/>
      <c r="I213" s="219"/>
      <c r="J213" s="40"/>
      <c r="K213" s="40"/>
      <c r="L213" s="44"/>
      <c r="M213" s="220"/>
      <c r="N213" s="221"/>
      <c r="O213" s="84"/>
      <c r="P213" s="84"/>
      <c r="Q213" s="84"/>
      <c r="R213" s="84"/>
      <c r="S213" s="84"/>
      <c r="T213" s="85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132</v>
      </c>
      <c r="AU213" s="17" t="s">
        <v>79</v>
      </c>
    </row>
    <row r="214" s="13" customFormat="1">
      <c r="A214" s="13"/>
      <c r="B214" s="224"/>
      <c r="C214" s="225"/>
      <c r="D214" s="217" t="s">
        <v>134</v>
      </c>
      <c r="E214" s="225"/>
      <c r="F214" s="227" t="s">
        <v>318</v>
      </c>
      <c r="G214" s="225"/>
      <c r="H214" s="228">
        <v>3260.424</v>
      </c>
      <c r="I214" s="229"/>
      <c r="J214" s="225"/>
      <c r="K214" s="225"/>
      <c r="L214" s="230"/>
      <c r="M214" s="256"/>
      <c r="N214" s="257"/>
      <c r="O214" s="257"/>
      <c r="P214" s="257"/>
      <c r="Q214" s="257"/>
      <c r="R214" s="257"/>
      <c r="S214" s="257"/>
      <c r="T214" s="25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4" t="s">
        <v>134</v>
      </c>
      <c r="AU214" s="234" t="s">
        <v>79</v>
      </c>
      <c r="AV214" s="13" t="s">
        <v>79</v>
      </c>
      <c r="AW214" s="13" t="s">
        <v>4</v>
      </c>
      <c r="AX214" s="13" t="s">
        <v>77</v>
      </c>
      <c r="AY214" s="234" t="s">
        <v>121</v>
      </c>
    </row>
    <row r="215" s="2" customFormat="1" ht="6.96" customHeight="1">
      <c r="A215" s="38"/>
      <c r="B215" s="59"/>
      <c r="C215" s="60"/>
      <c r="D215" s="60"/>
      <c r="E215" s="60"/>
      <c r="F215" s="60"/>
      <c r="G215" s="60"/>
      <c r="H215" s="60"/>
      <c r="I215" s="60"/>
      <c r="J215" s="60"/>
      <c r="K215" s="60"/>
      <c r="L215" s="44"/>
      <c r="M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</row>
  </sheetData>
  <sheetProtection sheet="1" autoFilter="0" formatColumns="0" formatRows="0" objects="1" scenarios="1" spinCount="100000" saltValue="rfz3wbl32zK+tvmKJm2WptzOJv6XY7CEo5B69V6sYOWnw79UZyp2Eq0rbX5FbkqBTkFeyuqg4QwKutWRLPNJSQ==" hashValue="JEZQFCkBRlXPLdYXzTf5GJm/w54mOS79OHIij9o9tTB+Lk/ONRzsNSHprweTT/wrTXhJpPfl8FQGRbni/3dchA==" algorithmName="SHA-512" password="CC35"/>
  <autoFilter ref="C85:K214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2_01/113154233"/>
    <hyperlink ref="F95" r:id="rId2" display="https://podminky.urs.cz/item/CS_URS_2022_01/113107224"/>
    <hyperlink ref="F99" r:id="rId3" display="https://podminky.urs.cz/item/CS_URS_2022_01/113202111"/>
    <hyperlink ref="F104" r:id="rId4" display="https://podminky.urs.cz/item/CS_URS_2022_01/564851111"/>
    <hyperlink ref="F108" r:id="rId5" display="https://podminky.urs.cz/item/CS_URS_2022_01/564861111"/>
    <hyperlink ref="F112" r:id="rId6" display="https://podminky.urs.cz/item/CS_URS_2022_01/565155121"/>
    <hyperlink ref="F116" r:id="rId7" display="https://podminky.urs.cz/item/CS_URS_2022_01/573191111"/>
    <hyperlink ref="F120" r:id="rId8" display="https://podminky.urs.cz/item/CS_URS_2022_01/573211109"/>
    <hyperlink ref="F125" r:id="rId9" display="https://podminky.urs.cz/item/CS_URS_2022_01/577134111"/>
    <hyperlink ref="F131" r:id="rId10" display="https://podminky.urs.cz/item/CS_URS_2022_01/899131111"/>
    <hyperlink ref="F135" r:id="rId11" display="https://podminky.urs.cz/item/CS_URS_2022_01/899231111"/>
    <hyperlink ref="F139" r:id="rId12" display="https://podminky.urs.cz/item/CS_URS_2022_01/899331111"/>
    <hyperlink ref="F143" r:id="rId13" display="https://podminky.urs.cz/item/CS_URS_2022_01/899431111"/>
    <hyperlink ref="F148" r:id="rId14" display="https://podminky.urs.cz/item/CS_URS_2022_01/916131213"/>
    <hyperlink ref="F162" r:id="rId15" display="https://podminky.urs.cz/item/CS_URS_2022_01/919122132"/>
    <hyperlink ref="F167" r:id="rId16" display="https://podminky.urs.cz/item/CS_URS_2022_01/919735111"/>
    <hyperlink ref="F173" r:id="rId17" display="https://podminky.urs.cz/item/CS_URS_2022_01/997221551"/>
    <hyperlink ref="F179" r:id="rId18" display="https://podminky.urs.cz/item/CS_URS_2022_01/997221559"/>
    <hyperlink ref="F185" r:id="rId19" display="https://podminky.urs.cz/item/CS_URS_2022_01/997221561"/>
    <hyperlink ref="F189" r:id="rId20" display="https://podminky.urs.cz/item/CS_URS_2022_01/997221569"/>
    <hyperlink ref="F194" r:id="rId21" display="https://podminky.urs.cz/item/CS_URS_2022_01/997221861"/>
    <hyperlink ref="F198" r:id="rId22" display="https://podminky.urs.cz/item/CS_URS_2022_01/997221873"/>
    <hyperlink ref="F202" r:id="rId23" display="https://podminky.urs.cz/item/CS_URS_2022_01/997221875"/>
    <hyperlink ref="F207" r:id="rId24" display="https://podminky.urs.cz/item/CS_URS_2022_01/998225111"/>
    <hyperlink ref="F210" r:id="rId25" display="https://podminky.urs.cz/item/CS_URS_2022_01/998225191"/>
    <hyperlink ref="F213" r:id="rId26" display="https://podminky.urs.cz/item/CS_URS_2022_01/99822519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s="1" customFormat="1" ht="24.96" customHeight="1">
      <c r="B4" s="20"/>
      <c r="D4" s="130" t="s">
        <v>92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Oprava MK Mládeže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319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19. 1. 2022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27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27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ROUND((SUM(BE84:BE128)),  2)</f>
        <v>0</v>
      </c>
      <c r="G33" s="38"/>
      <c r="H33" s="38"/>
      <c r="I33" s="148">
        <v>0.20999999999999999</v>
      </c>
      <c r="J33" s="147">
        <f>ROUND(((SUM(BE84:BE128))*I33),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41</v>
      </c>
      <c r="F34" s="147">
        <f>ROUND((SUM(BF84:BF128)),  2)</f>
        <v>0</v>
      </c>
      <c r="G34" s="38"/>
      <c r="H34" s="38"/>
      <c r="I34" s="148">
        <v>0.14999999999999999</v>
      </c>
      <c r="J34" s="147">
        <f>ROUND(((SUM(BF84:BF128))*I34),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ROUND((SUM(BG84:BG128)),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ROUND((SUM(BH84:BH128)),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ROUND((SUM(BI84:BI128)),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95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Oprava MK Mládeže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01.1 - Komunikace - sanace pláně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19. 1. 2022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96</v>
      </c>
      <c r="D57" s="162"/>
      <c r="E57" s="162"/>
      <c r="F57" s="162"/>
      <c r="G57" s="162"/>
      <c r="H57" s="162"/>
      <c r="I57" s="162"/>
      <c r="J57" s="163" t="s">
        <v>97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98</v>
      </c>
    </row>
    <row r="60" s="9" customFormat="1" ht="24.96" customHeight="1">
      <c r="A60" s="9"/>
      <c r="B60" s="165"/>
      <c r="C60" s="166"/>
      <c r="D60" s="167" t="s">
        <v>99</v>
      </c>
      <c r="E60" s="168"/>
      <c r="F60" s="168"/>
      <c r="G60" s="168"/>
      <c r="H60" s="168"/>
      <c r="I60" s="168"/>
      <c r="J60" s="169">
        <f>J85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100</v>
      </c>
      <c r="E61" s="174"/>
      <c r="F61" s="174"/>
      <c r="G61" s="174"/>
      <c r="H61" s="174"/>
      <c r="I61" s="174"/>
      <c r="J61" s="175">
        <f>J86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101</v>
      </c>
      <c r="E62" s="174"/>
      <c r="F62" s="174"/>
      <c r="G62" s="174"/>
      <c r="H62" s="174"/>
      <c r="I62" s="174"/>
      <c r="J62" s="175">
        <f>J104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104</v>
      </c>
      <c r="E63" s="174"/>
      <c r="F63" s="174"/>
      <c r="G63" s="174"/>
      <c r="H63" s="174"/>
      <c r="I63" s="174"/>
      <c r="J63" s="175">
        <f>J113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105</v>
      </c>
      <c r="E64" s="174"/>
      <c r="F64" s="174"/>
      <c r="G64" s="174"/>
      <c r="H64" s="174"/>
      <c r="I64" s="174"/>
      <c r="J64" s="175">
        <f>J118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106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0" t="str">
        <f>E7</f>
        <v>Oprava MK Mládeže</v>
      </c>
      <c r="F74" s="32"/>
      <c r="G74" s="32"/>
      <c r="H74" s="32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93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SO 01.1 - Komunikace - sanace pláně</v>
      </c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 xml:space="preserve"> </v>
      </c>
      <c r="G78" s="40"/>
      <c r="H78" s="40"/>
      <c r="I78" s="32" t="s">
        <v>23</v>
      </c>
      <c r="J78" s="72" t="str">
        <f>IF(J12="","",J12)</f>
        <v>19. 1. 2022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25</v>
      </c>
      <c r="D80" s="40"/>
      <c r="E80" s="40"/>
      <c r="F80" s="27" t="str">
        <f>E15</f>
        <v xml:space="preserve"> </v>
      </c>
      <c r="G80" s="40"/>
      <c r="H80" s="40"/>
      <c r="I80" s="32" t="s">
        <v>30</v>
      </c>
      <c r="J80" s="36" t="str">
        <f>E21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28</v>
      </c>
      <c r="D81" s="40"/>
      <c r="E81" s="40"/>
      <c r="F81" s="27" t="str">
        <f>IF(E18="","",E18)</f>
        <v>Vyplň údaj</v>
      </c>
      <c r="G81" s="40"/>
      <c r="H81" s="40"/>
      <c r="I81" s="32" t="s">
        <v>32</v>
      </c>
      <c r="J81" s="36" t="str">
        <f>E24</f>
        <v xml:space="preserve"> 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77"/>
      <c r="B83" s="178"/>
      <c r="C83" s="179" t="s">
        <v>107</v>
      </c>
      <c r="D83" s="180" t="s">
        <v>54</v>
      </c>
      <c r="E83" s="180" t="s">
        <v>50</v>
      </c>
      <c r="F83" s="180" t="s">
        <v>51</v>
      </c>
      <c r="G83" s="180" t="s">
        <v>108</v>
      </c>
      <c r="H83" s="180" t="s">
        <v>109</v>
      </c>
      <c r="I83" s="180" t="s">
        <v>110</v>
      </c>
      <c r="J83" s="180" t="s">
        <v>97</v>
      </c>
      <c r="K83" s="181" t="s">
        <v>111</v>
      </c>
      <c r="L83" s="182"/>
      <c r="M83" s="92" t="s">
        <v>19</v>
      </c>
      <c r="N83" s="93" t="s">
        <v>39</v>
      </c>
      <c r="O83" s="93" t="s">
        <v>112</v>
      </c>
      <c r="P83" s="93" t="s">
        <v>113</v>
      </c>
      <c r="Q83" s="93" t="s">
        <v>114</v>
      </c>
      <c r="R83" s="93" t="s">
        <v>115</v>
      </c>
      <c r="S83" s="93" t="s">
        <v>116</v>
      </c>
      <c r="T83" s="94" t="s">
        <v>117</v>
      </c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</row>
    <row r="84" s="2" customFormat="1" ht="22.8" customHeight="1">
      <c r="A84" s="38"/>
      <c r="B84" s="39"/>
      <c r="C84" s="99" t="s">
        <v>118</v>
      </c>
      <c r="D84" s="40"/>
      <c r="E84" s="40"/>
      <c r="F84" s="40"/>
      <c r="G84" s="40"/>
      <c r="H84" s="40"/>
      <c r="I84" s="40"/>
      <c r="J84" s="183">
        <f>BK84</f>
        <v>0</v>
      </c>
      <c r="K84" s="40"/>
      <c r="L84" s="44"/>
      <c r="M84" s="95"/>
      <c r="N84" s="184"/>
      <c r="O84" s="96"/>
      <c r="P84" s="185">
        <f>P85</f>
        <v>0</v>
      </c>
      <c r="Q84" s="96"/>
      <c r="R84" s="185">
        <f>R85</f>
        <v>744.79300000000001</v>
      </c>
      <c r="S84" s="96"/>
      <c r="T84" s="186">
        <f>T85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68</v>
      </c>
      <c r="AU84" s="17" t="s">
        <v>98</v>
      </c>
      <c r="BK84" s="187">
        <f>BK85</f>
        <v>0</v>
      </c>
    </row>
    <row r="85" s="12" customFormat="1" ht="25.92" customHeight="1">
      <c r="A85" s="12"/>
      <c r="B85" s="188"/>
      <c r="C85" s="189"/>
      <c r="D85" s="190" t="s">
        <v>68</v>
      </c>
      <c r="E85" s="191" t="s">
        <v>119</v>
      </c>
      <c r="F85" s="191" t="s">
        <v>120</v>
      </c>
      <c r="G85" s="189"/>
      <c r="H85" s="189"/>
      <c r="I85" s="192"/>
      <c r="J85" s="193">
        <f>BK85</f>
        <v>0</v>
      </c>
      <c r="K85" s="189"/>
      <c r="L85" s="194"/>
      <c r="M85" s="195"/>
      <c r="N85" s="196"/>
      <c r="O85" s="196"/>
      <c r="P85" s="197">
        <f>P86+P104+P113+P118</f>
        <v>0</v>
      </c>
      <c r="Q85" s="196"/>
      <c r="R85" s="197">
        <f>R86+R104+R113+R118</f>
        <v>744.79300000000001</v>
      </c>
      <c r="S85" s="196"/>
      <c r="T85" s="198">
        <f>T86+T104+T113+T118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77</v>
      </c>
      <c r="AT85" s="200" t="s">
        <v>68</v>
      </c>
      <c r="AU85" s="200" t="s">
        <v>69</v>
      </c>
      <c r="AY85" s="199" t="s">
        <v>121</v>
      </c>
      <c r="BK85" s="201">
        <f>BK86+BK104+BK113+BK118</f>
        <v>0</v>
      </c>
    </row>
    <row r="86" s="12" customFormat="1" ht="22.8" customHeight="1">
      <c r="A86" s="12"/>
      <c r="B86" s="188"/>
      <c r="C86" s="189"/>
      <c r="D86" s="190" t="s">
        <v>68</v>
      </c>
      <c r="E86" s="202" t="s">
        <v>77</v>
      </c>
      <c r="F86" s="202" t="s">
        <v>122</v>
      </c>
      <c r="G86" s="189"/>
      <c r="H86" s="189"/>
      <c r="I86" s="192"/>
      <c r="J86" s="203">
        <f>BK86</f>
        <v>0</v>
      </c>
      <c r="K86" s="189"/>
      <c r="L86" s="194"/>
      <c r="M86" s="195"/>
      <c r="N86" s="196"/>
      <c r="O86" s="196"/>
      <c r="P86" s="197">
        <f>SUM(P87:P103)</f>
        <v>0</v>
      </c>
      <c r="Q86" s="196"/>
      <c r="R86" s="197">
        <f>SUM(R87:R103)</f>
        <v>0</v>
      </c>
      <c r="S86" s="196"/>
      <c r="T86" s="198">
        <f>SUM(T87:T103)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77</v>
      </c>
      <c r="AT86" s="200" t="s">
        <v>68</v>
      </c>
      <c r="AU86" s="200" t="s">
        <v>77</v>
      </c>
      <c r="AY86" s="199" t="s">
        <v>121</v>
      </c>
      <c r="BK86" s="201">
        <f>SUM(BK87:BK103)</f>
        <v>0</v>
      </c>
    </row>
    <row r="87" s="2" customFormat="1" ht="21.75" customHeight="1">
      <c r="A87" s="38"/>
      <c r="B87" s="39"/>
      <c r="C87" s="204" t="s">
        <v>77</v>
      </c>
      <c r="D87" s="204" t="s">
        <v>123</v>
      </c>
      <c r="E87" s="205" t="s">
        <v>320</v>
      </c>
      <c r="F87" s="206" t="s">
        <v>321</v>
      </c>
      <c r="G87" s="207" t="s">
        <v>322</v>
      </c>
      <c r="H87" s="208">
        <v>360.5</v>
      </c>
      <c r="I87" s="209"/>
      <c r="J87" s="210">
        <f>ROUND(I87*H87,2)</f>
        <v>0</v>
      </c>
      <c r="K87" s="206" t="s">
        <v>127</v>
      </c>
      <c r="L87" s="44"/>
      <c r="M87" s="211" t="s">
        <v>19</v>
      </c>
      <c r="N87" s="212" t="s">
        <v>40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5" t="s">
        <v>128</v>
      </c>
      <c r="AT87" s="215" t="s">
        <v>123</v>
      </c>
      <c r="AU87" s="215" t="s">
        <v>79</v>
      </c>
      <c r="AY87" s="17" t="s">
        <v>121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7" t="s">
        <v>77</v>
      </c>
      <c r="BK87" s="216">
        <f>ROUND(I87*H87,2)</f>
        <v>0</v>
      </c>
      <c r="BL87" s="17" t="s">
        <v>128</v>
      </c>
      <c r="BM87" s="215" t="s">
        <v>323</v>
      </c>
    </row>
    <row r="88" s="2" customFormat="1">
      <c r="A88" s="38"/>
      <c r="B88" s="39"/>
      <c r="C88" s="40"/>
      <c r="D88" s="217" t="s">
        <v>130</v>
      </c>
      <c r="E88" s="40"/>
      <c r="F88" s="218" t="s">
        <v>324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130</v>
      </c>
      <c r="AU88" s="17" t="s">
        <v>79</v>
      </c>
    </row>
    <row r="89" s="2" customFormat="1">
      <c r="A89" s="38"/>
      <c r="B89" s="39"/>
      <c r="C89" s="40"/>
      <c r="D89" s="222" t="s">
        <v>132</v>
      </c>
      <c r="E89" s="40"/>
      <c r="F89" s="223" t="s">
        <v>325</v>
      </c>
      <c r="G89" s="40"/>
      <c r="H89" s="40"/>
      <c r="I89" s="219"/>
      <c r="J89" s="40"/>
      <c r="K89" s="40"/>
      <c r="L89" s="44"/>
      <c r="M89" s="220"/>
      <c r="N89" s="221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132</v>
      </c>
      <c r="AU89" s="17" t="s">
        <v>79</v>
      </c>
    </row>
    <row r="90" s="13" customFormat="1">
      <c r="A90" s="13"/>
      <c r="B90" s="224"/>
      <c r="C90" s="225"/>
      <c r="D90" s="217" t="s">
        <v>134</v>
      </c>
      <c r="E90" s="226" t="s">
        <v>19</v>
      </c>
      <c r="F90" s="227" t="s">
        <v>326</v>
      </c>
      <c r="G90" s="225"/>
      <c r="H90" s="228">
        <v>360.5</v>
      </c>
      <c r="I90" s="229"/>
      <c r="J90" s="225"/>
      <c r="K90" s="225"/>
      <c r="L90" s="230"/>
      <c r="M90" s="231"/>
      <c r="N90" s="232"/>
      <c r="O90" s="232"/>
      <c r="P90" s="232"/>
      <c r="Q90" s="232"/>
      <c r="R90" s="232"/>
      <c r="S90" s="232"/>
      <c r="T90" s="23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4" t="s">
        <v>134</v>
      </c>
      <c r="AU90" s="234" t="s">
        <v>79</v>
      </c>
      <c r="AV90" s="13" t="s">
        <v>79</v>
      </c>
      <c r="AW90" s="13" t="s">
        <v>31</v>
      </c>
      <c r="AX90" s="13" t="s">
        <v>77</v>
      </c>
      <c r="AY90" s="234" t="s">
        <v>121</v>
      </c>
    </row>
    <row r="91" s="2" customFormat="1" ht="21.75" customHeight="1">
      <c r="A91" s="38"/>
      <c r="B91" s="39"/>
      <c r="C91" s="204" t="s">
        <v>79</v>
      </c>
      <c r="D91" s="204" t="s">
        <v>123</v>
      </c>
      <c r="E91" s="205" t="s">
        <v>327</v>
      </c>
      <c r="F91" s="206" t="s">
        <v>328</v>
      </c>
      <c r="G91" s="207" t="s">
        <v>322</v>
      </c>
      <c r="H91" s="208">
        <v>360.5</v>
      </c>
      <c r="I91" s="209"/>
      <c r="J91" s="210">
        <f>ROUND(I91*H91,2)</f>
        <v>0</v>
      </c>
      <c r="K91" s="206" t="s">
        <v>127</v>
      </c>
      <c r="L91" s="44"/>
      <c r="M91" s="211" t="s">
        <v>19</v>
      </c>
      <c r="N91" s="212" t="s">
        <v>40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128</v>
      </c>
      <c r="AT91" s="215" t="s">
        <v>123</v>
      </c>
      <c r="AU91" s="215" t="s">
        <v>79</v>
      </c>
      <c r="AY91" s="17" t="s">
        <v>121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77</v>
      </c>
      <c r="BK91" s="216">
        <f>ROUND(I91*H91,2)</f>
        <v>0</v>
      </c>
      <c r="BL91" s="17" t="s">
        <v>128</v>
      </c>
      <c r="BM91" s="215" t="s">
        <v>329</v>
      </c>
    </row>
    <row r="92" s="2" customFormat="1">
      <c r="A92" s="38"/>
      <c r="B92" s="39"/>
      <c r="C92" s="40"/>
      <c r="D92" s="217" t="s">
        <v>130</v>
      </c>
      <c r="E92" s="40"/>
      <c r="F92" s="218" t="s">
        <v>330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130</v>
      </c>
      <c r="AU92" s="17" t="s">
        <v>79</v>
      </c>
    </row>
    <row r="93" s="2" customFormat="1">
      <c r="A93" s="38"/>
      <c r="B93" s="39"/>
      <c r="C93" s="40"/>
      <c r="D93" s="222" t="s">
        <v>132</v>
      </c>
      <c r="E93" s="40"/>
      <c r="F93" s="223" t="s">
        <v>331</v>
      </c>
      <c r="G93" s="40"/>
      <c r="H93" s="40"/>
      <c r="I93" s="219"/>
      <c r="J93" s="40"/>
      <c r="K93" s="40"/>
      <c r="L93" s="44"/>
      <c r="M93" s="220"/>
      <c r="N93" s="221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132</v>
      </c>
      <c r="AU93" s="17" t="s">
        <v>79</v>
      </c>
    </row>
    <row r="94" s="13" customFormat="1">
      <c r="A94" s="13"/>
      <c r="B94" s="224"/>
      <c r="C94" s="225"/>
      <c r="D94" s="217" t="s">
        <v>134</v>
      </c>
      <c r="E94" s="226" t="s">
        <v>19</v>
      </c>
      <c r="F94" s="227" t="s">
        <v>332</v>
      </c>
      <c r="G94" s="225"/>
      <c r="H94" s="228">
        <v>360.5</v>
      </c>
      <c r="I94" s="229"/>
      <c r="J94" s="225"/>
      <c r="K94" s="225"/>
      <c r="L94" s="230"/>
      <c r="M94" s="231"/>
      <c r="N94" s="232"/>
      <c r="O94" s="232"/>
      <c r="P94" s="232"/>
      <c r="Q94" s="232"/>
      <c r="R94" s="232"/>
      <c r="S94" s="232"/>
      <c r="T94" s="23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4" t="s">
        <v>134</v>
      </c>
      <c r="AU94" s="234" t="s">
        <v>79</v>
      </c>
      <c r="AV94" s="13" t="s">
        <v>79</v>
      </c>
      <c r="AW94" s="13" t="s">
        <v>31</v>
      </c>
      <c r="AX94" s="13" t="s">
        <v>77</v>
      </c>
      <c r="AY94" s="234" t="s">
        <v>121</v>
      </c>
    </row>
    <row r="95" s="2" customFormat="1" ht="24.15" customHeight="1">
      <c r="A95" s="38"/>
      <c r="B95" s="39"/>
      <c r="C95" s="204" t="s">
        <v>141</v>
      </c>
      <c r="D95" s="204" t="s">
        <v>123</v>
      </c>
      <c r="E95" s="205" t="s">
        <v>333</v>
      </c>
      <c r="F95" s="206" t="s">
        <v>334</v>
      </c>
      <c r="G95" s="207" t="s">
        <v>322</v>
      </c>
      <c r="H95" s="208">
        <v>5047</v>
      </c>
      <c r="I95" s="209"/>
      <c r="J95" s="210">
        <f>ROUND(I95*H95,2)</f>
        <v>0</v>
      </c>
      <c r="K95" s="206" t="s">
        <v>127</v>
      </c>
      <c r="L95" s="44"/>
      <c r="M95" s="211" t="s">
        <v>19</v>
      </c>
      <c r="N95" s="212" t="s">
        <v>40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128</v>
      </c>
      <c r="AT95" s="215" t="s">
        <v>123</v>
      </c>
      <c r="AU95" s="215" t="s">
        <v>79</v>
      </c>
      <c r="AY95" s="17" t="s">
        <v>121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77</v>
      </c>
      <c r="BK95" s="216">
        <f>ROUND(I95*H95,2)</f>
        <v>0</v>
      </c>
      <c r="BL95" s="17" t="s">
        <v>128</v>
      </c>
      <c r="BM95" s="215" t="s">
        <v>335</v>
      </c>
    </row>
    <row r="96" s="2" customFormat="1">
      <c r="A96" s="38"/>
      <c r="B96" s="39"/>
      <c r="C96" s="40"/>
      <c r="D96" s="217" t="s">
        <v>130</v>
      </c>
      <c r="E96" s="40"/>
      <c r="F96" s="218" t="s">
        <v>336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130</v>
      </c>
      <c r="AU96" s="17" t="s">
        <v>79</v>
      </c>
    </row>
    <row r="97" s="2" customFormat="1">
      <c r="A97" s="38"/>
      <c r="B97" s="39"/>
      <c r="C97" s="40"/>
      <c r="D97" s="222" t="s">
        <v>132</v>
      </c>
      <c r="E97" s="40"/>
      <c r="F97" s="223" t="s">
        <v>337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132</v>
      </c>
      <c r="AU97" s="17" t="s">
        <v>79</v>
      </c>
    </row>
    <row r="98" s="13" customFormat="1">
      <c r="A98" s="13"/>
      <c r="B98" s="224"/>
      <c r="C98" s="225"/>
      <c r="D98" s="217" t="s">
        <v>134</v>
      </c>
      <c r="E98" s="226" t="s">
        <v>19</v>
      </c>
      <c r="F98" s="227" t="s">
        <v>332</v>
      </c>
      <c r="G98" s="225"/>
      <c r="H98" s="228">
        <v>360.5</v>
      </c>
      <c r="I98" s="229"/>
      <c r="J98" s="225"/>
      <c r="K98" s="225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134</v>
      </c>
      <c r="AU98" s="234" t="s">
        <v>79</v>
      </c>
      <c r="AV98" s="13" t="s">
        <v>79</v>
      </c>
      <c r="AW98" s="13" t="s">
        <v>31</v>
      </c>
      <c r="AX98" s="13" t="s">
        <v>77</v>
      </c>
      <c r="AY98" s="234" t="s">
        <v>121</v>
      </c>
    </row>
    <row r="99" s="13" customFormat="1">
      <c r="A99" s="13"/>
      <c r="B99" s="224"/>
      <c r="C99" s="225"/>
      <c r="D99" s="217" t="s">
        <v>134</v>
      </c>
      <c r="E99" s="225"/>
      <c r="F99" s="227" t="s">
        <v>338</v>
      </c>
      <c r="G99" s="225"/>
      <c r="H99" s="228">
        <v>5047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134</v>
      </c>
      <c r="AU99" s="234" t="s">
        <v>79</v>
      </c>
      <c r="AV99" s="13" t="s">
        <v>79</v>
      </c>
      <c r="AW99" s="13" t="s">
        <v>4</v>
      </c>
      <c r="AX99" s="13" t="s">
        <v>77</v>
      </c>
      <c r="AY99" s="234" t="s">
        <v>121</v>
      </c>
    </row>
    <row r="100" s="2" customFormat="1" ht="16.5" customHeight="1">
      <c r="A100" s="38"/>
      <c r="B100" s="39"/>
      <c r="C100" s="204" t="s">
        <v>128</v>
      </c>
      <c r="D100" s="204" t="s">
        <v>123</v>
      </c>
      <c r="E100" s="205" t="s">
        <v>339</v>
      </c>
      <c r="F100" s="206" t="s">
        <v>340</v>
      </c>
      <c r="G100" s="207" t="s">
        <v>126</v>
      </c>
      <c r="H100" s="208">
        <v>721</v>
      </c>
      <c r="I100" s="209"/>
      <c r="J100" s="210">
        <f>ROUND(I100*H100,2)</f>
        <v>0</v>
      </c>
      <c r="K100" s="206" t="s">
        <v>127</v>
      </c>
      <c r="L100" s="44"/>
      <c r="M100" s="211" t="s">
        <v>19</v>
      </c>
      <c r="N100" s="212" t="s">
        <v>40</v>
      </c>
      <c r="O100" s="8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128</v>
      </c>
      <c r="AT100" s="215" t="s">
        <v>123</v>
      </c>
      <c r="AU100" s="215" t="s">
        <v>79</v>
      </c>
      <c r="AY100" s="17" t="s">
        <v>121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77</v>
      </c>
      <c r="BK100" s="216">
        <f>ROUND(I100*H100,2)</f>
        <v>0</v>
      </c>
      <c r="BL100" s="17" t="s">
        <v>128</v>
      </c>
      <c r="BM100" s="215" t="s">
        <v>341</v>
      </c>
    </row>
    <row r="101" s="2" customFormat="1">
      <c r="A101" s="38"/>
      <c r="B101" s="39"/>
      <c r="C101" s="40"/>
      <c r="D101" s="217" t="s">
        <v>130</v>
      </c>
      <c r="E101" s="40"/>
      <c r="F101" s="218" t="s">
        <v>342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130</v>
      </c>
      <c r="AU101" s="17" t="s">
        <v>79</v>
      </c>
    </row>
    <row r="102" s="2" customFormat="1">
      <c r="A102" s="38"/>
      <c r="B102" s="39"/>
      <c r="C102" s="40"/>
      <c r="D102" s="222" t="s">
        <v>132</v>
      </c>
      <c r="E102" s="40"/>
      <c r="F102" s="223" t="s">
        <v>343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132</v>
      </c>
      <c r="AU102" s="17" t="s">
        <v>79</v>
      </c>
    </row>
    <row r="103" s="13" customFormat="1">
      <c r="A103" s="13"/>
      <c r="B103" s="224"/>
      <c r="C103" s="225"/>
      <c r="D103" s="217" t="s">
        <v>134</v>
      </c>
      <c r="E103" s="226" t="s">
        <v>19</v>
      </c>
      <c r="F103" s="227" t="s">
        <v>169</v>
      </c>
      <c r="G103" s="225"/>
      <c r="H103" s="228">
        <v>721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134</v>
      </c>
      <c r="AU103" s="234" t="s">
        <v>79</v>
      </c>
      <c r="AV103" s="13" t="s">
        <v>79</v>
      </c>
      <c r="AW103" s="13" t="s">
        <v>31</v>
      </c>
      <c r="AX103" s="13" t="s">
        <v>77</v>
      </c>
      <c r="AY103" s="234" t="s">
        <v>121</v>
      </c>
    </row>
    <row r="104" s="12" customFormat="1" ht="22.8" customHeight="1">
      <c r="A104" s="12"/>
      <c r="B104" s="188"/>
      <c r="C104" s="189"/>
      <c r="D104" s="190" t="s">
        <v>68</v>
      </c>
      <c r="E104" s="202" t="s">
        <v>149</v>
      </c>
      <c r="F104" s="202" t="s">
        <v>150</v>
      </c>
      <c r="G104" s="189"/>
      <c r="H104" s="189"/>
      <c r="I104" s="192"/>
      <c r="J104" s="203">
        <f>BK104</f>
        <v>0</v>
      </c>
      <c r="K104" s="189"/>
      <c r="L104" s="194"/>
      <c r="M104" s="195"/>
      <c r="N104" s="196"/>
      <c r="O104" s="196"/>
      <c r="P104" s="197">
        <f>SUM(P105:P112)</f>
        <v>0</v>
      </c>
      <c r="Q104" s="196"/>
      <c r="R104" s="197">
        <f>SUM(R105:R112)</f>
        <v>744.79300000000001</v>
      </c>
      <c r="S104" s="196"/>
      <c r="T104" s="198">
        <f>SUM(T105:T112)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99" t="s">
        <v>77</v>
      </c>
      <c r="AT104" s="200" t="s">
        <v>68</v>
      </c>
      <c r="AU104" s="200" t="s">
        <v>77</v>
      </c>
      <c r="AY104" s="199" t="s">
        <v>121</v>
      </c>
      <c r="BK104" s="201">
        <f>SUM(BK105:BK112)</f>
        <v>0</v>
      </c>
    </row>
    <row r="105" s="2" customFormat="1" ht="16.5" customHeight="1">
      <c r="A105" s="38"/>
      <c r="B105" s="39"/>
      <c r="C105" s="204" t="s">
        <v>149</v>
      </c>
      <c r="D105" s="204" t="s">
        <v>123</v>
      </c>
      <c r="E105" s="205" t="s">
        <v>157</v>
      </c>
      <c r="F105" s="206" t="s">
        <v>158</v>
      </c>
      <c r="G105" s="207" t="s">
        <v>126</v>
      </c>
      <c r="H105" s="208">
        <v>721</v>
      </c>
      <c r="I105" s="209"/>
      <c r="J105" s="210">
        <f>ROUND(I105*H105,2)</f>
        <v>0</v>
      </c>
      <c r="K105" s="206" t="s">
        <v>127</v>
      </c>
      <c r="L105" s="44"/>
      <c r="M105" s="211" t="s">
        <v>19</v>
      </c>
      <c r="N105" s="212" t="s">
        <v>40</v>
      </c>
      <c r="O105" s="84"/>
      <c r="P105" s="213">
        <f>O105*H105</f>
        <v>0</v>
      </c>
      <c r="Q105" s="213">
        <v>0.46000000000000002</v>
      </c>
      <c r="R105" s="213">
        <f>Q105*H105</f>
        <v>331.66000000000003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128</v>
      </c>
      <c r="AT105" s="215" t="s">
        <v>123</v>
      </c>
      <c r="AU105" s="215" t="s">
        <v>79</v>
      </c>
      <c r="AY105" s="17" t="s">
        <v>121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77</v>
      </c>
      <c r="BK105" s="216">
        <f>ROUND(I105*H105,2)</f>
        <v>0</v>
      </c>
      <c r="BL105" s="17" t="s">
        <v>128</v>
      </c>
      <c r="BM105" s="215" t="s">
        <v>344</v>
      </c>
    </row>
    <row r="106" s="2" customFormat="1">
      <c r="A106" s="38"/>
      <c r="B106" s="39"/>
      <c r="C106" s="40"/>
      <c r="D106" s="217" t="s">
        <v>130</v>
      </c>
      <c r="E106" s="40"/>
      <c r="F106" s="218" t="s">
        <v>160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130</v>
      </c>
      <c r="AU106" s="17" t="s">
        <v>79</v>
      </c>
    </row>
    <row r="107" s="2" customFormat="1">
      <c r="A107" s="38"/>
      <c r="B107" s="39"/>
      <c r="C107" s="40"/>
      <c r="D107" s="222" t="s">
        <v>132</v>
      </c>
      <c r="E107" s="40"/>
      <c r="F107" s="223" t="s">
        <v>161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132</v>
      </c>
      <c r="AU107" s="17" t="s">
        <v>79</v>
      </c>
    </row>
    <row r="108" s="13" customFormat="1">
      <c r="A108" s="13"/>
      <c r="B108" s="224"/>
      <c r="C108" s="225"/>
      <c r="D108" s="217" t="s">
        <v>134</v>
      </c>
      <c r="E108" s="226" t="s">
        <v>19</v>
      </c>
      <c r="F108" s="227" t="s">
        <v>162</v>
      </c>
      <c r="G108" s="225"/>
      <c r="H108" s="228">
        <v>721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134</v>
      </c>
      <c r="AU108" s="234" t="s">
        <v>79</v>
      </c>
      <c r="AV108" s="13" t="s">
        <v>79</v>
      </c>
      <c r="AW108" s="13" t="s">
        <v>31</v>
      </c>
      <c r="AX108" s="13" t="s">
        <v>77</v>
      </c>
      <c r="AY108" s="234" t="s">
        <v>121</v>
      </c>
    </row>
    <row r="109" s="2" customFormat="1" ht="16.5" customHeight="1">
      <c r="A109" s="38"/>
      <c r="B109" s="39"/>
      <c r="C109" s="204" t="s">
        <v>163</v>
      </c>
      <c r="D109" s="204" t="s">
        <v>123</v>
      </c>
      <c r="E109" s="205" t="s">
        <v>345</v>
      </c>
      <c r="F109" s="206" t="s">
        <v>346</v>
      </c>
      <c r="G109" s="207" t="s">
        <v>126</v>
      </c>
      <c r="H109" s="208">
        <v>721</v>
      </c>
      <c r="I109" s="209"/>
      <c r="J109" s="210">
        <f>ROUND(I109*H109,2)</f>
        <v>0</v>
      </c>
      <c r="K109" s="206" t="s">
        <v>127</v>
      </c>
      <c r="L109" s="44"/>
      <c r="M109" s="211" t="s">
        <v>19</v>
      </c>
      <c r="N109" s="212" t="s">
        <v>40</v>
      </c>
      <c r="O109" s="84"/>
      <c r="P109" s="213">
        <f>O109*H109</f>
        <v>0</v>
      </c>
      <c r="Q109" s="213">
        <v>0.57299999999999995</v>
      </c>
      <c r="R109" s="213">
        <f>Q109*H109</f>
        <v>413.13299999999998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128</v>
      </c>
      <c r="AT109" s="215" t="s">
        <v>123</v>
      </c>
      <c r="AU109" s="215" t="s">
        <v>79</v>
      </c>
      <c r="AY109" s="17" t="s">
        <v>121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77</v>
      </c>
      <c r="BK109" s="216">
        <f>ROUND(I109*H109,2)</f>
        <v>0</v>
      </c>
      <c r="BL109" s="17" t="s">
        <v>128</v>
      </c>
      <c r="BM109" s="215" t="s">
        <v>347</v>
      </c>
    </row>
    <row r="110" s="2" customFormat="1">
      <c r="A110" s="38"/>
      <c r="B110" s="39"/>
      <c r="C110" s="40"/>
      <c r="D110" s="217" t="s">
        <v>130</v>
      </c>
      <c r="E110" s="40"/>
      <c r="F110" s="218" t="s">
        <v>348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130</v>
      </c>
      <c r="AU110" s="17" t="s">
        <v>79</v>
      </c>
    </row>
    <row r="111" s="2" customFormat="1">
      <c r="A111" s="38"/>
      <c r="B111" s="39"/>
      <c r="C111" s="40"/>
      <c r="D111" s="222" t="s">
        <v>132</v>
      </c>
      <c r="E111" s="40"/>
      <c r="F111" s="223" t="s">
        <v>349</v>
      </c>
      <c r="G111" s="40"/>
      <c r="H111" s="40"/>
      <c r="I111" s="219"/>
      <c r="J111" s="40"/>
      <c r="K111" s="40"/>
      <c r="L111" s="44"/>
      <c r="M111" s="220"/>
      <c r="N111" s="221"/>
      <c r="O111" s="84"/>
      <c r="P111" s="84"/>
      <c r="Q111" s="84"/>
      <c r="R111" s="84"/>
      <c r="S111" s="84"/>
      <c r="T111" s="85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T111" s="17" t="s">
        <v>132</v>
      </c>
      <c r="AU111" s="17" t="s">
        <v>79</v>
      </c>
    </row>
    <row r="112" s="13" customFormat="1">
      <c r="A112" s="13"/>
      <c r="B112" s="224"/>
      <c r="C112" s="225"/>
      <c r="D112" s="217" t="s">
        <v>134</v>
      </c>
      <c r="E112" s="226" t="s">
        <v>19</v>
      </c>
      <c r="F112" s="227" t="s">
        <v>162</v>
      </c>
      <c r="G112" s="225"/>
      <c r="H112" s="228">
        <v>721</v>
      </c>
      <c r="I112" s="229"/>
      <c r="J112" s="225"/>
      <c r="K112" s="225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134</v>
      </c>
      <c r="AU112" s="234" t="s">
        <v>79</v>
      </c>
      <c r="AV112" s="13" t="s">
        <v>79</v>
      </c>
      <c r="AW112" s="13" t="s">
        <v>31</v>
      </c>
      <c r="AX112" s="13" t="s">
        <v>77</v>
      </c>
      <c r="AY112" s="234" t="s">
        <v>121</v>
      </c>
    </row>
    <row r="113" s="12" customFormat="1" ht="22.8" customHeight="1">
      <c r="A113" s="12"/>
      <c r="B113" s="188"/>
      <c r="C113" s="189"/>
      <c r="D113" s="190" t="s">
        <v>68</v>
      </c>
      <c r="E113" s="202" t="s">
        <v>249</v>
      </c>
      <c r="F113" s="202" t="s">
        <v>250</v>
      </c>
      <c r="G113" s="189"/>
      <c r="H113" s="189"/>
      <c r="I113" s="192"/>
      <c r="J113" s="203">
        <f>BK113</f>
        <v>0</v>
      </c>
      <c r="K113" s="189"/>
      <c r="L113" s="194"/>
      <c r="M113" s="195"/>
      <c r="N113" s="196"/>
      <c r="O113" s="196"/>
      <c r="P113" s="197">
        <f>SUM(P114:P117)</f>
        <v>0</v>
      </c>
      <c r="Q113" s="196"/>
      <c r="R113" s="197">
        <f>SUM(R114:R117)</f>
        <v>0</v>
      </c>
      <c r="S113" s="196"/>
      <c r="T113" s="198">
        <f>SUM(T114:T117)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199" t="s">
        <v>77</v>
      </c>
      <c r="AT113" s="200" t="s">
        <v>68</v>
      </c>
      <c r="AU113" s="200" t="s">
        <v>77</v>
      </c>
      <c r="AY113" s="199" t="s">
        <v>121</v>
      </c>
      <c r="BK113" s="201">
        <f>SUM(BK114:BK117)</f>
        <v>0</v>
      </c>
    </row>
    <row r="114" s="2" customFormat="1" ht="24.15" customHeight="1">
      <c r="A114" s="38"/>
      <c r="B114" s="39"/>
      <c r="C114" s="204" t="s">
        <v>170</v>
      </c>
      <c r="D114" s="204" t="s">
        <v>123</v>
      </c>
      <c r="E114" s="205" t="s">
        <v>288</v>
      </c>
      <c r="F114" s="206" t="s">
        <v>289</v>
      </c>
      <c r="G114" s="207" t="s">
        <v>254</v>
      </c>
      <c r="H114" s="208">
        <v>648</v>
      </c>
      <c r="I114" s="209"/>
      <c r="J114" s="210">
        <f>ROUND(I114*H114,2)</f>
        <v>0</v>
      </c>
      <c r="K114" s="206" t="s">
        <v>127</v>
      </c>
      <c r="L114" s="44"/>
      <c r="M114" s="211" t="s">
        <v>19</v>
      </c>
      <c r="N114" s="212" t="s">
        <v>40</v>
      </c>
      <c r="O114" s="8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128</v>
      </c>
      <c r="AT114" s="215" t="s">
        <v>123</v>
      </c>
      <c r="AU114" s="215" t="s">
        <v>79</v>
      </c>
      <c r="AY114" s="17" t="s">
        <v>121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77</v>
      </c>
      <c r="BK114" s="216">
        <f>ROUND(I114*H114,2)</f>
        <v>0</v>
      </c>
      <c r="BL114" s="17" t="s">
        <v>128</v>
      </c>
      <c r="BM114" s="215" t="s">
        <v>350</v>
      </c>
    </row>
    <row r="115" s="2" customFormat="1">
      <c r="A115" s="38"/>
      <c r="B115" s="39"/>
      <c r="C115" s="40"/>
      <c r="D115" s="217" t="s">
        <v>130</v>
      </c>
      <c r="E115" s="40"/>
      <c r="F115" s="218" t="s">
        <v>289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130</v>
      </c>
      <c r="AU115" s="17" t="s">
        <v>79</v>
      </c>
    </row>
    <row r="116" s="2" customFormat="1">
      <c r="A116" s="38"/>
      <c r="B116" s="39"/>
      <c r="C116" s="40"/>
      <c r="D116" s="222" t="s">
        <v>132</v>
      </c>
      <c r="E116" s="40"/>
      <c r="F116" s="223" t="s">
        <v>291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132</v>
      </c>
      <c r="AU116" s="17" t="s">
        <v>79</v>
      </c>
    </row>
    <row r="117" s="13" customFormat="1">
      <c r="A117" s="13"/>
      <c r="B117" s="224"/>
      <c r="C117" s="225"/>
      <c r="D117" s="217" t="s">
        <v>134</v>
      </c>
      <c r="E117" s="226" t="s">
        <v>19</v>
      </c>
      <c r="F117" s="227" t="s">
        <v>351</v>
      </c>
      <c r="G117" s="225"/>
      <c r="H117" s="228">
        <v>648</v>
      </c>
      <c r="I117" s="229"/>
      <c r="J117" s="225"/>
      <c r="K117" s="225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134</v>
      </c>
      <c r="AU117" s="234" t="s">
        <v>79</v>
      </c>
      <c r="AV117" s="13" t="s">
        <v>79</v>
      </c>
      <c r="AW117" s="13" t="s">
        <v>31</v>
      </c>
      <c r="AX117" s="13" t="s">
        <v>77</v>
      </c>
      <c r="AY117" s="234" t="s">
        <v>121</v>
      </c>
    </row>
    <row r="118" s="12" customFormat="1" ht="22.8" customHeight="1">
      <c r="A118" s="12"/>
      <c r="B118" s="188"/>
      <c r="C118" s="189"/>
      <c r="D118" s="190" t="s">
        <v>68</v>
      </c>
      <c r="E118" s="202" t="s">
        <v>298</v>
      </c>
      <c r="F118" s="202" t="s">
        <v>299</v>
      </c>
      <c r="G118" s="189"/>
      <c r="H118" s="189"/>
      <c r="I118" s="192"/>
      <c r="J118" s="203">
        <f>BK118</f>
        <v>0</v>
      </c>
      <c r="K118" s="189"/>
      <c r="L118" s="194"/>
      <c r="M118" s="195"/>
      <c r="N118" s="196"/>
      <c r="O118" s="196"/>
      <c r="P118" s="197">
        <f>SUM(P119:P128)</f>
        <v>0</v>
      </c>
      <c r="Q118" s="196"/>
      <c r="R118" s="197">
        <f>SUM(R119:R128)</f>
        <v>0</v>
      </c>
      <c r="S118" s="196"/>
      <c r="T118" s="198">
        <f>SUM(T119:T128)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99" t="s">
        <v>77</v>
      </c>
      <c r="AT118" s="200" t="s">
        <v>68</v>
      </c>
      <c r="AU118" s="200" t="s">
        <v>77</v>
      </c>
      <c r="AY118" s="199" t="s">
        <v>121</v>
      </c>
      <c r="BK118" s="201">
        <f>SUM(BK119:BK128)</f>
        <v>0</v>
      </c>
    </row>
    <row r="119" s="2" customFormat="1" ht="21.75" customHeight="1">
      <c r="A119" s="38"/>
      <c r="B119" s="39"/>
      <c r="C119" s="204" t="s">
        <v>176</v>
      </c>
      <c r="D119" s="204" t="s">
        <v>123</v>
      </c>
      <c r="E119" s="205" t="s">
        <v>301</v>
      </c>
      <c r="F119" s="206" t="s">
        <v>302</v>
      </c>
      <c r="G119" s="207" t="s">
        <v>254</v>
      </c>
      <c r="H119" s="208">
        <v>744.79300000000001</v>
      </c>
      <c r="I119" s="209"/>
      <c r="J119" s="210">
        <f>ROUND(I119*H119,2)</f>
        <v>0</v>
      </c>
      <c r="K119" s="206" t="s">
        <v>127</v>
      </c>
      <c r="L119" s="44"/>
      <c r="M119" s="211" t="s">
        <v>19</v>
      </c>
      <c r="N119" s="212" t="s">
        <v>40</v>
      </c>
      <c r="O119" s="84"/>
      <c r="P119" s="213">
        <f>O119*H119</f>
        <v>0</v>
      </c>
      <c r="Q119" s="213">
        <v>0</v>
      </c>
      <c r="R119" s="213">
        <f>Q119*H119</f>
        <v>0</v>
      </c>
      <c r="S119" s="213">
        <v>0</v>
      </c>
      <c r="T119" s="214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15" t="s">
        <v>128</v>
      </c>
      <c r="AT119" s="215" t="s">
        <v>123</v>
      </c>
      <c r="AU119" s="215" t="s">
        <v>79</v>
      </c>
      <c r="AY119" s="17" t="s">
        <v>121</v>
      </c>
      <c r="BE119" s="216">
        <f>IF(N119="základní",J119,0)</f>
        <v>0</v>
      </c>
      <c r="BF119" s="216">
        <f>IF(N119="snížená",J119,0)</f>
        <v>0</v>
      </c>
      <c r="BG119" s="216">
        <f>IF(N119="zákl. přenesená",J119,0)</f>
        <v>0</v>
      </c>
      <c r="BH119" s="216">
        <f>IF(N119="sníž. přenesená",J119,0)</f>
        <v>0</v>
      </c>
      <c r="BI119" s="216">
        <f>IF(N119="nulová",J119,0)</f>
        <v>0</v>
      </c>
      <c r="BJ119" s="17" t="s">
        <v>77</v>
      </c>
      <c r="BK119" s="216">
        <f>ROUND(I119*H119,2)</f>
        <v>0</v>
      </c>
      <c r="BL119" s="17" t="s">
        <v>128</v>
      </c>
      <c r="BM119" s="215" t="s">
        <v>352</v>
      </c>
    </row>
    <row r="120" s="2" customFormat="1">
      <c r="A120" s="38"/>
      <c r="B120" s="39"/>
      <c r="C120" s="40"/>
      <c r="D120" s="217" t="s">
        <v>130</v>
      </c>
      <c r="E120" s="40"/>
      <c r="F120" s="218" t="s">
        <v>304</v>
      </c>
      <c r="G120" s="40"/>
      <c r="H120" s="40"/>
      <c r="I120" s="219"/>
      <c r="J120" s="40"/>
      <c r="K120" s="40"/>
      <c r="L120" s="44"/>
      <c r="M120" s="220"/>
      <c r="N120" s="221"/>
      <c r="O120" s="84"/>
      <c r="P120" s="84"/>
      <c r="Q120" s="84"/>
      <c r="R120" s="84"/>
      <c r="S120" s="84"/>
      <c r="T120" s="85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130</v>
      </c>
      <c r="AU120" s="17" t="s">
        <v>79</v>
      </c>
    </row>
    <row r="121" s="2" customFormat="1">
      <c r="A121" s="38"/>
      <c r="B121" s="39"/>
      <c r="C121" s="40"/>
      <c r="D121" s="222" t="s">
        <v>132</v>
      </c>
      <c r="E121" s="40"/>
      <c r="F121" s="223" t="s">
        <v>305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132</v>
      </c>
      <c r="AU121" s="17" t="s">
        <v>79</v>
      </c>
    </row>
    <row r="122" s="2" customFormat="1" ht="21.75" customHeight="1">
      <c r="A122" s="38"/>
      <c r="B122" s="39"/>
      <c r="C122" s="204" t="s">
        <v>183</v>
      </c>
      <c r="D122" s="204" t="s">
        <v>123</v>
      </c>
      <c r="E122" s="205" t="s">
        <v>307</v>
      </c>
      <c r="F122" s="206" t="s">
        <v>308</v>
      </c>
      <c r="G122" s="207" t="s">
        <v>254</v>
      </c>
      <c r="H122" s="208">
        <v>744.79300000000001</v>
      </c>
      <c r="I122" s="209"/>
      <c r="J122" s="210">
        <f>ROUND(I122*H122,2)</f>
        <v>0</v>
      </c>
      <c r="K122" s="206" t="s">
        <v>127</v>
      </c>
      <c r="L122" s="44"/>
      <c r="M122" s="211" t="s">
        <v>19</v>
      </c>
      <c r="N122" s="212" t="s">
        <v>40</v>
      </c>
      <c r="O122" s="8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128</v>
      </c>
      <c r="AT122" s="215" t="s">
        <v>123</v>
      </c>
      <c r="AU122" s="215" t="s">
        <v>79</v>
      </c>
      <c r="AY122" s="17" t="s">
        <v>121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77</v>
      </c>
      <c r="BK122" s="216">
        <f>ROUND(I122*H122,2)</f>
        <v>0</v>
      </c>
      <c r="BL122" s="17" t="s">
        <v>128</v>
      </c>
      <c r="BM122" s="215" t="s">
        <v>353</v>
      </c>
    </row>
    <row r="123" s="2" customFormat="1">
      <c r="A123" s="38"/>
      <c r="B123" s="39"/>
      <c r="C123" s="40"/>
      <c r="D123" s="217" t="s">
        <v>130</v>
      </c>
      <c r="E123" s="40"/>
      <c r="F123" s="218" t="s">
        <v>310</v>
      </c>
      <c r="G123" s="40"/>
      <c r="H123" s="40"/>
      <c r="I123" s="219"/>
      <c r="J123" s="40"/>
      <c r="K123" s="40"/>
      <c r="L123" s="44"/>
      <c r="M123" s="220"/>
      <c r="N123" s="22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130</v>
      </c>
      <c r="AU123" s="17" t="s">
        <v>79</v>
      </c>
    </row>
    <row r="124" s="2" customFormat="1">
      <c r="A124" s="38"/>
      <c r="B124" s="39"/>
      <c r="C124" s="40"/>
      <c r="D124" s="222" t="s">
        <v>132</v>
      </c>
      <c r="E124" s="40"/>
      <c r="F124" s="223" t="s">
        <v>311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132</v>
      </c>
      <c r="AU124" s="17" t="s">
        <v>79</v>
      </c>
    </row>
    <row r="125" s="2" customFormat="1" ht="21.75" customHeight="1">
      <c r="A125" s="38"/>
      <c r="B125" s="39"/>
      <c r="C125" s="204" t="s">
        <v>190</v>
      </c>
      <c r="D125" s="204" t="s">
        <v>123</v>
      </c>
      <c r="E125" s="205" t="s">
        <v>313</v>
      </c>
      <c r="F125" s="206" t="s">
        <v>314</v>
      </c>
      <c r="G125" s="207" t="s">
        <v>254</v>
      </c>
      <c r="H125" s="208">
        <v>2234.3789999999999</v>
      </c>
      <c r="I125" s="209"/>
      <c r="J125" s="210">
        <f>ROUND(I125*H125,2)</f>
        <v>0</v>
      </c>
      <c r="K125" s="206" t="s">
        <v>127</v>
      </c>
      <c r="L125" s="44"/>
      <c r="M125" s="211" t="s">
        <v>19</v>
      </c>
      <c r="N125" s="212" t="s">
        <v>40</v>
      </c>
      <c r="O125" s="8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128</v>
      </c>
      <c r="AT125" s="215" t="s">
        <v>123</v>
      </c>
      <c r="AU125" s="215" t="s">
        <v>79</v>
      </c>
      <c r="AY125" s="17" t="s">
        <v>121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77</v>
      </c>
      <c r="BK125" s="216">
        <f>ROUND(I125*H125,2)</f>
        <v>0</v>
      </c>
      <c r="BL125" s="17" t="s">
        <v>128</v>
      </c>
      <c r="BM125" s="215" t="s">
        <v>354</v>
      </c>
    </row>
    <row r="126" s="2" customFormat="1">
      <c r="A126" s="38"/>
      <c r="B126" s="39"/>
      <c r="C126" s="40"/>
      <c r="D126" s="217" t="s">
        <v>130</v>
      </c>
      <c r="E126" s="40"/>
      <c r="F126" s="218" t="s">
        <v>316</v>
      </c>
      <c r="G126" s="40"/>
      <c r="H126" s="40"/>
      <c r="I126" s="219"/>
      <c r="J126" s="40"/>
      <c r="K126" s="40"/>
      <c r="L126" s="44"/>
      <c r="M126" s="220"/>
      <c r="N126" s="221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130</v>
      </c>
      <c r="AU126" s="17" t="s">
        <v>79</v>
      </c>
    </row>
    <row r="127" s="2" customFormat="1">
      <c r="A127" s="38"/>
      <c r="B127" s="39"/>
      <c r="C127" s="40"/>
      <c r="D127" s="222" t="s">
        <v>132</v>
      </c>
      <c r="E127" s="40"/>
      <c r="F127" s="223" t="s">
        <v>317</v>
      </c>
      <c r="G127" s="40"/>
      <c r="H127" s="40"/>
      <c r="I127" s="219"/>
      <c r="J127" s="40"/>
      <c r="K127" s="40"/>
      <c r="L127" s="44"/>
      <c r="M127" s="220"/>
      <c r="N127" s="221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132</v>
      </c>
      <c r="AU127" s="17" t="s">
        <v>79</v>
      </c>
    </row>
    <row r="128" s="13" customFormat="1">
      <c r="A128" s="13"/>
      <c r="B128" s="224"/>
      <c r="C128" s="225"/>
      <c r="D128" s="217" t="s">
        <v>134</v>
      </c>
      <c r="E128" s="225"/>
      <c r="F128" s="227" t="s">
        <v>355</v>
      </c>
      <c r="G128" s="225"/>
      <c r="H128" s="228">
        <v>2234.3789999999999</v>
      </c>
      <c r="I128" s="229"/>
      <c r="J128" s="225"/>
      <c r="K128" s="225"/>
      <c r="L128" s="230"/>
      <c r="M128" s="256"/>
      <c r="N128" s="257"/>
      <c r="O128" s="257"/>
      <c r="P128" s="257"/>
      <c r="Q128" s="257"/>
      <c r="R128" s="257"/>
      <c r="S128" s="257"/>
      <c r="T128" s="25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134</v>
      </c>
      <c r="AU128" s="234" t="s">
        <v>79</v>
      </c>
      <c r="AV128" s="13" t="s">
        <v>79</v>
      </c>
      <c r="AW128" s="13" t="s">
        <v>4</v>
      </c>
      <c r="AX128" s="13" t="s">
        <v>77</v>
      </c>
      <c r="AY128" s="234" t="s">
        <v>121</v>
      </c>
    </row>
    <row r="129" s="2" customFormat="1" ht="6.96" customHeight="1">
      <c r="A129" s="38"/>
      <c r="B129" s="59"/>
      <c r="C129" s="60"/>
      <c r="D129" s="60"/>
      <c r="E129" s="60"/>
      <c r="F129" s="60"/>
      <c r="G129" s="60"/>
      <c r="H129" s="60"/>
      <c r="I129" s="60"/>
      <c r="J129" s="60"/>
      <c r="K129" s="60"/>
      <c r="L129" s="44"/>
      <c r="M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</sheetData>
  <sheetProtection sheet="1" autoFilter="0" formatColumns="0" formatRows="0" objects="1" scenarios="1" spinCount="100000" saltValue="c8nRp+/1H+bxMyUOu7+vf4XLmxHmLh/7hND0osNcIVUc+aMdxHx1aqViAp6Bh5R7o8FkOxdLoYhdlKWyPa+X8g==" hashValue="He8tI/2cB6VWweg6675Ce1mt6xfaj3yNXV8b2LU2OxJWks1PAb8ocIBxLrXVFx03y3cEbgXqnoUnzudYwkJeXA==" algorithmName="SHA-512" password="CC35"/>
  <autoFilter ref="C83:K12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2_01/122252204"/>
    <hyperlink ref="F93" r:id="rId2" display="https://podminky.urs.cz/item/CS_URS_2022_01/162351104"/>
    <hyperlink ref="F97" r:id="rId3" display="https://podminky.urs.cz/item/CS_URS_2022_01/162751119"/>
    <hyperlink ref="F102" r:id="rId4" display="https://podminky.urs.cz/item/CS_URS_2022_01/181152302"/>
    <hyperlink ref="F107" r:id="rId5" display="https://podminky.urs.cz/item/CS_URS_2022_01/564861111"/>
    <hyperlink ref="F111" r:id="rId6" display="https://podminky.urs.cz/item/CS_URS_2022_01/564681111"/>
    <hyperlink ref="F116" r:id="rId7" display="https://podminky.urs.cz/item/CS_URS_2022_01/997221873"/>
    <hyperlink ref="F121" r:id="rId8" display="https://podminky.urs.cz/item/CS_URS_2022_01/998225111"/>
    <hyperlink ref="F124" r:id="rId9" display="https://podminky.urs.cz/item/CS_URS_2022_01/998225191"/>
    <hyperlink ref="F127" r:id="rId10" display="https://podminky.urs.cz/item/CS_URS_2022_01/998225194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s="1" customFormat="1" ht="24.96" customHeight="1">
      <c r="B4" s="20"/>
      <c r="D4" s="130" t="s">
        <v>92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Oprava MK Mládeže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356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19. 1. 2022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27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27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ROUND((SUM(BE84:BE125)),  2)</f>
        <v>0</v>
      </c>
      <c r="G33" s="38"/>
      <c r="H33" s="38"/>
      <c r="I33" s="148">
        <v>0.20999999999999999</v>
      </c>
      <c r="J33" s="147">
        <f>ROUND(((SUM(BE84:BE125))*I33),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41</v>
      </c>
      <c r="F34" s="147">
        <f>ROUND((SUM(BF84:BF125)),  2)</f>
        <v>0</v>
      </c>
      <c r="G34" s="38"/>
      <c r="H34" s="38"/>
      <c r="I34" s="148">
        <v>0.14999999999999999</v>
      </c>
      <c r="J34" s="147">
        <f>ROUND(((SUM(BF84:BF125))*I34),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ROUND((SUM(BG84:BG125)),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ROUND((SUM(BH84:BH125)),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ROUND((SUM(BI84:BI125)),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95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Oprava MK Mládeže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02 - Chodník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19. 1. 2022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96</v>
      </c>
      <c r="D57" s="162"/>
      <c r="E57" s="162"/>
      <c r="F57" s="162"/>
      <c r="G57" s="162"/>
      <c r="H57" s="162"/>
      <c r="I57" s="162"/>
      <c r="J57" s="163" t="s">
        <v>97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98</v>
      </c>
    </row>
    <row r="60" s="9" customFormat="1" ht="24.96" customHeight="1">
      <c r="A60" s="9"/>
      <c r="B60" s="165"/>
      <c r="C60" s="166"/>
      <c r="D60" s="167" t="s">
        <v>99</v>
      </c>
      <c r="E60" s="168"/>
      <c r="F60" s="168"/>
      <c r="G60" s="168"/>
      <c r="H60" s="168"/>
      <c r="I60" s="168"/>
      <c r="J60" s="169">
        <f>J85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100</v>
      </c>
      <c r="E61" s="174"/>
      <c r="F61" s="174"/>
      <c r="G61" s="174"/>
      <c r="H61" s="174"/>
      <c r="I61" s="174"/>
      <c r="J61" s="175">
        <f>J86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101</v>
      </c>
      <c r="E62" s="174"/>
      <c r="F62" s="174"/>
      <c r="G62" s="174"/>
      <c r="H62" s="174"/>
      <c r="I62" s="174"/>
      <c r="J62" s="175">
        <f>J95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103</v>
      </c>
      <c r="E63" s="174"/>
      <c r="F63" s="174"/>
      <c r="G63" s="174"/>
      <c r="H63" s="174"/>
      <c r="I63" s="174"/>
      <c r="J63" s="175">
        <f>J104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104</v>
      </c>
      <c r="E64" s="174"/>
      <c r="F64" s="174"/>
      <c r="G64" s="174"/>
      <c r="H64" s="174"/>
      <c r="I64" s="174"/>
      <c r="J64" s="175">
        <f>J112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106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0" t="str">
        <f>E7</f>
        <v>Oprava MK Mládeže</v>
      </c>
      <c r="F74" s="32"/>
      <c r="G74" s="32"/>
      <c r="H74" s="32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93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SO 02 - Chodník</v>
      </c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 xml:space="preserve"> </v>
      </c>
      <c r="G78" s="40"/>
      <c r="H78" s="40"/>
      <c r="I78" s="32" t="s">
        <v>23</v>
      </c>
      <c r="J78" s="72" t="str">
        <f>IF(J12="","",J12)</f>
        <v>19. 1. 2022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25</v>
      </c>
      <c r="D80" s="40"/>
      <c r="E80" s="40"/>
      <c r="F80" s="27" t="str">
        <f>E15</f>
        <v xml:space="preserve"> </v>
      </c>
      <c r="G80" s="40"/>
      <c r="H80" s="40"/>
      <c r="I80" s="32" t="s">
        <v>30</v>
      </c>
      <c r="J80" s="36" t="str">
        <f>E21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28</v>
      </c>
      <c r="D81" s="40"/>
      <c r="E81" s="40"/>
      <c r="F81" s="27" t="str">
        <f>IF(E18="","",E18)</f>
        <v>Vyplň údaj</v>
      </c>
      <c r="G81" s="40"/>
      <c r="H81" s="40"/>
      <c r="I81" s="32" t="s">
        <v>32</v>
      </c>
      <c r="J81" s="36" t="str">
        <f>E24</f>
        <v xml:space="preserve"> 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77"/>
      <c r="B83" s="178"/>
      <c r="C83" s="179" t="s">
        <v>107</v>
      </c>
      <c r="D83" s="180" t="s">
        <v>54</v>
      </c>
      <c r="E83" s="180" t="s">
        <v>50</v>
      </c>
      <c r="F83" s="180" t="s">
        <v>51</v>
      </c>
      <c r="G83" s="180" t="s">
        <v>108</v>
      </c>
      <c r="H83" s="180" t="s">
        <v>109</v>
      </c>
      <c r="I83" s="180" t="s">
        <v>110</v>
      </c>
      <c r="J83" s="180" t="s">
        <v>97</v>
      </c>
      <c r="K83" s="181" t="s">
        <v>111</v>
      </c>
      <c r="L83" s="182"/>
      <c r="M83" s="92" t="s">
        <v>19</v>
      </c>
      <c r="N83" s="93" t="s">
        <v>39</v>
      </c>
      <c r="O83" s="93" t="s">
        <v>112</v>
      </c>
      <c r="P83" s="93" t="s">
        <v>113</v>
      </c>
      <c r="Q83" s="93" t="s">
        <v>114</v>
      </c>
      <c r="R83" s="93" t="s">
        <v>115</v>
      </c>
      <c r="S83" s="93" t="s">
        <v>116</v>
      </c>
      <c r="T83" s="94" t="s">
        <v>117</v>
      </c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</row>
    <row r="84" s="2" customFormat="1" ht="22.8" customHeight="1">
      <c r="A84" s="38"/>
      <c r="B84" s="39"/>
      <c r="C84" s="99" t="s">
        <v>118</v>
      </c>
      <c r="D84" s="40"/>
      <c r="E84" s="40"/>
      <c r="F84" s="40"/>
      <c r="G84" s="40"/>
      <c r="H84" s="40"/>
      <c r="I84" s="40"/>
      <c r="J84" s="183">
        <f>BK84</f>
        <v>0</v>
      </c>
      <c r="K84" s="40"/>
      <c r="L84" s="44"/>
      <c r="M84" s="95"/>
      <c r="N84" s="184"/>
      <c r="O84" s="96"/>
      <c r="P84" s="185">
        <f>P85</f>
        <v>0</v>
      </c>
      <c r="Q84" s="96"/>
      <c r="R84" s="185">
        <f>R85</f>
        <v>29.585599999999999</v>
      </c>
      <c r="S84" s="96"/>
      <c r="T84" s="186">
        <f>T85</f>
        <v>33.159999999999997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68</v>
      </c>
      <c r="AU84" s="17" t="s">
        <v>98</v>
      </c>
      <c r="BK84" s="187">
        <f>BK85</f>
        <v>0</v>
      </c>
    </row>
    <row r="85" s="12" customFormat="1" ht="25.92" customHeight="1">
      <c r="A85" s="12"/>
      <c r="B85" s="188"/>
      <c r="C85" s="189"/>
      <c r="D85" s="190" t="s">
        <v>68</v>
      </c>
      <c r="E85" s="191" t="s">
        <v>119</v>
      </c>
      <c r="F85" s="191" t="s">
        <v>120</v>
      </c>
      <c r="G85" s="189"/>
      <c r="H85" s="189"/>
      <c r="I85" s="192"/>
      <c r="J85" s="193">
        <f>BK85</f>
        <v>0</v>
      </c>
      <c r="K85" s="189"/>
      <c r="L85" s="194"/>
      <c r="M85" s="195"/>
      <c r="N85" s="196"/>
      <c r="O85" s="196"/>
      <c r="P85" s="197">
        <f>P86+P95+P104+P112</f>
        <v>0</v>
      </c>
      <c r="Q85" s="196"/>
      <c r="R85" s="197">
        <f>R86+R95+R104+R112</f>
        <v>29.585599999999999</v>
      </c>
      <c r="S85" s="196"/>
      <c r="T85" s="198">
        <f>T86+T95+T104+T112</f>
        <v>33.159999999999997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77</v>
      </c>
      <c r="AT85" s="200" t="s">
        <v>68</v>
      </c>
      <c r="AU85" s="200" t="s">
        <v>69</v>
      </c>
      <c r="AY85" s="199" t="s">
        <v>121</v>
      </c>
      <c r="BK85" s="201">
        <f>BK86+BK95+BK104+BK112</f>
        <v>0</v>
      </c>
    </row>
    <row r="86" s="12" customFormat="1" ht="22.8" customHeight="1">
      <c r="A86" s="12"/>
      <c r="B86" s="188"/>
      <c r="C86" s="189"/>
      <c r="D86" s="190" t="s">
        <v>68</v>
      </c>
      <c r="E86" s="202" t="s">
        <v>77</v>
      </c>
      <c r="F86" s="202" t="s">
        <v>122</v>
      </c>
      <c r="G86" s="189"/>
      <c r="H86" s="189"/>
      <c r="I86" s="192"/>
      <c r="J86" s="203">
        <f>BK86</f>
        <v>0</v>
      </c>
      <c r="K86" s="189"/>
      <c r="L86" s="194"/>
      <c r="M86" s="195"/>
      <c r="N86" s="196"/>
      <c r="O86" s="196"/>
      <c r="P86" s="197">
        <f>SUM(P87:P94)</f>
        <v>0</v>
      </c>
      <c r="Q86" s="196"/>
      <c r="R86" s="197">
        <f>SUM(R87:R94)</f>
        <v>0</v>
      </c>
      <c r="S86" s="196"/>
      <c r="T86" s="198">
        <f>SUM(T87:T94)</f>
        <v>33.159999999999997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77</v>
      </c>
      <c r="AT86" s="200" t="s">
        <v>68</v>
      </c>
      <c r="AU86" s="200" t="s">
        <v>77</v>
      </c>
      <c r="AY86" s="199" t="s">
        <v>121</v>
      </c>
      <c r="BK86" s="201">
        <f>SUM(BK87:BK94)</f>
        <v>0</v>
      </c>
    </row>
    <row r="87" s="2" customFormat="1" ht="16.5" customHeight="1">
      <c r="A87" s="38"/>
      <c r="B87" s="39"/>
      <c r="C87" s="204" t="s">
        <v>77</v>
      </c>
      <c r="D87" s="204" t="s">
        <v>123</v>
      </c>
      <c r="E87" s="205" t="s">
        <v>357</v>
      </c>
      <c r="F87" s="206" t="s">
        <v>358</v>
      </c>
      <c r="G87" s="207" t="s">
        <v>126</v>
      </c>
      <c r="H87" s="208">
        <v>96</v>
      </c>
      <c r="I87" s="209"/>
      <c r="J87" s="210">
        <f>ROUND(I87*H87,2)</f>
        <v>0</v>
      </c>
      <c r="K87" s="206" t="s">
        <v>127</v>
      </c>
      <c r="L87" s="44"/>
      <c r="M87" s="211" t="s">
        <v>19</v>
      </c>
      <c r="N87" s="212" t="s">
        <v>40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0.26000000000000001</v>
      </c>
      <c r="T87" s="214">
        <f>S87*H87</f>
        <v>24.960000000000001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5" t="s">
        <v>128</v>
      </c>
      <c r="AT87" s="215" t="s">
        <v>123</v>
      </c>
      <c r="AU87" s="215" t="s">
        <v>79</v>
      </c>
      <c r="AY87" s="17" t="s">
        <v>121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7" t="s">
        <v>77</v>
      </c>
      <c r="BK87" s="216">
        <f>ROUND(I87*H87,2)</f>
        <v>0</v>
      </c>
      <c r="BL87" s="17" t="s">
        <v>128</v>
      </c>
      <c r="BM87" s="215" t="s">
        <v>359</v>
      </c>
    </row>
    <row r="88" s="2" customFormat="1">
      <c r="A88" s="38"/>
      <c r="B88" s="39"/>
      <c r="C88" s="40"/>
      <c r="D88" s="217" t="s">
        <v>130</v>
      </c>
      <c r="E88" s="40"/>
      <c r="F88" s="218" t="s">
        <v>360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130</v>
      </c>
      <c r="AU88" s="17" t="s">
        <v>79</v>
      </c>
    </row>
    <row r="89" s="2" customFormat="1">
      <c r="A89" s="38"/>
      <c r="B89" s="39"/>
      <c r="C89" s="40"/>
      <c r="D89" s="222" t="s">
        <v>132</v>
      </c>
      <c r="E89" s="40"/>
      <c r="F89" s="223" t="s">
        <v>361</v>
      </c>
      <c r="G89" s="40"/>
      <c r="H89" s="40"/>
      <c r="I89" s="219"/>
      <c r="J89" s="40"/>
      <c r="K89" s="40"/>
      <c r="L89" s="44"/>
      <c r="M89" s="220"/>
      <c r="N89" s="221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132</v>
      </c>
      <c r="AU89" s="17" t="s">
        <v>79</v>
      </c>
    </row>
    <row r="90" s="13" customFormat="1">
      <c r="A90" s="13"/>
      <c r="B90" s="224"/>
      <c r="C90" s="225"/>
      <c r="D90" s="217" t="s">
        <v>134</v>
      </c>
      <c r="E90" s="226" t="s">
        <v>19</v>
      </c>
      <c r="F90" s="227" t="s">
        <v>362</v>
      </c>
      <c r="G90" s="225"/>
      <c r="H90" s="228">
        <v>96</v>
      </c>
      <c r="I90" s="229"/>
      <c r="J90" s="225"/>
      <c r="K90" s="225"/>
      <c r="L90" s="230"/>
      <c r="M90" s="231"/>
      <c r="N90" s="232"/>
      <c r="O90" s="232"/>
      <c r="P90" s="232"/>
      <c r="Q90" s="232"/>
      <c r="R90" s="232"/>
      <c r="S90" s="232"/>
      <c r="T90" s="23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4" t="s">
        <v>134</v>
      </c>
      <c r="AU90" s="234" t="s">
        <v>79</v>
      </c>
      <c r="AV90" s="13" t="s">
        <v>79</v>
      </c>
      <c r="AW90" s="13" t="s">
        <v>31</v>
      </c>
      <c r="AX90" s="13" t="s">
        <v>77</v>
      </c>
      <c r="AY90" s="234" t="s">
        <v>121</v>
      </c>
    </row>
    <row r="91" s="2" customFormat="1" ht="16.5" customHeight="1">
      <c r="A91" s="38"/>
      <c r="B91" s="39"/>
      <c r="C91" s="204" t="s">
        <v>79</v>
      </c>
      <c r="D91" s="204" t="s">
        <v>123</v>
      </c>
      <c r="E91" s="205" t="s">
        <v>142</v>
      </c>
      <c r="F91" s="206" t="s">
        <v>143</v>
      </c>
      <c r="G91" s="207" t="s">
        <v>144</v>
      </c>
      <c r="H91" s="208">
        <v>40</v>
      </c>
      <c r="I91" s="209"/>
      <c r="J91" s="210">
        <f>ROUND(I91*H91,2)</f>
        <v>0</v>
      </c>
      <c r="K91" s="206" t="s">
        <v>127</v>
      </c>
      <c r="L91" s="44"/>
      <c r="M91" s="211" t="s">
        <v>19</v>
      </c>
      <c r="N91" s="212" t="s">
        <v>40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0.20499999999999999</v>
      </c>
      <c r="T91" s="214">
        <f>S91*H91</f>
        <v>8.1999999999999993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128</v>
      </c>
      <c r="AT91" s="215" t="s">
        <v>123</v>
      </c>
      <c r="AU91" s="215" t="s">
        <v>79</v>
      </c>
      <c r="AY91" s="17" t="s">
        <v>121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77</v>
      </c>
      <c r="BK91" s="216">
        <f>ROUND(I91*H91,2)</f>
        <v>0</v>
      </c>
      <c r="BL91" s="17" t="s">
        <v>128</v>
      </c>
      <c r="BM91" s="215" t="s">
        <v>363</v>
      </c>
    </row>
    <row r="92" s="2" customFormat="1">
      <c r="A92" s="38"/>
      <c r="B92" s="39"/>
      <c r="C92" s="40"/>
      <c r="D92" s="217" t="s">
        <v>130</v>
      </c>
      <c r="E92" s="40"/>
      <c r="F92" s="218" t="s">
        <v>146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130</v>
      </c>
      <c r="AU92" s="17" t="s">
        <v>79</v>
      </c>
    </row>
    <row r="93" s="2" customFormat="1">
      <c r="A93" s="38"/>
      <c r="B93" s="39"/>
      <c r="C93" s="40"/>
      <c r="D93" s="222" t="s">
        <v>132</v>
      </c>
      <c r="E93" s="40"/>
      <c r="F93" s="223" t="s">
        <v>147</v>
      </c>
      <c r="G93" s="40"/>
      <c r="H93" s="40"/>
      <c r="I93" s="219"/>
      <c r="J93" s="40"/>
      <c r="K93" s="40"/>
      <c r="L93" s="44"/>
      <c r="M93" s="220"/>
      <c r="N93" s="221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132</v>
      </c>
      <c r="AU93" s="17" t="s">
        <v>79</v>
      </c>
    </row>
    <row r="94" s="13" customFormat="1">
      <c r="A94" s="13"/>
      <c r="B94" s="224"/>
      <c r="C94" s="225"/>
      <c r="D94" s="217" t="s">
        <v>134</v>
      </c>
      <c r="E94" s="226" t="s">
        <v>19</v>
      </c>
      <c r="F94" s="227" t="s">
        <v>364</v>
      </c>
      <c r="G94" s="225"/>
      <c r="H94" s="228">
        <v>40</v>
      </c>
      <c r="I94" s="229"/>
      <c r="J94" s="225"/>
      <c r="K94" s="225"/>
      <c r="L94" s="230"/>
      <c r="M94" s="231"/>
      <c r="N94" s="232"/>
      <c r="O94" s="232"/>
      <c r="P94" s="232"/>
      <c r="Q94" s="232"/>
      <c r="R94" s="232"/>
      <c r="S94" s="232"/>
      <c r="T94" s="23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4" t="s">
        <v>134</v>
      </c>
      <c r="AU94" s="234" t="s">
        <v>79</v>
      </c>
      <c r="AV94" s="13" t="s">
        <v>79</v>
      </c>
      <c r="AW94" s="13" t="s">
        <v>31</v>
      </c>
      <c r="AX94" s="13" t="s">
        <v>77</v>
      </c>
      <c r="AY94" s="234" t="s">
        <v>121</v>
      </c>
    </row>
    <row r="95" s="12" customFormat="1" ht="22.8" customHeight="1">
      <c r="A95" s="12"/>
      <c r="B95" s="188"/>
      <c r="C95" s="189"/>
      <c r="D95" s="190" t="s">
        <v>68</v>
      </c>
      <c r="E95" s="202" t="s">
        <v>149</v>
      </c>
      <c r="F95" s="202" t="s">
        <v>150</v>
      </c>
      <c r="G95" s="189"/>
      <c r="H95" s="189"/>
      <c r="I95" s="192"/>
      <c r="J95" s="203">
        <f>BK95</f>
        <v>0</v>
      </c>
      <c r="K95" s="189"/>
      <c r="L95" s="194"/>
      <c r="M95" s="195"/>
      <c r="N95" s="196"/>
      <c r="O95" s="196"/>
      <c r="P95" s="197">
        <f>SUM(P96:P103)</f>
        <v>0</v>
      </c>
      <c r="Q95" s="196"/>
      <c r="R95" s="197">
        <f>SUM(R96:R103)</f>
        <v>20.169599999999999</v>
      </c>
      <c r="S95" s="196"/>
      <c r="T95" s="198">
        <f>SUM(T96:T103)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9" t="s">
        <v>77</v>
      </c>
      <c r="AT95" s="200" t="s">
        <v>68</v>
      </c>
      <c r="AU95" s="200" t="s">
        <v>77</v>
      </c>
      <c r="AY95" s="199" t="s">
        <v>121</v>
      </c>
      <c r="BK95" s="201">
        <f>SUM(BK96:BK103)</f>
        <v>0</v>
      </c>
    </row>
    <row r="96" s="2" customFormat="1" ht="21.75" customHeight="1">
      <c r="A96" s="38"/>
      <c r="B96" s="39"/>
      <c r="C96" s="204" t="s">
        <v>141</v>
      </c>
      <c r="D96" s="204" t="s">
        <v>123</v>
      </c>
      <c r="E96" s="205" t="s">
        <v>365</v>
      </c>
      <c r="F96" s="206" t="s">
        <v>366</v>
      </c>
      <c r="G96" s="207" t="s">
        <v>126</v>
      </c>
      <c r="H96" s="208">
        <v>96</v>
      </c>
      <c r="I96" s="209"/>
      <c r="J96" s="210">
        <f>ROUND(I96*H96,2)</f>
        <v>0</v>
      </c>
      <c r="K96" s="206" t="s">
        <v>127</v>
      </c>
      <c r="L96" s="44"/>
      <c r="M96" s="211" t="s">
        <v>19</v>
      </c>
      <c r="N96" s="212" t="s">
        <v>40</v>
      </c>
      <c r="O96" s="84"/>
      <c r="P96" s="213">
        <f>O96*H96</f>
        <v>0</v>
      </c>
      <c r="Q96" s="213">
        <v>0.098479999999999998</v>
      </c>
      <c r="R96" s="213">
        <f>Q96*H96</f>
        <v>9.4540799999999994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128</v>
      </c>
      <c r="AT96" s="215" t="s">
        <v>123</v>
      </c>
      <c r="AU96" s="215" t="s">
        <v>79</v>
      </c>
      <c r="AY96" s="17" t="s">
        <v>121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77</v>
      </c>
      <c r="BK96" s="216">
        <f>ROUND(I96*H96,2)</f>
        <v>0</v>
      </c>
      <c r="BL96" s="17" t="s">
        <v>128</v>
      </c>
      <c r="BM96" s="215" t="s">
        <v>367</v>
      </c>
    </row>
    <row r="97" s="2" customFormat="1">
      <c r="A97" s="38"/>
      <c r="B97" s="39"/>
      <c r="C97" s="40"/>
      <c r="D97" s="217" t="s">
        <v>130</v>
      </c>
      <c r="E97" s="40"/>
      <c r="F97" s="218" t="s">
        <v>368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130</v>
      </c>
      <c r="AU97" s="17" t="s">
        <v>79</v>
      </c>
    </row>
    <row r="98" s="2" customFormat="1">
      <c r="A98" s="38"/>
      <c r="B98" s="39"/>
      <c r="C98" s="40"/>
      <c r="D98" s="222" t="s">
        <v>132</v>
      </c>
      <c r="E98" s="40"/>
      <c r="F98" s="223" t="s">
        <v>369</v>
      </c>
      <c r="G98" s="40"/>
      <c r="H98" s="40"/>
      <c r="I98" s="219"/>
      <c r="J98" s="40"/>
      <c r="K98" s="40"/>
      <c r="L98" s="44"/>
      <c r="M98" s="220"/>
      <c r="N98" s="221"/>
      <c r="O98" s="84"/>
      <c r="P98" s="84"/>
      <c r="Q98" s="84"/>
      <c r="R98" s="84"/>
      <c r="S98" s="84"/>
      <c r="T98" s="85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T98" s="17" t="s">
        <v>132</v>
      </c>
      <c r="AU98" s="17" t="s">
        <v>79</v>
      </c>
    </row>
    <row r="99" s="13" customFormat="1">
      <c r="A99" s="13"/>
      <c r="B99" s="224"/>
      <c r="C99" s="225"/>
      <c r="D99" s="217" t="s">
        <v>134</v>
      </c>
      <c r="E99" s="226" t="s">
        <v>19</v>
      </c>
      <c r="F99" s="227" t="s">
        <v>362</v>
      </c>
      <c r="G99" s="225"/>
      <c r="H99" s="228">
        <v>96</v>
      </c>
      <c r="I99" s="229"/>
      <c r="J99" s="225"/>
      <c r="K99" s="225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134</v>
      </c>
      <c r="AU99" s="234" t="s">
        <v>79</v>
      </c>
      <c r="AV99" s="13" t="s">
        <v>79</v>
      </c>
      <c r="AW99" s="13" t="s">
        <v>31</v>
      </c>
      <c r="AX99" s="13" t="s">
        <v>77</v>
      </c>
      <c r="AY99" s="234" t="s">
        <v>121</v>
      </c>
    </row>
    <row r="100" s="2" customFormat="1" ht="21.75" customHeight="1">
      <c r="A100" s="38"/>
      <c r="B100" s="39"/>
      <c r="C100" s="204" t="s">
        <v>128</v>
      </c>
      <c r="D100" s="204" t="s">
        <v>123</v>
      </c>
      <c r="E100" s="205" t="s">
        <v>370</v>
      </c>
      <c r="F100" s="206" t="s">
        <v>371</v>
      </c>
      <c r="G100" s="207" t="s">
        <v>126</v>
      </c>
      <c r="H100" s="208">
        <v>96</v>
      </c>
      <c r="I100" s="209"/>
      <c r="J100" s="210">
        <f>ROUND(I100*H100,2)</f>
        <v>0</v>
      </c>
      <c r="K100" s="206" t="s">
        <v>127</v>
      </c>
      <c r="L100" s="44"/>
      <c r="M100" s="211" t="s">
        <v>19</v>
      </c>
      <c r="N100" s="212" t="s">
        <v>40</v>
      </c>
      <c r="O100" s="84"/>
      <c r="P100" s="213">
        <f>O100*H100</f>
        <v>0</v>
      </c>
      <c r="Q100" s="213">
        <v>0.11162</v>
      </c>
      <c r="R100" s="213">
        <f>Q100*H100</f>
        <v>10.71552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128</v>
      </c>
      <c r="AT100" s="215" t="s">
        <v>123</v>
      </c>
      <c r="AU100" s="215" t="s">
        <v>79</v>
      </c>
      <c r="AY100" s="17" t="s">
        <v>121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77</v>
      </c>
      <c r="BK100" s="216">
        <f>ROUND(I100*H100,2)</f>
        <v>0</v>
      </c>
      <c r="BL100" s="17" t="s">
        <v>128</v>
      </c>
      <c r="BM100" s="215" t="s">
        <v>372</v>
      </c>
    </row>
    <row r="101" s="2" customFormat="1">
      <c r="A101" s="38"/>
      <c r="B101" s="39"/>
      <c r="C101" s="40"/>
      <c r="D101" s="217" t="s">
        <v>130</v>
      </c>
      <c r="E101" s="40"/>
      <c r="F101" s="218" t="s">
        <v>373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130</v>
      </c>
      <c r="AU101" s="17" t="s">
        <v>79</v>
      </c>
    </row>
    <row r="102" s="2" customFormat="1">
      <c r="A102" s="38"/>
      <c r="B102" s="39"/>
      <c r="C102" s="40"/>
      <c r="D102" s="222" t="s">
        <v>132</v>
      </c>
      <c r="E102" s="40"/>
      <c r="F102" s="223" t="s">
        <v>374</v>
      </c>
      <c r="G102" s="40"/>
      <c r="H102" s="40"/>
      <c r="I102" s="219"/>
      <c r="J102" s="40"/>
      <c r="K102" s="40"/>
      <c r="L102" s="44"/>
      <c r="M102" s="220"/>
      <c r="N102" s="221"/>
      <c r="O102" s="84"/>
      <c r="P102" s="84"/>
      <c r="Q102" s="84"/>
      <c r="R102" s="84"/>
      <c r="S102" s="84"/>
      <c r="T102" s="85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T102" s="17" t="s">
        <v>132</v>
      </c>
      <c r="AU102" s="17" t="s">
        <v>79</v>
      </c>
    </row>
    <row r="103" s="13" customFormat="1">
      <c r="A103" s="13"/>
      <c r="B103" s="224"/>
      <c r="C103" s="225"/>
      <c r="D103" s="217" t="s">
        <v>134</v>
      </c>
      <c r="E103" s="226" t="s">
        <v>19</v>
      </c>
      <c r="F103" s="227" t="s">
        <v>362</v>
      </c>
      <c r="G103" s="225"/>
      <c r="H103" s="228">
        <v>96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134</v>
      </c>
      <c r="AU103" s="234" t="s">
        <v>79</v>
      </c>
      <c r="AV103" s="13" t="s">
        <v>79</v>
      </c>
      <c r="AW103" s="13" t="s">
        <v>31</v>
      </c>
      <c r="AX103" s="13" t="s">
        <v>77</v>
      </c>
      <c r="AY103" s="234" t="s">
        <v>121</v>
      </c>
    </row>
    <row r="104" s="12" customFormat="1" ht="22.8" customHeight="1">
      <c r="A104" s="12"/>
      <c r="B104" s="188"/>
      <c r="C104" s="189"/>
      <c r="D104" s="190" t="s">
        <v>68</v>
      </c>
      <c r="E104" s="202" t="s">
        <v>183</v>
      </c>
      <c r="F104" s="202" t="s">
        <v>213</v>
      </c>
      <c r="G104" s="189"/>
      <c r="H104" s="189"/>
      <c r="I104" s="192"/>
      <c r="J104" s="203">
        <f>BK104</f>
        <v>0</v>
      </c>
      <c r="K104" s="189"/>
      <c r="L104" s="194"/>
      <c r="M104" s="195"/>
      <c r="N104" s="196"/>
      <c r="O104" s="196"/>
      <c r="P104" s="197">
        <f>SUM(P105:P111)</f>
        <v>0</v>
      </c>
      <c r="Q104" s="196"/>
      <c r="R104" s="197">
        <f>SUM(R105:R111)</f>
        <v>9.4160000000000004</v>
      </c>
      <c r="S104" s="196"/>
      <c r="T104" s="198">
        <f>SUM(T105:T111)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99" t="s">
        <v>77</v>
      </c>
      <c r="AT104" s="200" t="s">
        <v>68</v>
      </c>
      <c r="AU104" s="200" t="s">
        <v>77</v>
      </c>
      <c r="AY104" s="199" t="s">
        <v>121</v>
      </c>
      <c r="BK104" s="201">
        <f>SUM(BK105:BK111)</f>
        <v>0</v>
      </c>
    </row>
    <row r="105" s="2" customFormat="1" ht="16.5" customHeight="1">
      <c r="A105" s="38"/>
      <c r="B105" s="39"/>
      <c r="C105" s="204" t="s">
        <v>149</v>
      </c>
      <c r="D105" s="204" t="s">
        <v>123</v>
      </c>
      <c r="E105" s="205" t="s">
        <v>215</v>
      </c>
      <c r="F105" s="206" t="s">
        <v>216</v>
      </c>
      <c r="G105" s="207" t="s">
        <v>144</v>
      </c>
      <c r="H105" s="208">
        <v>40</v>
      </c>
      <c r="I105" s="209"/>
      <c r="J105" s="210">
        <f>ROUND(I105*H105,2)</f>
        <v>0</v>
      </c>
      <c r="K105" s="206" t="s">
        <v>127</v>
      </c>
      <c r="L105" s="44"/>
      <c r="M105" s="211" t="s">
        <v>19</v>
      </c>
      <c r="N105" s="212" t="s">
        <v>40</v>
      </c>
      <c r="O105" s="84"/>
      <c r="P105" s="213">
        <f>O105*H105</f>
        <v>0</v>
      </c>
      <c r="Q105" s="213">
        <v>0.15540000000000001</v>
      </c>
      <c r="R105" s="213">
        <f>Q105*H105</f>
        <v>6.2160000000000002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128</v>
      </c>
      <c r="AT105" s="215" t="s">
        <v>123</v>
      </c>
      <c r="AU105" s="215" t="s">
        <v>79</v>
      </c>
      <c r="AY105" s="17" t="s">
        <v>121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77</v>
      </c>
      <c r="BK105" s="216">
        <f>ROUND(I105*H105,2)</f>
        <v>0</v>
      </c>
      <c r="BL105" s="17" t="s">
        <v>128</v>
      </c>
      <c r="BM105" s="215" t="s">
        <v>375</v>
      </c>
    </row>
    <row r="106" s="2" customFormat="1">
      <c r="A106" s="38"/>
      <c r="B106" s="39"/>
      <c r="C106" s="40"/>
      <c r="D106" s="217" t="s">
        <v>130</v>
      </c>
      <c r="E106" s="40"/>
      <c r="F106" s="218" t="s">
        <v>218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130</v>
      </c>
      <c r="AU106" s="17" t="s">
        <v>79</v>
      </c>
    </row>
    <row r="107" s="2" customFormat="1">
      <c r="A107" s="38"/>
      <c r="B107" s="39"/>
      <c r="C107" s="40"/>
      <c r="D107" s="222" t="s">
        <v>132</v>
      </c>
      <c r="E107" s="40"/>
      <c r="F107" s="223" t="s">
        <v>219</v>
      </c>
      <c r="G107" s="40"/>
      <c r="H107" s="40"/>
      <c r="I107" s="219"/>
      <c r="J107" s="40"/>
      <c r="K107" s="40"/>
      <c r="L107" s="44"/>
      <c r="M107" s="220"/>
      <c r="N107" s="221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132</v>
      </c>
      <c r="AU107" s="17" t="s">
        <v>79</v>
      </c>
    </row>
    <row r="108" s="13" customFormat="1">
      <c r="A108" s="13"/>
      <c r="B108" s="224"/>
      <c r="C108" s="225"/>
      <c r="D108" s="217" t="s">
        <v>134</v>
      </c>
      <c r="E108" s="226" t="s">
        <v>19</v>
      </c>
      <c r="F108" s="227" t="s">
        <v>364</v>
      </c>
      <c r="G108" s="225"/>
      <c r="H108" s="228">
        <v>40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134</v>
      </c>
      <c r="AU108" s="234" t="s">
        <v>79</v>
      </c>
      <c r="AV108" s="13" t="s">
        <v>79</v>
      </c>
      <c r="AW108" s="13" t="s">
        <v>31</v>
      </c>
      <c r="AX108" s="13" t="s">
        <v>77</v>
      </c>
      <c r="AY108" s="234" t="s">
        <v>121</v>
      </c>
    </row>
    <row r="109" s="2" customFormat="1" ht="16.5" customHeight="1">
      <c r="A109" s="38"/>
      <c r="B109" s="39"/>
      <c r="C109" s="246" t="s">
        <v>163</v>
      </c>
      <c r="D109" s="246" t="s">
        <v>220</v>
      </c>
      <c r="E109" s="247" t="s">
        <v>221</v>
      </c>
      <c r="F109" s="248" t="s">
        <v>222</v>
      </c>
      <c r="G109" s="249" t="s">
        <v>144</v>
      </c>
      <c r="H109" s="250">
        <v>40</v>
      </c>
      <c r="I109" s="251"/>
      <c r="J109" s="252">
        <f>ROUND(I109*H109,2)</f>
        <v>0</v>
      </c>
      <c r="K109" s="248" t="s">
        <v>127</v>
      </c>
      <c r="L109" s="253"/>
      <c r="M109" s="254" t="s">
        <v>19</v>
      </c>
      <c r="N109" s="255" t="s">
        <v>40</v>
      </c>
      <c r="O109" s="84"/>
      <c r="P109" s="213">
        <f>O109*H109</f>
        <v>0</v>
      </c>
      <c r="Q109" s="213">
        <v>0.080000000000000002</v>
      </c>
      <c r="R109" s="213">
        <f>Q109*H109</f>
        <v>3.2000000000000002</v>
      </c>
      <c r="S109" s="213">
        <v>0</v>
      </c>
      <c r="T109" s="214">
        <f>S109*H109</f>
        <v>0</v>
      </c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R109" s="215" t="s">
        <v>176</v>
      </c>
      <c r="AT109" s="215" t="s">
        <v>220</v>
      </c>
      <c r="AU109" s="215" t="s">
        <v>79</v>
      </c>
      <c r="AY109" s="17" t="s">
        <v>121</v>
      </c>
      <c r="BE109" s="216">
        <f>IF(N109="základní",J109,0)</f>
        <v>0</v>
      </c>
      <c r="BF109" s="216">
        <f>IF(N109="snížená",J109,0)</f>
        <v>0</v>
      </c>
      <c r="BG109" s="216">
        <f>IF(N109="zákl. přenesená",J109,0)</f>
        <v>0</v>
      </c>
      <c r="BH109" s="216">
        <f>IF(N109="sníž. přenesená",J109,0)</f>
        <v>0</v>
      </c>
      <c r="BI109" s="216">
        <f>IF(N109="nulová",J109,0)</f>
        <v>0</v>
      </c>
      <c r="BJ109" s="17" t="s">
        <v>77</v>
      </c>
      <c r="BK109" s="216">
        <f>ROUND(I109*H109,2)</f>
        <v>0</v>
      </c>
      <c r="BL109" s="17" t="s">
        <v>128</v>
      </c>
      <c r="BM109" s="215" t="s">
        <v>376</v>
      </c>
    </row>
    <row r="110" s="2" customFormat="1">
      <c r="A110" s="38"/>
      <c r="B110" s="39"/>
      <c r="C110" s="40"/>
      <c r="D110" s="217" t="s">
        <v>130</v>
      </c>
      <c r="E110" s="40"/>
      <c r="F110" s="218" t="s">
        <v>222</v>
      </c>
      <c r="G110" s="40"/>
      <c r="H110" s="40"/>
      <c r="I110" s="219"/>
      <c r="J110" s="40"/>
      <c r="K110" s="40"/>
      <c r="L110" s="44"/>
      <c r="M110" s="220"/>
      <c r="N110" s="221"/>
      <c r="O110" s="84"/>
      <c r="P110" s="84"/>
      <c r="Q110" s="84"/>
      <c r="R110" s="84"/>
      <c r="S110" s="84"/>
      <c r="T110" s="85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T110" s="17" t="s">
        <v>130</v>
      </c>
      <c r="AU110" s="17" t="s">
        <v>79</v>
      </c>
    </row>
    <row r="111" s="13" customFormat="1">
      <c r="A111" s="13"/>
      <c r="B111" s="224"/>
      <c r="C111" s="225"/>
      <c r="D111" s="217" t="s">
        <v>134</v>
      </c>
      <c r="E111" s="226" t="s">
        <v>19</v>
      </c>
      <c r="F111" s="227" t="s">
        <v>364</v>
      </c>
      <c r="G111" s="225"/>
      <c r="H111" s="228">
        <v>40</v>
      </c>
      <c r="I111" s="229"/>
      <c r="J111" s="225"/>
      <c r="K111" s="225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134</v>
      </c>
      <c r="AU111" s="234" t="s">
        <v>79</v>
      </c>
      <c r="AV111" s="13" t="s">
        <v>79</v>
      </c>
      <c r="AW111" s="13" t="s">
        <v>31</v>
      </c>
      <c r="AX111" s="13" t="s">
        <v>77</v>
      </c>
      <c r="AY111" s="234" t="s">
        <v>121</v>
      </c>
    </row>
    <row r="112" s="12" customFormat="1" ht="22.8" customHeight="1">
      <c r="A112" s="12"/>
      <c r="B112" s="188"/>
      <c r="C112" s="189"/>
      <c r="D112" s="190" t="s">
        <v>68</v>
      </c>
      <c r="E112" s="202" t="s">
        <v>249</v>
      </c>
      <c r="F112" s="202" t="s">
        <v>250</v>
      </c>
      <c r="G112" s="189"/>
      <c r="H112" s="189"/>
      <c r="I112" s="192"/>
      <c r="J112" s="203">
        <f>BK112</f>
        <v>0</v>
      </c>
      <c r="K112" s="189"/>
      <c r="L112" s="194"/>
      <c r="M112" s="195"/>
      <c r="N112" s="196"/>
      <c r="O112" s="196"/>
      <c r="P112" s="197">
        <f>SUM(P113:P125)</f>
        <v>0</v>
      </c>
      <c r="Q112" s="196"/>
      <c r="R112" s="197">
        <f>SUM(R113:R125)</f>
        <v>0</v>
      </c>
      <c r="S112" s="196"/>
      <c r="T112" s="198">
        <f>SUM(T113:T125)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199" t="s">
        <v>77</v>
      </c>
      <c r="AT112" s="200" t="s">
        <v>68</v>
      </c>
      <c r="AU112" s="200" t="s">
        <v>77</v>
      </c>
      <c r="AY112" s="199" t="s">
        <v>121</v>
      </c>
      <c r="BK112" s="201">
        <f>SUM(BK113:BK125)</f>
        <v>0</v>
      </c>
    </row>
    <row r="113" s="2" customFormat="1" ht="16.5" customHeight="1">
      <c r="A113" s="38"/>
      <c r="B113" s="39"/>
      <c r="C113" s="204" t="s">
        <v>170</v>
      </c>
      <c r="D113" s="204" t="s">
        <v>123</v>
      </c>
      <c r="E113" s="205" t="s">
        <v>268</v>
      </c>
      <c r="F113" s="206" t="s">
        <v>269</v>
      </c>
      <c r="G113" s="207" t="s">
        <v>254</v>
      </c>
      <c r="H113" s="208">
        <v>8.1999999999999993</v>
      </c>
      <c r="I113" s="209"/>
      <c r="J113" s="210">
        <f>ROUND(I113*H113,2)</f>
        <v>0</v>
      </c>
      <c r="K113" s="206" t="s">
        <v>127</v>
      </c>
      <c r="L113" s="44"/>
      <c r="M113" s="211" t="s">
        <v>19</v>
      </c>
      <c r="N113" s="212" t="s">
        <v>40</v>
      </c>
      <c r="O113" s="84"/>
      <c r="P113" s="213">
        <f>O113*H113</f>
        <v>0</v>
      </c>
      <c r="Q113" s="213">
        <v>0</v>
      </c>
      <c r="R113" s="213">
        <f>Q113*H113</f>
        <v>0</v>
      </c>
      <c r="S113" s="213">
        <v>0</v>
      </c>
      <c r="T113" s="214">
        <f>S113*H113</f>
        <v>0</v>
      </c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R113" s="215" t="s">
        <v>128</v>
      </c>
      <c r="AT113" s="215" t="s">
        <v>123</v>
      </c>
      <c r="AU113" s="215" t="s">
        <v>79</v>
      </c>
      <c r="AY113" s="17" t="s">
        <v>121</v>
      </c>
      <c r="BE113" s="216">
        <f>IF(N113="základní",J113,0)</f>
        <v>0</v>
      </c>
      <c r="BF113" s="216">
        <f>IF(N113="snížená",J113,0)</f>
        <v>0</v>
      </c>
      <c r="BG113" s="216">
        <f>IF(N113="zákl. přenesená",J113,0)</f>
        <v>0</v>
      </c>
      <c r="BH113" s="216">
        <f>IF(N113="sníž. přenesená",J113,0)</f>
        <v>0</v>
      </c>
      <c r="BI113" s="216">
        <f>IF(N113="nulová",J113,0)</f>
        <v>0</v>
      </c>
      <c r="BJ113" s="17" t="s">
        <v>77</v>
      </c>
      <c r="BK113" s="216">
        <f>ROUND(I113*H113,2)</f>
        <v>0</v>
      </c>
      <c r="BL113" s="17" t="s">
        <v>128</v>
      </c>
      <c r="BM113" s="215" t="s">
        <v>377</v>
      </c>
    </row>
    <row r="114" s="2" customFormat="1">
      <c r="A114" s="38"/>
      <c r="B114" s="39"/>
      <c r="C114" s="40"/>
      <c r="D114" s="217" t="s">
        <v>130</v>
      </c>
      <c r="E114" s="40"/>
      <c r="F114" s="218" t="s">
        <v>271</v>
      </c>
      <c r="G114" s="40"/>
      <c r="H114" s="40"/>
      <c r="I114" s="219"/>
      <c r="J114" s="40"/>
      <c r="K114" s="40"/>
      <c r="L114" s="44"/>
      <c r="M114" s="220"/>
      <c r="N114" s="221"/>
      <c r="O114" s="84"/>
      <c r="P114" s="84"/>
      <c r="Q114" s="84"/>
      <c r="R114" s="84"/>
      <c r="S114" s="84"/>
      <c r="T114" s="85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T114" s="17" t="s">
        <v>130</v>
      </c>
      <c r="AU114" s="17" t="s">
        <v>79</v>
      </c>
    </row>
    <row r="115" s="2" customFormat="1">
      <c r="A115" s="38"/>
      <c r="B115" s="39"/>
      <c r="C115" s="40"/>
      <c r="D115" s="222" t="s">
        <v>132</v>
      </c>
      <c r="E115" s="40"/>
      <c r="F115" s="223" t="s">
        <v>272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132</v>
      </c>
      <c r="AU115" s="17" t="s">
        <v>79</v>
      </c>
    </row>
    <row r="116" s="13" customFormat="1">
      <c r="A116" s="13"/>
      <c r="B116" s="224"/>
      <c r="C116" s="225"/>
      <c r="D116" s="217" t="s">
        <v>134</v>
      </c>
      <c r="E116" s="226" t="s">
        <v>19</v>
      </c>
      <c r="F116" s="227" t="s">
        <v>378</v>
      </c>
      <c r="G116" s="225"/>
      <c r="H116" s="228">
        <v>8.1999999999999993</v>
      </c>
      <c r="I116" s="229"/>
      <c r="J116" s="225"/>
      <c r="K116" s="225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134</v>
      </c>
      <c r="AU116" s="234" t="s">
        <v>79</v>
      </c>
      <c r="AV116" s="13" t="s">
        <v>79</v>
      </c>
      <c r="AW116" s="13" t="s">
        <v>31</v>
      </c>
      <c r="AX116" s="13" t="s">
        <v>77</v>
      </c>
      <c r="AY116" s="234" t="s">
        <v>121</v>
      </c>
    </row>
    <row r="117" s="2" customFormat="1" ht="16.5" customHeight="1">
      <c r="A117" s="38"/>
      <c r="B117" s="39"/>
      <c r="C117" s="204" t="s">
        <v>176</v>
      </c>
      <c r="D117" s="204" t="s">
        <v>123</v>
      </c>
      <c r="E117" s="205" t="s">
        <v>275</v>
      </c>
      <c r="F117" s="206" t="s">
        <v>276</v>
      </c>
      <c r="G117" s="207" t="s">
        <v>254</v>
      </c>
      <c r="H117" s="208">
        <v>328</v>
      </c>
      <c r="I117" s="209"/>
      <c r="J117" s="210">
        <f>ROUND(I117*H117,2)</f>
        <v>0</v>
      </c>
      <c r="K117" s="206" t="s">
        <v>127</v>
      </c>
      <c r="L117" s="44"/>
      <c r="M117" s="211" t="s">
        <v>19</v>
      </c>
      <c r="N117" s="212" t="s">
        <v>40</v>
      </c>
      <c r="O117" s="8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128</v>
      </c>
      <c r="AT117" s="215" t="s">
        <v>123</v>
      </c>
      <c r="AU117" s="215" t="s">
        <v>79</v>
      </c>
      <c r="AY117" s="17" t="s">
        <v>121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77</v>
      </c>
      <c r="BK117" s="216">
        <f>ROUND(I117*H117,2)</f>
        <v>0</v>
      </c>
      <c r="BL117" s="17" t="s">
        <v>128</v>
      </c>
      <c r="BM117" s="215" t="s">
        <v>379</v>
      </c>
    </row>
    <row r="118" s="2" customFormat="1">
      <c r="A118" s="38"/>
      <c r="B118" s="39"/>
      <c r="C118" s="40"/>
      <c r="D118" s="217" t="s">
        <v>130</v>
      </c>
      <c r="E118" s="40"/>
      <c r="F118" s="218" t="s">
        <v>263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130</v>
      </c>
      <c r="AU118" s="17" t="s">
        <v>79</v>
      </c>
    </row>
    <row r="119" s="2" customFormat="1">
      <c r="A119" s="38"/>
      <c r="B119" s="39"/>
      <c r="C119" s="40"/>
      <c r="D119" s="222" t="s">
        <v>132</v>
      </c>
      <c r="E119" s="40"/>
      <c r="F119" s="223" t="s">
        <v>278</v>
      </c>
      <c r="G119" s="40"/>
      <c r="H119" s="40"/>
      <c r="I119" s="219"/>
      <c r="J119" s="40"/>
      <c r="K119" s="40"/>
      <c r="L119" s="44"/>
      <c r="M119" s="220"/>
      <c r="N119" s="221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132</v>
      </c>
      <c r="AU119" s="17" t="s">
        <v>79</v>
      </c>
    </row>
    <row r="120" s="13" customFormat="1">
      <c r="A120" s="13"/>
      <c r="B120" s="224"/>
      <c r="C120" s="225"/>
      <c r="D120" s="217" t="s">
        <v>134</v>
      </c>
      <c r="E120" s="226" t="s">
        <v>19</v>
      </c>
      <c r="F120" s="227" t="s">
        <v>380</v>
      </c>
      <c r="G120" s="225"/>
      <c r="H120" s="228">
        <v>8.1999999999999993</v>
      </c>
      <c r="I120" s="229"/>
      <c r="J120" s="225"/>
      <c r="K120" s="225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134</v>
      </c>
      <c r="AU120" s="234" t="s">
        <v>79</v>
      </c>
      <c r="AV120" s="13" t="s">
        <v>79</v>
      </c>
      <c r="AW120" s="13" t="s">
        <v>31</v>
      </c>
      <c r="AX120" s="13" t="s">
        <v>77</v>
      </c>
      <c r="AY120" s="234" t="s">
        <v>121</v>
      </c>
    </row>
    <row r="121" s="13" customFormat="1">
      <c r="A121" s="13"/>
      <c r="B121" s="224"/>
      <c r="C121" s="225"/>
      <c r="D121" s="217" t="s">
        <v>134</v>
      </c>
      <c r="E121" s="225"/>
      <c r="F121" s="227" t="s">
        <v>381</v>
      </c>
      <c r="G121" s="225"/>
      <c r="H121" s="228">
        <v>328</v>
      </c>
      <c r="I121" s="229"/>
      <c r="J121" s="225"/>
      <c r="K121" s="225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134</v>
      </c>
      <c r="AU121" s="234" t="s">
        <v>79</v>
      </c>
      <c r="AV121" s="13" t="s">
        <v>79</v>
      </c>
      <c r="AW121" s="13" t="s">
        <v>4</v>
      </c>
      <c r="AX121" s="13" t="s">
        <v>77</v>
      </c>
      <c r="AY121" s="234" t="s">
        <v>121</v>
      </c>
    </row>
    <row r="122" s="2" customFormat="1" ht="24.15" customHeight="1">
      <c r="A122" s="38"/>
      <c r="B122" s="39"/>
      <c r="C122" s="204" t="s">
        <v>183</v>
      </c>
      <c r="D122" s="204" t="s">
        <v>123</v>
      </c>
      <c r="E122" s="205" t="s">
        <v>282</v>
      </c>
      <c r="F122" s="206" t="s">
        <v>283</v>
      </c>
      <c r="G122" s="207" t="s">
        <v>254</v>
      </c>
      <c r="H122" s="208">
        <v>8.1999999999999993</v>
      </c>
      <c r="I122" s="209"/>
      <c r="J122" s="210">
        <f>ROUND(I122*H122,2)</f>
        <v>0</v>
      </c>
      <c r="K122" s="206" t="s">
        <v>127</v>
      </c>
      <c r="L122" s="44"/>
      <c r="M122" s="211" t="s">
        <v>19</v>
      </c>
      <c r="N122" s="212" t="s">
        <v>40</v>
      </c>
      <c r="O122" s="8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128</v>
      </c>
      <c r="AT122" s="215" t="s">
        <v>123</v>
      </c>
      <c r="AU122" s="215" t="s">
        <v>79</v>
      </c>
      <c r="AY122" s="17" t="s">
        <v>121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77</v>
      </c>
      <c r="BK122" s="216">
        <f>ROUND(I122*H122,2)</f>
        <v>0</v>
      </c>
      <c r="BL122" s="17" t="s">
        <v>128</v>
      </c>
      <c r="BM122" s="215" t="s">
        <v>382</v>
      </c>
    </row>
    <row r="123" s="2" customFormat="1">
      <c r="A123" s="38"/>
      <c r="B123" s="39"/>
      <c r="C123" s="40"/>
      <c r="D123" s="217" t="s">
        <v>130</v>
      </c>
      <c r="E123" s="40"/>
      <c r="F123" s="218" t="s">
        <v>285</v>
      </c>
      <c r="G123" s="40"/>
      <c r="H123" s="40"/>
      <c r="I123" s="219"/>
      <c r="J123" s="40"/>
      <c r="K123" s="40"/>
      <c r="L123" s="44"/>
      <c r="M123" s="220"/>
      <c r="N123" s="22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130</v>
      </c>
      <c r="AU123" s="17" t="s">
        <v>79</v>
      </c>
    </row>
    <row r="124" s="2" customFormat="1">
      <c r="A124" s="38"/>
      <c r="B124" s="39"/>
      <c r="C124" s="40"/>
      <c r="D124" s="222" t="s">
        <v>132</v>
      </c>
      <c r="E124" s="40"/>
      <c r="F124" s="223" t="s">
        <v>286</v>
      </c>
      <c r="G124" s="40"/>
      <c r="H124" s="40"/>
      <c r="I124" s="219"/>
      <c r="J124" s="40"/>
      <c r="K124" s="40"/>
      <c r="L124" s="44"/>
      <c r="M124" s="220"/>
      <c r="N124" s="221"/>
      <c r="O124" s="84"/>
      <c r="P124" s="84"/>
      <c r="Q124" s="84"/>
      <c r="R124" s="84"/>
      <c r="S124" s="84"/>
      <c r="T124" s="85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132</v>
      </c>
      <c r="AU124" s="17" t="s">
        <v>79</v>
      </c>
    </row>
    <row r="125" s="13" customFormat="1">
      <c r="A125" s="13"/>
      <c r="B125" s="224"/>
      <c r="C125" s="225"/>
      <c r="D125" s="217" t="s">
        <v>134</v>
      </c>
      <c r="E125" s="226" t="s">
        <v>19</v>
      </c>
      <c r="F125" s="227" t="s">
        <v>378</v>
      </c>
      <c r="G125" s="225"/>
      <c r="H125" s="228">
        <v>8.1999999999999993</v>
      </c>
      <c r="I125" s="229"/>
      <c r="J125" s="225"/>
      <c r="K125" s="225"/>
      <c r="L125" s="230"/>
      <c r="M125" s="256"/>
      <c r="N125" s="257"/>
      <c r="O125" s="257"/>
      <c r="P125" s="257"/>
      <c r="Q125" s="257"/>
      <c r="R125" s="257"/>
      <c r="S125" s="257"/>
      <c r="T125" s="25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134</v>
      </c>
      <c r="AU125" s="234" t="s">
        <v>79</v>
      </c>
      <c r="AV125" s="13" t="s">
        <v>79</v>
      </c>
      <c r="AW125" s="13" t="s">
        <v>31</v>
      </c>
      <c r="AX125" s="13" t="s">
        <v>77</v>
      </c>
      <c r="AY125" s="234" t="s">
        <v>121</v>
      </c>
    </row>
    <row r="126" s="2" customFormat="1" ht="6.96" customHeight="1">
      <c r="A126" s="38"/>
      <c r="B126" s="59"/>
      <c r="C126" s="60"/>
      <c r="D126" s="60"/>
      <c r="E126" s="60"/>
      <c r="F126" s="60"/>
      <c r="G126" s="60"/>
      <c r="H126" s="60"/>
      <c r="I126" s="60"/>
      <c r="J126" s="60"/>
      <c r="K126" s="60"/>
      <c r="L126" s="44"/>
      <c r="M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</sheetData>
  <sheetProtection sheet="1" autoFilter="0" formatColumns="0" formatRows="0" objects="1" scenarios="1" spinCount="100000" saltValue="4hdzl/UphQ5/+On1v3wUYr9ol5YSbgm4gqctXGcXa2pnEeMKlV8BcxKAYV4Mv9MVlqap5lOFMywEIJzuA9EMQg==" hashValue="cQxwFuSiTFCgELvV959Scag8hjTIJMm8sw2kabO0UGzCb+uOoSrs2xbrbRbcmW0/LfMy/G8h9HE/9wuDZptLLQ==" algorithmName="SHA-512" password="CC35"/>
  <autoFilter ref="C83:K12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2_01/113106123"/>
    <hyperlink ref="F93" r:id="rId2" display="https://podminky.urs.cz/item/CS_URS_2022_01/113202111"/>
    <hyperlink ref="F98" r:id="rId3" display="https://podminky.urs.cz/item/CS_URS_2022_01/566301111"/>
    <hyperlink ref="F102" r:id="rId4" display="https://podminky.urs.cz/item/CS_URS_2022_01/596212211"/>
    <hyperlink ref="F107" r:id="rId5" display="https://podminky.urs.cz/item/CS_URS_2022_01/916131213"/>
    <hyperlink ref="F115" r:id="rId6" display="https://podminky.urs.cz/item/CS_URS_2022_01/997221561"/>
    <hyperlink ref="F119" r:id="rId7" display="https://podminky.urs.cz/item/CS_URS_2022_01/997221569"/>
    <hyperlink ref="F124" r:id="rId8" display="https://podminky.urs.cz/item/CS_URS_2022_01/99722186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s="1" customFormat="1" ht="24.96" customHeight="1">
      <c r="B4" s="20"/>
      <c r="D4" s="130" t="s">
        <v>92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Oprava MK Mládeže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383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19. 1. 2022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27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27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ROUND(J82,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ROUND((SUM(BE82:BE161)),  2)</f>
        <v>0</v>
      </c>
      <c r="G33" s="38"/>
      <c r="H33" s="38"/>
      <c r="I33" s="148">
        <v>0.20999999999999999</v>
      </c>
      <c r="J33" s="147">
        <f>ROUND(((SUM(BE82:BE161))*I33),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41</v>
      </c>
      <c r="F34" s="147">
        <f>ROUND((SUM(BF82:BF161)),  2)</f>
        <v>0</v>
      </c>
      <c r="G34" s="38"/>
      <c r="H34" s="38"/>
      <c r="I34" s="148">
        <v>0.14999999999999999</v>
      </c>
      <c r="J34" s="147">
        <f>ROUND(((SUM(BF82:BF161))*I34),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ROUND((SUM(BG82:BG161)),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ROUND((SUM(BH82:BH161)),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ROUND((SUM(BI82:BI161)),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95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Oprava MK Mládeže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SO 03 - Výměna VO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19. 1. 2022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96</v>
      </c>
      <c r="D57" s="162"/>
      <c r="E57" s="162"/>
      <c r="F57" s="162"/>
      <c r="G57" s="162"/>
      <c r="H57" s="162"/>
      <c r="I57" s="162"/>
      <c r="J57" s="163" t="s">
        <v>97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J82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98</v>
      </c>
    </row>
    <row r="60" s="9" customFormat="1" ht="24.96" customHeight="1">
      <c r="A60" s="9"/>
      <c r="B60" s="165"/>
      <c r="C60" s="166"/>
      <c r="D60" s="167" t="s">
        <v>99</v>
      </c>
      <c r="E60" s="168"/>
      <c r="F60" s="168"/>
      <c r="G60" s="168"/>
      <c r="H60" s="168"/>
      <c r="I60" s="168"/>
      <c r="J60" s="169">
        <f>J139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100</v>
      </c>
      <c r="E61" s="174"/>
      <c r="F61" s="174"/>
      <c r="G61" s="174"/>
      <c r="H61" s="174"/>
      <c r="I61" s="174"/>
      <c r="J61" s="175">
        <f>J140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101</v>
      </c>
      <c r="E62" s="174"/>
      <c r="F62" s="174"/>
      <c r="G62" s="174"/>
      <c r="H62" s="174"/>
      <c r="I62" s="174"/>
      <c r="J62" s="175">
        <f>J153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106</v>
      </c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160" t="str">
        <f>E7</f>
        <v>Oprava MK Mládeže</v>
      </c>
      <c r="F72" s="32"/>
      <c r="G72" s="32"/>
      <c r="H72" s="32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93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69" t="str">
        <f>E9</f>
        <v>SO 03 - Výměna VO</v>
      </c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F12</f>
        <v xml:space="preserve"> </v>
      </c>
      <c r="G76" s="40"/>
      <c r="H76" s="40"/>
      <c r="I76" s="32" t="s">
        <v>23</v>
      </c>
      <c r="J76" s="72" t="str">
        <f>IF(J12="","",J12)</f>
        <v>19. 1. 2022</v>
      </c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25</v>
      </c>
      <c r="D78" s="40"/>
      <c r="E78" s="40"/>
      <c r="F78" s="27" t="str">
        <f>E15</f>
        <v xml:space="preserve"> </v>
      </c>
      <c r="G78" s="40"/>
      <c r="H78" s="40"/>
      <c r="I78" s="32" t="s">
        <v>30</v>
      </c>
      <c r="J78" s="36" t="str">
        <f>E21</f>
        <v xml:space="preserve"> 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28</v>
      </c>
      <c r="D79" s="40"/>
      <c r="E79" s="40"/>
      <c r="F79" s="27" t="str">
        <f>IF(E18="","",E18)</f>
        <v>Vyplň údaj</v>
      </c>
      <c r="G79" s="40"/>
      <c r="H79" s="40"/>
      <c r="I79" s="32" t="s">
        <v>32</v>
      </c>
      <c r="J79" s="36" t="str">
        <f>E24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77"/>
      <c r="B81" s="178"/>
      <c r="C81" s="179" t="s">
        <v>107</v>
      </c>
      <c r="D81" s="180" t="s">
        <v>54</v>
      </c>
      <c r="E81" s="180" t="s">
        <v>50</v>
      </c>
      <c r="F81" s="180" t="s">
        <v>51</v>
      </c>
      <c r="G81" s="180" t="s">
        <v>108</v>
      </c>
      <c r="H81" s="180" t="s">
        <v>109</v>
      </c>
      <c r="I81" s="180" t="s">
        <v>110</v>
      </c>
      <c r="J81" s="180" t="s">
        <v>97</v>
      </c>
      <c r="K81" s="181" t="s">
        <v>111</v>
      </c>
      <c r="L81" s="182"/>
      <c r="M81" s="92" t="s">
        <v>19</v>
      </c>
      <c r="N81" s="93" t="s">
        <v>39</v>
      </c>
      <c r="O81" s="93" t="s">
        <v>112</v>
      </c>
      <c r="P81" s="93" t="s">
        <v>113</v>
      </c>
      <c r="Q81" s="93" t="s">
        <v>114</v>
      </c>
      <c r="R81" s="93" t="s">
        <v>115</v>
      </c>
      <c r="S81" s="93" t="s">
        <v>116</v>
      </c>
      <c r="T81" s="94" t="s">
        <v>117</v>
      </c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</row>
    <row r="82" s="2" customFormat="1" ht="22.8" customHeight="1">
      <c r="A82" s="38"/>
      <c r="B82" s="39"/>
      <c r="C82" s="99" t="s">
        <v>118</v>
      </c>
      <c r="D82" s="40"/>
      <c r="E82" s="40"/>
      <c r="F82" s="40"/>
      <c r="G82" s="40"/>
      <c r="H82" s="40"/>
      <c r="I82" s="40"/>
      <c r="J82" s="183">
        <f>BK82</f>
        <v>0</v>
      </c>
      <c r="K82" s="40"/>
      <c r="L82" s="44"/>
      <c r="M82" s="95"/>
      <c r="N82" s="184"/>
      <c r="O82" s="96"/>
      <c r="P82" s="185">
        <f>P83+SUM(P84:P139)</f>
        <v>0</v>
      </c>
      <c r="Q82" s="96"/>
      <c r="R82" s="185">
        <f>R83+SUM(R84:R139)</f>
        <v>11.3454</v>
      </c>
      <c r="S82" s="96"/>
      <c r="T82" s="186">
        <f>T83+SUM(T84:T139)</f>
        <v>14.040000000000001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68</v>
      </c>
      <c r="AU82" s="17" t="s">
        <v>98</v>
      </c>
      <c r="BK82" s="187">
        <f>BK83+SUM(BK84:BK139)</f>
        <v>0</v>
      </c>
    </row>
    <row r="83" s="2" customFormat="1" ht="16.5" customHeight="1">
      <c r="A83" s="38"/>
      <c r="B83" s="39"/>
      <c r="C83" s="246" t="s">
        <v>77</v>
      </c>
      <c r="D83" s="246" t="s">
        <v>220</v>
      </c>
      <c r="E83" s="247" t="s">
        <v>77</v>
      </c>
      <c r="F83" s="248" t="s">
        <v>19</v>
      </c>
      <c r="G83" s="249" t="s">
        <v>384</v>
      </c>
      <c r="H83" s="250">
        <v>3</v>
      </c>
      <c r="I83" s="251"/>
      <c r="J83" s="252">
        <f>ROUND(I83*H83,2)</f>
        <v>0</v>
      </c>
      <c r="K83" s="248" t="s">
        <v>19</v>
      </c>
      <c r="L83" s="253"/>
      <c r="M83" s="254" t="s">
        <v>19</v>
      </c>
      <c r="N83" s="255" t="s">
        <v>40</v>
      </c>
      <c r="O83" s="84"/>
      <c r="P83" s="213">
        <f>O83*H83</f>
        <v>0</v>
      </c>
      <c r="Q83" s="213">
        <v>0</v>
      </c>
      <c r="R83" s="213">
        <f>Q83*H83</f>
        <v>0</v>
      </c>
      <c r="S83" s="213">
        <v>0</v>
      </c>
      <c r="T83" s="214">
        <f>S83*H83</f>
        <v>0</v>
      </c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R83" s="215" t="s">
        <v>176</v>
      </c>
      <c r="AT83" s="215" t="s">
        <v>220</v>
      </c>
      <c r="AU83" s="215" t="s">
        <v>69</v>
      </c>
      <c r="AY83" s="17" t="s">
        <v>121</v>
      </c>
      <c r="BE83" s="216">
        <f>IF(N83="základní",J83,0)</f>
        <v>0</v>
      </c>
      <c r="BF83" s="216">
        <f>IF(N83="snížená",J83,0)</f>
        <v>0</v>
      </c>
      <c r="BG83" s="216">
        <f>IF(N83="zákl. přenesená",J83,0)</f>
        <v>0</v>
      </c>
      <c r="BH83" s="216">
        <f>IF(N83="sníž. přenesená",J83,0)</f>
        <v>0</v>
      </c>
      <c r="BI83" s="216">
        <f>IF(N83="nulová",J83,0)</f>
        <v>0</v>
      </c>
      <c r="BJ83" s="17" t="s">
        <v>77</v>
      </c>
      <c r="BK83" s="216">
        <f>ROUND(I83*H83,2)</f>
        <v>0</v>
      </c>
      <c r="BL83" s="17" t="s">
        <v>128</v>
      </c>
      <c r="BM83" s="215" t="s">
        <v>385</v>
      </c>
    </row>
    <row r="84" s="2" customFormat="1">
      <c r="A84" s="38"/>
      <c r="B84" s="39"/>
      <c r="C84" s="40"/>
      <c r="D84" s="217" t="s">
        <v>130</v>
      </c>
      <c r="E84" s="40"/>
      <c r="F84" s="218" t="s">
        <v>386</v>
      </c>
      <c r="G84" s="40"/>
      <c r="H84" s="40"/>
      <c r="I84" s="219"/>
      <c r="J84" s="40"/>
      <c r="K84" s="40"/>
      <c r="L84" s="44"/>
      <c r="M84" s="220"/>
      <c r="N84" s="221"/>
      <c r="O84" s="84"/>
      <c r="P84" s="84"/>
      <c r="Q84" s="84"/>
      <c r="R84" s="84"/>
      <c r="S84" s="84"/>
      <c r="T84" s="85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130</v>
      </c>
      <c r="AU84" s="17" t="s">
        <v>69</v>
      </c>
    </row>
    <row r="85" s="2" customFormat="1" ht="16.5" customHeight="1">
      <c r="A85" s="38"/>
      <c r="B85" s="39"/>
      <c r="C85" s="246" t="s">
        <v>79</v>
      </c>
      <c r="D85" s="246" t="s">
        <v>220</v>
      </c>
      <c r="E85" s="247" t="s">
        <v>79</v>
      </c>
      <c r="F85" s="248" t="s">
        <v>19</v>
      </c>
      <c r="G85" s="249" t="s">
        <v>322</v>
      </c>
      <c r="H85" s="250">
        <v>0.75</v>
      </c>
      <c r="I85" s="251"/>
      <c r="J85" s="252">
        <f>ROUND(I85*H85,2)</f>
        <v>0</v>
      </c>
      <c r="K85" s="248" t="s">
        <v>19</v>
      </c>
      <c r="L85" s="253"/>
      <c r="M85" s="254" t="s">
        <v>19</v>
      </c>
      <c r="N85" s="255" t="s">
        <v>40</v>
      </c>
      <c r="O85" s="84"/>
      <c r="P85" s="213">
        <f>O85*H85</f>
        <v>0</v>
      </c>
      <c r="Q85" s="213">
        <v>0</v>
      </c>
      <c r="R85" s="213">
        <f>Q85*H85</f>
        <v>0</v>
      </c>
      <c r="S85" s="213">
        <v>0</v>
      </c>
      <c r="T85" s="214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15" t="s">
        <v>176</v>
      </c>
      <c r="AT85" s="215" t="s">
        <v>220</v>
      </c>
      <c r="AU85" s="215" t="s">
        <v>69</v>
      </c>
      <c r="AY85" s="17" t="s">
        <v>121</v>
      </c>
      <c r="BE85" s="216">
        <f>IF(N85="základní",J85,0)</f>
        <v>0</v>
      </c>
      <c r="BF85" s="216">
        <f>IF(N85="snížená",J85,0)</f>
        <v>0</v>
      </c>
      <c r="BG85" s="216">
        <f>IF(N85="zákl. přenesená",J85,0)</f>
        <v>0</v>
      </c>
      <c r="BH85" s="216">
        <f>IF(N85="sníž. přenesená",J85,0)</f>
        <v>0</v>
      </c>
      <c r="BI85" s="216">
        <f>IF(N85="nulová",J85,0)</f>
        <v>0</v>
      </c>
      <c r="BJ85" s="17" t="s">
        <v>77</v>
      </c>
      <c r="BK85" s="216">
        <f>ROUND(I85*H85,2)</f>
        <v>0</v>
      </c>
      <c r="BL85" s="17" t="s">
        <v>128</v>
      </c>
      <c r="BM85" s="215" t="s">
        <v>387</v>
      </c>
    </row>
    <row r="86" s="2" customFormat="1">
      <c r="A86" s="38"/>
      <c r="B86" s="39"/>
      <c r="C86" s="40"/>
      <c r="D86" s="217" t="s">
        <v>130</v>
      </c>
      <c r="E86" s="40"/>
      <c r="F86" s="218" t="s">
        <v>388</v>
      </c>
      <c r="G86" s="40"/>
      <c r="H86" s="40"/>
      <c r="I86" s="219"/>
      <c r="J86" s="40"/>
      <c r="K86" s="40"/>
      <c r="L86" s="44"/>
      <c r="M86" s="220"/>
      <c r="N86" s="221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130</v>
      </c>
      <c r="AU86" s="17" t="s">
        <v>69</v>
      </c>
    </row>
    <row r="87" s="13" customFormat="1">
      <c r="A87" s="13"/>
      <c r="B87" s="224"/>
      <c r="C87" s="225"/>
      <c r="D87" s="217" t="s">
        <v>134</v>
      </c>
      <c r="E87" s="226" t="s">
        <v>19</v>
      </c>
      <c r="F87" s="227" t="s">
        <v>389</v>
      </c>
      <c r="G87" s="225"/>
      <c r="H87" s="228">
        <v>0.75</v>
      </c>
      <c r="I87" s="229"/>
      <c r="J87" s="225"/>
      <c r="K87" s="225"/>
      <c r="L87" s="230"/>
      <c r="M87" s="231"/>
      <c r="N87" s="232"/>
      <c r="O87" s="232"/>
      <c r="P87" s="232"/>
      <c r="Q87" s="232"/>
      <c r="R87" s="232"/>
      <c r="S87" s="232"/>
      <c r="T87" s="23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4" t="s">
        <v>134</v>
      </c>
      <c r="AU87" s="234" t="s">
        <v>69</v>
      </c>
      <c r="AV87" s="13" t="s">
        <v>79</v>
      </c>
      <c r="AW87" s="13" t="s">
        <v>31</v>
      </c>
      <c r="AX87" s="13" t="s">
        <v>77</v>
      </c>
      <c r="AY87" s="234" t="s">
        <v>121</v>
      </c>
    </row>
    <row r="88" s="2" customFormat="1" ht="16.5" customHeight="1">
      <c r="A88" s="38"/>
      <c r="B88" s="39"/>
      <c r="C88" s="246" t="s">
        <v>141</v>
      </c>
      <c r="D88" s="246" t="s">
        <v>220</v>
      </c>
      <c r="E88" s="247" t="s">
        <v>141</v>
      </c>
      <c r="F88" s="248" t="s">
        <v>19</v>
      </c>
      <c r="G88" s="249" t="s">
        <v>254</v>
      </c>
      <c r="H88" s="250">
        <v>0.14999999999999999</v>
      </c>
      <c r="I88" s="251"/>
      <c r="J88" s="252">
        <f>ROUND(I88*H88,2)</f>
        <v>0</v>
      </c>
      <c r="K88" s="248" t="s">
        <v>19</v>
      </c>
      <c r="L88" s="253"/>
      <c r="M88" s="254" t="s">
        <v>19</v>
      </c>
      <c r="N88" s="255" t="s">
        <v>40</v>
      </c>
      <c r="O88" s="84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R88" s="215" t="s">
        <v>176</v>
      </c>
      <c r="AT88" s="215" t="s">
        <v>220</v>
      </c>
      <c r="AU88" s="215" t="s">
        <v>69</v>
      </c>
      <c r="AY88" s="17" t="s">
        <v>121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7" t="s">
        <v>77</v>
      </c>
      <c r="BK88" s="216">
        <f>ROUND(I88*H88,2)</f>
        <v>0</v>
      </c>
      <c r="BL88" s="17" t="s">
        <v>128</v>
      </c>
      <c r="BM88" s="215" t="s">
        <v>390</v>
      </c>
    </row>
    <row r="89" s="2" customFormat="1">
      <c r="A89" s="38"/>
      <c r="B89" s="39"/>
      <c r="C89" s="40"/>
      <c r="D89" s="217" t="s">
        <v>130</v>
      </c>
      <c r="E89" s="40"/>
      <c r="F89" s="218" t="s">
        <v>391</v>
      </c>
      <c r="G89" s="40"/>
      <c r="H89" s="40"/>
      <c r="I89" s="219"/>
      <c r="J89" s="40"/>
      <c r="K89" s="40"/>
      <c r="L89" s="44"/>
      <c r="M89" s="220"/>
      <c r="N89" s="221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130</v>
      </c>
      <c r="AU89" s="17" t="s">
        <v>69</v>
      </c>
    </row>
    <row r="90" s="13" customFormat="1">
      <c r="A90" s="13"/>
      <c r="B90" s="224"/>
      <c r="C90" s="225"/>
      <c r="D90" s="217" t="s">
        <v>134</v>
      </c>
      <c r="E90" s="226" t="s">
        <v>19</v>
      </c>
      <c r="F90" s="227" t="s">
        <v>392</v>
      </c>
      <c r="G90" s="225"/>
      <c r="H90" s="228">
        <v>0.14999999999999999</v>
      </c>
      <c r="I90" s="229"/>
      <c r="J90" s="225"/>
      <c r="K90" s="225"/>
      <c r="L90" s="230"/>
      <c r="M90" s="231"/>
      <c r="N90" s="232"/>
      <c r="O90" s="232"/>
      <c r="P90" s="232"/>
      <c r="Q90" s="232"/>
      <c r="R90" s="232"/>
      <c r="S90" s="232"/>
      <c r="T90" s="23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4" t="s">
        <v>134</v>
      </c>
      <c r="AU90" s="234" t="s">
        <v>69</v>
      </c>
      <c r="AV90" s="13" t="s">
        <v>79</v>
      </c>
      <c r="AW90" s="13" t="s">
        <v>31</v>
      </c>
      <c r="AX90" s="13" t="s">
        <v>77</v>
      </c>
      <c r="AY90" s="234" t="s">
        <v>121</v>
      </c>
    </row>
    <row r="91" s="2" customFormat="1" ht="16.5" customHeight="1">
      <c r="A91" s="38"/>
      <c r="B91" s="39"/>
      <c r="C91" s="204" t="s">
        <v>128</v>
      </c>
      <c r="D91" s="204" t="s">
        <v>123</v>
      </c>
      <c r="E91" s="205" t="s">
        <v>190</v>
      </c>
      <c r="F91" s="206" t="s">
        <v>19</v>
      </c>
      <c r="G91" s="207" t="s">
        <v>384</v>
      </c>
      <c r="H91" s="208">
        <v>3</v>
      </c>
      <c r="I91" s="209"/>
      <c r="J91" s="210">
        <f>ROUND(I91*H91,2)</f>
        <v>0</v>
      </c>
      <c r="K91" s="206" t="s">
        <v>19</v>
      </c>
      <c r="L91" s="44"/>
      <c r="M91" s="211" t="s">
        <v>19</v>
      </c>
      <c r="N91" s="212" t="s">
        <v>40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128</v>
      </c>
      <c r="AT91" s="215" t="s">
        <v>123</v>
      </c>
      <c r="AU91" s="215" t="s">
        <v>69</v>
      </c>
      <c r="AY91" s="17" t="s">
        <v>121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77</v>
      </c>
      <c r="BK91" s="216">
        <f>ROUND(I91*H91,2)</f>
        <v>0</v>
      </c>
      <c r="BL91" s="17" t="s">
        <v>128</v>
      </c>
      <c r="BM91" s="215" t="s">
        <v>393</v>
      </c>
    </row>
    <row r="92" s="2" customFormat="1">
      <c r="A92" s="38"/>
      <c r="B92" s="39"/>
      <c r="C92" s="40"/>
      <c r="D92" s="217" t="s">
        <v>130</v>
      </c>
      <c r="E92" s="40"/>
      <c r="F92" s="218" t="s">
        <v>394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130</v>
      </c>
      <c r="AU92" s="17" t="s">
        <v>69</v>
      </c>
    </row>
    <row r="93" s="2" customFormat="1" ht="16.5" customHeight="1">
      <c r="A93" s="38"/>
      <c r="B93" s="39"/>
      <c r="C93" s="246" t="s">
        <v>149</v>
      </c>
      <c r="D93" s="246" t="s">
        <v>220</v>
      </c>
      <c r="E93" s="247" t="s">
        <v>198</v>
      </c>
      <c r="F93" s="248" t="s">
        <v>19</v>
      </c>
      <c r="G93" s="249" t="s">
        <v>384</v>
      </c>
      <c r="H93" s="250">
        <v>2</v>
      </c>
      <c r="I93" s="251"/>
      <c r="J93" s="252">
        <f>ROUND(I93*H93,2)</f>
        <v>0</v>
      </c>
      <c r="K93" s="248" t="s">
        <v>19</v>
      </c>
      <c r="L93" s="253"/>
      <c r="M93" s="254" t="s">
        <v>19</v>
      </c>
      <c r="N93" s="255" t="s">
        <v>40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176</v>
      </c>
      <c r="AT93" s="215" t="s">
        <v>220</v>
      </c>
      <c r="AU93" s="215" t="s">
        <v>69</v>
      </c>
      <c r="AY93" s="17" t="s">
        <v>121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77</v>
      </c>
      <c r="BK93" s="216">
        <f>ROUND(I93*H93,2)</f>
        <v>0</v>
      </c>
      <c r="BL93" s="17" t="s">
        <v>128</v>
      </c>
      <c r="BM93" s="215" t="s">
        <v>395</v>
      </c>
    </row>
    <row r="94" s="2" customFormat="1">
      <c r="A94" s="38"/>
      <c r="B94" s="39"/>
      <c r="C94" s="40"/>
      <c r="D94" s="217" t="s">
        <v>130</v>
      </c>
      <c r="E94" s="40"/>
      <c r="F94" s="218" t="s">
        <v>396</v>
      </c>
      <c r="G94" s="40"/>
      <c r="H94" s="40"/>
      <c r="I94" s="219"/>
      <c r="J94" s="40"/>
      <c r="K94" s="40"/>
      <c r="L94" s="44"/>
      <c r="M94" s="220"/>
      <c r="N94" s="221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130</v>
      </c>
      <c r="AU94" s="17" t="s">
        <v>69</v>
      </c>
    </row>
    <row r="95" s="2" customFormat="1" ht="16.5" customHeight="1">
      <c r="A95" s="38"/>
      <c r="B95" s="39"/>
      <c r="C95" s="246" t="s">
        <v>163</v>
      </c>
      <c r="D95" s="246" t="s">
        <v>220</v>
      </c>
      <c r="E95" s="247" t="s">
        <v>203</v>
      </c>
      <c r="F95" s="248" t="s">
        <v>19</v>
      </c>
      <c r="G95" s="249" t="s">
        <v>144</v>
      </c>
      <c r="H95" s="250">
        <v>30</v>
      </c>
      <c r="I95" s="251"/>
      <c r="J95" s="252">
        <f>ROUND(I95*H95,2)</f>
        <v>0</v>
      </c>
      <c r="K95" s="248" t="s">
        <v>19</v>
      </c>
      <c r="L95" s="253"/>
      <c r="M95" s="254" t="s">
        <v>19</v>
      </c>
      <c r="N95" s="255" t="s">
        <v>40</v>
      </c>
      <c r="O95" s="84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15" t="s">
        <v>176</v>
      </c>
      <c r="AT95" s="215" t="s">
        <v>220</v>
      </c>
      <c r="AU95" s="215" t="s">
        <v>69</v>
      </c>
      <c r="AY95" s="17" t="s">
        <v>121</v>
      </c>
      <c r="BE95" s="216">
        <f>IF(N95="základní",J95,0)</f>
        <v>0</v>
      </c>
      <c r="BF95" s="216">
        <f>IF(N95="snížená",J95,0)</f>
        <v>0</v>
      </c>
      <c r="BG95" s="216">
        <f>IF(N95="zákl. přenesená",J95,0)</f>
        <v>0</v>
      </c>
      <c r="BH95" s="216">
        <f>IF(N95="sníž. přenesená",J95,0)</f>
        <v>0</v>
      </c>
      <c r="BI95" s="216">
        <f>IF(N95="nulová",J95,0)</f>
        <v>0</v>
      </c>
      <c r="BJ95" s="17" t="s">
        <v>77</v>
      </c>
      <c r="BK95" s="216">
        <f>ROUND(I95*H95,2)</f>
        <v>0</v>
      </c>
      <c r="BL95" s="17" t="s">
        <v>128</v>
      </c>
      <c r="BM95" s="215" t="s">
        <v>397</v>
      </c>
    </row>
    <row r="96" s="2" customFormat="1">
      <c r="A96" s="38"/>
      <c r="B96" s="39"/>
      <c r="C96" s="40"/>
      <c r="D96" s="217" t="s">
        <v>130</v>
      </c>
      <c r="E96" s="40"/>
      <c r="F96" s="218" t="s">
        <v>398</v>
      </c>
      <c r="G96" s="40"/>
      <c r="H96" s="40"/>
      <c r="I96" s="219"/>
      <c r="J96" s="40"/>
      <c r="K96" s="40"/>
      <c r="L96" s="44"/>
      <c r="M96" s="220"/>
      <c r="N96" s="221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130</v>
      </c>
      <c r="AU96" s="17" t="s">
        <v>69</v>
      </c>
    </row>
    <row r="97" s="13" customFormat="1">
      <c r="A97" s="13"/>
      <c r="B97" s="224"/>
      <c r="C97" s="225"/>
      <c r="D97" s="217" t="s">
        <v>134</v>
      </c>
      <c r="E97" s="226" t="s">
        <v>19</v>
      </c>
      <c r="F97" s="227" t="s">
        <v>399</v>
      </c>
      <c r="G97" s="225"/>
      <c r="H97" s="228">
        <v>30</v>
      </c>
      <c r="I97" s="229"/>
      <c r="J97" s="225"/>
      <c r="K97" s="225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134</v>
      </c>
      <c r="AU97" s="234" t="s">
        <v>69</v>
      </c>
      <c r="AV97" s="13" t="s">
        <v>79</v>
      </c>
      <c r="AW97" s="13" t="s">
        <v>31</v>
      </c>
      <c r="AX97" s="13" t="s">
        <v>77</v>
      </c>
      <c r="AY97" s="234" t="s">
        <v>121</v>
      </c>
    </row>
    <row r="98" s="2" customFormat="1" ht="16.5" customHeight="1">
      <c r="A98" s="38"/>
      <c r="B98" s="39"/>
      <c r="C98" s="246" t="s">
        <v>170</v>
      </c>
      <c r="D98" s="246" t="s">
        <v>220</v>
      </c>
      <c r="E98" s="247" t="s">
        <v>197</v>
      </c>
      <c r="F98" s="248" t="s">
        <v>19</v>
      </c>
      <c r="G98" s="249" t="s">
        <v>384</v>
      </c>
      <c r="H98" s="250">
        <v>3</v>
      </c>
      <c r="I98" s="251"/>
      <c r="J98" s="252">
        <f>ROUND(I98*H98,2)</f>
        <v>0</v>
      </c>
      <c r="K98" s="248" t="s">
        <v>19</v>
      </c>
      <c r="L98" s="253"/>
      <c r="M98" s="254" t="s">
        <v>19</v>
      </c>
      <c r="N98" s="255" t="s">
        <v>40</v>
      </c>
      <c r="O98" s="84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R98" s="215" t="s">
        <v>176</v>
      </c>
      <c r="AT98" s="215" t="s">
        <v>220</v>
      </c>
      <c r="AU98" s="215" t="s">
        <v>69</v>
      </c>
      <c r="AY98" s="17" t="s">
        <v>121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7" t="s">
        <v>77</v>
      </c>
      <c r="BK98" s="216">
        <f>ROUND(I98*H98,2)</f>
        <v>0</v>
      </c>
      <c r="BL98" s="17" t="s">
        <v>128</v>
      </c>
      <c r="BM98" s="215" t="s">
        <v>400</v>
      </c>
    </row>
    <row r="99" s="2" customFormat="1">
      <c r="A99" s="38"/>
      <c r="B99" s="39"/>
      <c r="C99" s="40"/>
      <c r="D99" s="217" t="s">
        <v>130</v>
      </c>
      <c r="E99" s="40"/>
      <c r="F99" s="218" t="s">
        <v>401</v>
      </c>
      <c r="G99" s="40"/>
      <c r="H99" s="40"/>
      <c r="I99" s="219"/>
      <c r="J99" s="40"/>
      <c r="K99" s="40"/>
      <c r="L99" s="44"/>
      <c r="M99" s="220"/>
      <c r="N99" s="221"/>
      <c r="O99" s="84"/>
      <c r="P99" s="84"/>
      <c r="Q99" s="84"/>
      <c r="R99" s="84"/>
      <c r="S99" s="84"/>
      <c r="T99" s="85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T99" s="17" t="s">
        <v>130</v>
      </c>
      <c r="AU99" s="17" t="s">
        <v>69</v>
      </c>
    </row>
    <row r="100" s="2" customFormat="1" ht="16.5" customHeight="1">
      <c r="A100" s="38"/>
      <c r="B100" s="39"/>
      <c r="C100" s="246" t="s">
        <v>176</v>
      </c>
      <c r="D100" s="246" t="s">
        <v>220</v>
      </c>
      <c r="E100" s="247" t="s">
        <v>214</v>
      </c>
      <c r="F100" s="248" t="s">
        <v>19</v>
      </c>
      <c r="G100" s="249" t="s">
        <v>384</v>
      </c>
      <c r="H100" s="250">
        <v>3</v>
      </c>
      <c r="I100" s="251"/>
      <c r="J100" s="252">
        <f>ROUND(I100*H100,2)</f>
        <v>0</v>
      </c>
      <c r="K100" s="248" t="s">
        <v>19</v>
      </c>
      <c r="L100" s="253"/>
      <c r="M100" s="254" t="s">
        <v>19</v>
      </c>
      <c r="N100" s="255" t="s">
        <v>40</v>
      </c>
      <c r="O100" s="84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R100" s="215" t="s">
        <v>176</v>
      </c>
      <c r="AT100" s="215" t="s">
        <v>220</v>
      </c>
      <c r="AU100" s="215" t="s">
        <v>69</v>
      </c>
      <c r="AY100" s="17" t="s">
        <v>121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7" t="s">
        <v>77</v>
      </c>
      <c r="BK100" s="216">
        <f>ROUND(I100*H100,2)</f>
        <v>0</v>
      </c>
      <c r="BL100" s="17" t="s">
        <v>128</v>
      </c>
      <c r="BM100" s="215" t="s">
        <v>402</v>
      </c>
    </row>
    <row r="101" s="2" customFormat="1">
      <c r="A101" s="38"/>
      <c r="B101" s="39"/>
      <c r="C101" s="40"/>
      <c r="D101" s="217" t="s">
        <v>130</v>
      </c>
      <c r="E101" s="40"/>
      <c r="F101" s="218" t="s">
        <v>403</v>
      </c>
      <c r="G101" s="40"/>
      <c r="H101" s="40"/>
      <c r="I101" s="219"/>
      <c r="J101" s="40"/>
      <c r="K101" s="40"/>
      <c r="L101" s="44"/>
      <c r="M101" s="220"/>
      <c r="N101" s="221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130</v>
      </c>
      <c r="AU101" s="17" t="s">
        <v>69</v>
      </c>
    </row>
    <row r="102" s="2" customFormat="1" ht="16.5" customHeight="1">
      <c r="A102" s="38"/>
      <c r="B102" s="39"/>
      <c r="C102" s="246" t="s">
        <v>183</v>
      </c>
      <c r="D102" s="246" t="s">
        <v>220</v>
      </c>
      <c r="E102" s="247" t="s">
        <v>8</v>
      </c>
      <c r="F102" s="248" t="s">
        <v>19</v>
      </c>
      <c r="G102" s="249" t="s">
        <v>144</v>
      </c>
      <c r="H102" s="250">
        <v>131</v>
      </c>
      <c r="I102" s="251"/>
      <c r="J102" s="252">
        <f>ROUND(I102*H102,2)</f>
        <v>0</v>
      </c>
      <c r="K102" s="248" t="s">
        <v>19</v>
      </c>
      <c r="L102" s="253"/>
      <c r="M102" s="254" t="s">
        <v>19</v>
      </c>
      <c r="N102" s="255" t="s">
        <v>40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176</v>
      </c>
      <c r="AT102" s="215" t="s">
        <v>220</v>
      </c>
      <c r="AU102" s="215" t="s">
        <v>69</v>
      </c>
      <c r="AY102" s="17" t="s">
        <v>121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77</v>
      </c>
      <c r="BK102" s="216">
        <f>ROUND(I102*H102,2)</f>
        <v>0</v>
      </c>
      <c r="BL102" s="17" t="s">
        <v>128</v>
      </c>
      <c r="BM102" s="215" t="s">
        <v>404</v>
      </c>
    </row>
    <row r="103" s="2" customFormat="1">
      <c r="A103" s="38"/>
      <c r="B103" s="39"/>
      <c r="C103" s="40"/>
      <c r="D103" s="217" t="s">
        <v>130</v>
      </c>
      <c r="E103" s="40"/>
      <c r="F103" s="218" t="s">
        <v>405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130</v>
      </c>
      <c r="AU103" s="17" t="s">
        <v>69</v>
      </c>
    </row>
    <row r="104" s="13" customFormat="1">
      <c r="A104" s="13"/>
      <c r="B104" s="224"/>
      <c r="C104" s="225"/>
      <c r="D104" s="217" t="s">
        <v>134</v>
      </c>
      <c r="E104" s="226" t="s">
        <v>19</v>
      </c>
      <c r="F104" s="227" t="s">
        <v>406</v>
      </c>
      <c r="G104" s="225"/>
      <c r="H104" s="228">
        <v>131</v>
      </c>
      <c r="I104" s="229"/>
      <c r="J104" s="225"/>
      <c r="K104" s="225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134</v>
      </c>
      <c r="AU104" s="234" t="s">
        <v>69</v>
      </c>
      <c r="AV104" s="13" t="s">
        <v>79</v>
      </c>
      <c r="AW104" s="13" t="s">
        <v>31</v>
      </c>
      <c r="AX104" s="13" t="s">
        <v>77</v>
      </c>
      <c r="AY104" s="234" t="s">
        <v>121</v>
      </c>
    </row>
    <row r="105" s="2" customFormat="1" ht="16.5" customHeight="1">
      <c r="A105" s="38"/>
      <c r="B105" s="39"/>
      <c r="C105" s="246" t="s">
        <v>190</v>
      </c>
      <c r="D105" s="246" t="s">
        <v>220</v>
      </c>
      <c r="E105" s="247" t="s">
        <v>226</v>
      </c>
      <c r="F105" s="248" t="s">
        <v>19</v>
      </c>
      <c r="G105" s="249" t="s">
        <v>144</v>
      </c>
      <c r="H105" s="250">
        <v>130</v>
      </c>
      <c r="I105" s="251"/>
      <c r="J105" s="252">
        <f>ROUND(I105*H105,2)</f>
        <v>0</v>
      </c>
      <c r="K105" s="248" t="s">
        <v>19</v>
      </c>
      <c r="L105" s="253"/>
      <c r="M105" s="254" t="s">
        <v>19</v>
      </c>
      <c r="N105" s="255" t="s">
        <v>40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176</v>
      </c>
      <c r="AT105" s="215" t="s">
        <v>220</v>
      </c>
      <c r="AU105" s="215" t="s">
        <v>69</v>
      </c>
      <c r="AY105" s="17" t="s">
        <v>121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77</v>
      </c>
      <c r="BK105" s="216">
        <f>ROUND(I105*H105,2)</f>
        <v>0</v>
      </c>
      <c r="BL105" s="17" t="s">
        <v>128</v>
      </c>
      <c r="BM105" s="215" t="s">
        <v>407</v>
      </c>
    </row>
    <row r="106" s="2" customFormat="1">
      <c r="A106" s="38"/>
      <c r="B106" s="39"/>
      <c r="C106" s="40"/>
      <c r="D106" s="217" t="s">
        <v>130</v>
      </c>
      <c r="E106" s="40"/>
      <c r="F106" s="218" t="s">
        <v>408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130</v>
      </c>
      <c r="AU106" s="17" t="s">
        <v>69</v>
      </c>
    </row>
    <row r="107" s="13" customFormat="1">
      <c r="A107" s="13"/>
      <c r="B107" s="224"/>
      <c r="C107" s="225"/>
      <c r="D107" s="217" t="s">
        <v>134</v>
      </c>
      <c r="E107" s="226" t="s">
        <v>19</v>
      </c>
      <c r="F107" s="227" t="s">
        <v>409</v>
      </c>
      <c r="G107" s="225"/>
      <c r="H107" s="228">
        <v>130</v>
      </c>
      <c r="I107" s="229"/>
      <c r="J107" s="225"/>
      <c r="K107" s="225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134</v>
      </c>
      <c r="AU107" s="234" t="s">
        <v>69</v>
      </c>
      <c r="AV107" s="13" t="s">
        <v>79</v>
      </c>
      <c r="AW107" s="13" t="s">
        <v>31</v>
      </c>
      <c r="AX107" s="13" t="s">
        <v>77</v>
      </c>
      <c r="AY107" s="234" t="s">
        <v>121</v>
      </c>
    </row>
    <row r="108" s="2" customFormat="1" ht="16.5" customHeight="1">
      <c r="A108" s="38"/>
      <c r="B108" s="39"/>
      <c r="C108" s="246" t="s">
        <v>198</v>
      </c>
      <c r="D108" s="246" t="s">
        <v>220</v>
      </c>
      <c r="E108" s="247" t="s">
        <v>231</v>
      </c>
      <c r="F108" s="248" t="s">
        <v>19</v>
      </c>
      <c r="G108" s="249" t="s">
        <v>144</v>
      </c>
      <c r="H108" s="250">
        <v>130</v>
      </c>
      <c r="I108" s="251"/>
      <c r="J108" s="252">
        <f>ROUND(I108*H108,2)</f>
        <v>0</v>
      </c>
      <c r="K108" s="248" t="s">
        <v>19</v>
      </c>
      <c r="L108" s="253"/>
      <c r="M108" s="254" t="s">
        <v>19</v>
      </c>
      <c r="N108" s="255" t="s">
        <v>40</v>
      </c>
      <c r="O108" s="8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176</v>
      </c>
      <c r="AT108" s="215" t="s">
        <v>220</v>
      </c>
      <c r="AU108" s="215" t="s">
        <v>69</v>
      </c>
      <c r="AY108" s="17" t="s">
        <v>121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77</v>
      </c>
      <c r="BK108" s="216">
        <f>ROUND(I108*H108,2)</f>
        <v>0</v>
      </c>
      <c r="BL108" s="17" t="s">
        <v>128</v>
      </c>
      <c r="BM108" s="215" t="s">
        <v>410</v>
      </c>
    </row>
    <row r="109" s="2" customFormat="1">
      <c r="A109" s="38"/>
      <c r="B109" s="39"/>
      <c r="C109" s="40"/>
      <c r="D109" s="217" t="s">
        <v>130</v>
      </c>
      <c r="E109" s="40"/>
      <c r="F109" s="218" t="s">
        <v>411</v>
      </c>
      <c r="G109" s="40"/>
      <c r="H109" s="40"/>
      <c r="I109" s="219"/>
      <c r="J109" s="40"/>
      <c r="K109" s="40"/>
      <c r="L109" s="44"/>
      <c r="M109" s="220"/>
      <c r="N109" s="221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130</v>
      </c>
      <c r="AU109" s="17" t="s">
        <v>69</v>
      </c>
    </row>
    <row r="110" s="13" customFormat="1">
      <c r="A110" s="13"/>
      <c r="B110" s="224"/>
      <c r="C110" s="225"/>
      <c r="D110" s="217" t="s">
        <v>134</v>
      </c>
      <c r="E110" s="226" t="s">
        <v>19</v>
      </c>
      <c r="F110" s="227" t="s">
        <v>409</v>
      </c>
      <c r="G110" s="225"/>
      <c r="H110" s="228">
        <v>130</v>
      </c>
      <c r="I110" s="229"/>
      <c r="J110" s="225"/>
      <c r="K110" s="225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134</v>
      </c>
      <c r="AU110" s="234" t="s">
        <v>69</v>
      </c>
      <c r="AV110" s="13" t="s">
        <v>79</v>
      </c>
      <c r="AW110" s="13" t="s">
        <v>31</v>
      </c>
      <c r="AX110" s="13" t="s">
        <v>77</v>
      </c>
      <c r="AY110" s="234" t="s">
        <v>121</v>
      </c>
    </row>
    <row r="111" s="2" customFormat="1" ht="16.5" customHeight="1">
      <c r="A111" s="38"/>
      <c r="B111" s="39"/>
      <c r="C111" s="246" t="s">
        <v>203</v>
      </c>
      <c r="D111" s="246" t="s">
        <v>220</v>
      </c>
      <c r="E111" s="247" t="s">
        <v>236</v>
      </c>
      <c r="F111" s="248" t="s">
        <v>19</v>
      </c>
      <c r="G111" s="249" t="s">
        <v>144</v>
      </c>
      <c r="H111" s="250">
        <v>131</v>
      </c>
      <c r="I111" s="251"/>
      <c r="J111" s="252">
        <f>ROUND(I111*H111,2)</f>
        <v>0</v>
      </c>
      <c r="K111" s="248" t="s">
        <v>19</v>
      </c>
      <c r="L111" s="253"/>
      <c r="M111" s="254" t="s">
        <v>19</v>
      </c>
      <c r="N111" s="255" t="s">
        <v>40</v>
      </c>
      <c r="O111" s="84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176</v>
      </c>
      <c r="AT111" s="215" t="s">
        <v>220</v>
      </c>
      <c r="AU111" s="215" t="s">
        <v>69</v>
      </c>
      <c r="AY111" s="17" t="s">
        <v>121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77</v>
      </c>
      <c r="BK111" s="216">
        <f>ROUND(I111*H111,2)</f>
        <v>0</v>
      </c>
      <c r="BL111" s="17" t="s">
        <v>128</v>
      </c>
      <c r="BM111" s="215" t="s">
        <v>412</v>
      </c>
    </row>
    <row r="112" s="2" customFormat="1">
      <c r="A112" s="38"/>
      <c r="B112" s="39"/>
      <c r="C112" s="40"/>
      <c r="D112" s="217" t="s">
        <v>130</v>
      </c>
      <c r="E112" s="40"/>
      <c r="F112" s="218" t="s">
        <v>413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130</v>
      </c>
      <c r="AU112" s="17" t="s">
        <v>69</v>
      </c>
    </row>
    <row r="113" s="13" customFormat="1">
      <c r="A113" s="13"/>
      <c r="B113" s="224"/>
      <c r="C113" s="225"/>
      <c r="D113" s="217" t="s">
        <v>134</v>
      </c>
      <c r="E113" s="226" t="s">
        <v>19</v>
      </c>
      <c r="F113" s="227" t="s">
        <v>414</v>
      </c>
      <c r="G113" s="225"/>
      <c r="H113" s="228">
        <v>131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134</v>
      </c>
      <c r="AU113" s="234" t="s">
        <v>69</v>
      </c>
      <c r="AV113" s="13" t="s">
        <v>79</v>
      </c>
      <c r="AW113" s="13" t="s">
        <v>31</v>
      </c>
      <c r="AX113" s="13" t="s">
        <v>77</v>
      </c>
      <c r="AY113" s="234" t="s">
        <v>121</v>
      </c>
    </row>
    <row r="114" s="2" customFormat="1" ht="16.5" customHeight="1">
      <c r="A114" s="38"/>
      <c r="B114" s="39"/>
      <c r="C114" s="204" t="s">
        <v>197</v>
      </c>
      <c r="D114" s="204" t="s">
        <v>123</v>
      </c>
      <c r="E114" s="205" t="s">
        <v>243</v>
      </c>
      <c r="F114" s="206" t="s">
        <v>19</v>
      </c>
      <c r="G114" s="207" t="s">
        <v>415</v>
      </c>
      <c r="H114" s="208">
        <v>12</v>
      </c>
      <c r="I114" s="209"/>
      <c r="J114" s="210">
        <f>ROUND(I114*H114,2)</f>
        <v>0</v>
      </c>
      <c r="K114" s="206" t="s">
        <v>19</v>
      </c>
      <c r="L114" s="44"/>
      <c r="M114" s="211" t="s">
        <v>19</v>
      </c>
      <c r="N114" s="212" t="s">
        <v>40</v>
      </c>
      <c r="O114" s="8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128</v>
      </c>
      <c r="AT114" s="215" t="s">
        <v>123</v>
      </c>
      <c r="AU114" s="215" t="s">
        <v>69</v>
      </c>
      <c r="AY114" s="17" t="s">
        <v>121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77</v>
      </c>
      <c r="BK114" s="216">
        <f>ROUND(I114*H114,2)</f>
        <v>0</v>
      </c>
      <c r="BL114" s="17" t="s">
        <v>128</v>
      </c>
      <c r="BM114" s="215" t="s">
        <v>416</v>
      </c>
    </row>
    <row r="115" s="2" customFormat="1">
      <c r="A115" s="38"/>
      <c r="B115" s="39"/>
      <c r="C115" s="40"/>
      <c r="D115" s="217" t="s">
        <v>130</v>
      </c>
      <c r="E115" s="40"/>
      <c r="F115" s="218" t="s">
        <v>417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130</v>
      </c>
      <c r="AU115" s="17" t="s">
        <v>69</v>
      </c>
    </row>
    <row r="116" s="13" customFormat="1">
      <c r="A116" s="13"/>
      <c r="B116" s="224"/>
      <c r="C116" s="225"/>
      <c r="D116" s="217" t="s">
        <v>134</v>
      </c>
      <c r="E116" s="226" t="s">
        <v>19</v>
      </c>
      <c r="F116" s="227" t="s">
        <v>418</v>
      </c>
      <c r="G116" s="225"/>
      <c r="H116" s="228">
        <v>12</v>
      </c>
      <c r="I116" s="229"/>
      <c r="J116" s="225"/>
      <c r="K116" s="225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134</v>
      </c>
      <c r="AU116" s="234" t="s">
        <v>69</v>
      </c>
      <c r="AV116" s="13" t="s">
        <v>79</v>
      </c>
      <c r="AW116" s="13" t="s">
        <v>31</v>
      </c>
      <c r="AX116" s="13" t="s">
        <v>77</v>
      </c>
      <c r="AY116" s="234" t="s">
        <v>121</v>
      </c>
    </row>
    <row r="117" s="2" customFormat="1" ht="16.5" customHeight="1">
      <c r="A117" s="38"/>
      <c r="B117" s="39"/>
      <c r="C117" s="204" t="s">
        <v>214</v>
      </c>
      <c r="D117" s="204" t="s">
        <v>123</v>
      </c>
      <c r="E117" s="205" t="s">
        <v>251</v>
      </c>
      <c r="F117" s="206" t="s">
        <v>19</v>
      </c>
      <c r="G117" s="207" t="s">
        <v>415</v>
      </c>
      <c r="H117" s="208">
        <v>24</v>
      </c>
      <c r="I117" s="209"/>
      <c r="J117" s="210">
        <f>ROUND(I117*H117,2)</f>
        <v>0</v>
      </c>
      <c r="K117" s="206" t="s">
        <v>19</v>
      </c>
      <c r="L117" s="44"/>
      <c r="M117" s="211" t="s">
        <v>19</v>
      </c>
      <c r="N117" s="212" t="s">
        <v>40</v>
      </c>
      <c r="O117" s="84"/>
      <c r="P117" s="213">
        <f>O117*H117</f>
        <v>0</v>
      </c>
      <c r="Q117" s="213">
        <v>0</v>
      </c>
      <c r="R117" s="213">
        <f>Q117*H117</f>
        <v>0</v>
      </c>
      <c r="S117" s="213">
        <v>0</v>
      </c>
      <c r="T117" s="214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128</v>
      </c>
      <c r="AT117" s="215" t="s">
        <v>123</v>
      </c>
      <c r="AU117" s="215" t="s">
        <v>69</v>
      </c>
      <c r="AY117" s="17" t="s">
        <v>121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77</v>
      </c>
      <c r="BK117" s="216">
        <f>ROUND(I117*H117,2)</f>
        <v>0</v>
      </c>
      <c r="BL117" s="17" t="s">
        <v>128</v>
      </c>
      <c r="BM117" s="215" t="s">
        <v>419</v>
      </c>
    </row>
    <row r="118" s="2" customFormat="1">
      <c r="A118" s="38"/>
      <c r="B118" s="39"/>
      <c r="C118" s="40"/>
      <c r="D118" s="217" t="s">
        <v>130</v>
      </c>
      <c r="E118" s="40"/>
      <c r="F118" s="218" t="s">
        <v>420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130</v>
      </c>
      <c r="AU118" s="17" t="s">
        <v>69</v>
      </c>
    </row>
    <row r="119" s="13" customFormat="1">
      <c r="A119" s="13"/>
      <c r="B119" s="224"/>
      <c r="C119" s="225"/>
      <c r="D119" s="217" t="s">
        <v>134</v>
      </c>
      <c r="E119" s="226" t="s">
        <v>19</v>
      </c>
      <c r="F119" s="227" t="s">
        <v>421</v>
      </c>
      <c r="G119" s="225"/>
      <c r="H119" s="228">
        <v>24</v>
      </c>
      <c r="I119" s="229"/>
      <c r="J119" s="225"/>
      <c r="K119" s="225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134</v>
      </c>
      <c r="AU119" s="234" t="s">
        <v>69</v>
      </c>
      <c r="AV119" s="13" t="s">
        <v>79</v>
      </c>
      <c r="AW119" s="13" t="s">
        <v>31</v>
      </c>
      <c r="AX119" s="13" t="s">
        <v>77</v>
      </c>
      <c r="AY119" s="234" t="s">
        <v>121</v>
      </c>
    </row>
    <row r="120" s="2" customFormat="1" ht="16.5" customHeight="1">
      <c r="A120" s="38"/>
      <c r="B120" s="39"/>
      <c r="C120" s="204" t="s">
        <v>8</v>
      </c>
      <c r="D120" s="204" t="s">
        <v>123</v>
      </c>
      <c r="E120" s="205" t="s">
        <v>7</v>
      </c>
      <c r="F120" s="206" t="s">
        <v>19</v>
      </c>
      <c r="G120" s="207" t="s">
        <v>422</v>
      </c>
      <c r="H120" s="208">
        <v>1</v>
      </c>
      <c r="I120" s="209"/>
      <c r="J120" s="210">
        <f>ROUND(I120*H120,2)</f>
        <v>0</v>
      </c>
      <c r="K120" s="206" t="s">
        <v>19</v>
      </c>
      <c r="L120" s="44"/>
      <c r="M120" s="211" t="s">
        <v>19</v>
      </c>
      <c r="N120" s="212" t="s">
        <v>40</v>
      </c>
      <c r="O120" s="84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15" t="s">
        <v>128</v>
      </c>
      <c r="AT120" s="215" t="s">
        <v>123</v>
      </c>
      <c r="AU120" s="215" t="s">
        <v>69</v>
      </c>
      <c r="AY120" s="17" t="s">
        <v>121</v>
      </c>
      <c r="BE120" s="216">
        <f>IF(N120="základní",J120,0)</f>
        <v>0</v>
      </c>
      <c r="BF120" s="216">
        <f>IF(N120="snížená",J120,0)</f>
        <v>0</v>
      </c>
      <c r="BG120" s="216">
        <f>IF(N120="zákl. přenesená",J120,0)</f>
        <v>0</v>
      </c>
      <c r="BH120" s="216">
        <f>IF(N120="sníž. přenesená",J120,0)</f>
        <v>0</v>
      </c>
      <c r="BI120" s="216">
        <f>IF(N120="nulová",J120,0)</f>
        <v>0</v>
      </c>
      <c r="BJ120" s="17" t="s">
        <v>77</v>
      </c>
      <c r="BK120" s="216">
        <f>ROUND(I120*H120,2)</f>
        <v>0</v>
      </c>
      <c r="BL120" s="17" t="s">
        <v>128</v>
      </c>
      <c r="BM120" s="215" t="s">
        <v>423</v>
      </c>
    </row>
    <row r="121" s="2" customFormat="1">
      <c r="A121" s="38"/>
      <c r="B121" s="39"/>
      <c r="C121" s="40"/>
      <c r="D121" s="217" t="s">
        <v>130</v>
      </c>
      <c r="E121" s="40"/>
      <c r="F121" s="218" t="s">
        <v>424</v>
      </c>
      <c r="G121" s="40"/>
      <c r="H121" s="40"/>
      <c r="I121" s="219"/>
      <c r="J121" s="40"/>
      <c r="K121" s="40"/>
      <c r="L121" s="44"/>
      <c r="M121" s="220"/>
      <c r="N121" s="221"/>
      <c r="O121" s="84"/>
      <c r="P121" s="84"/>
      <c r="Q121" s="84"/>
      <c r="R121" s="84"/>
      <c r="S121" s="84"/>
      <c r="T121" s="85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130</v>
      </c>
      <c r="AU121" s="17" t="s">
        <v>69</v>
      </c>
    </row>
    <row r="122" s="2" customFormat="1" ht="16.5" customHeight="1">
      <c r="A122" s="38"/>
      <c r="B122" s="39"/>
      <c r="C122" s="204" t="s">
        <v>226</v>
      </c>
      <c r="D122" s="204" t="s">
        <v>123</v>
      </c>
      <c r="E122" s="205" t="s">
        <v>267</v>
      </c>
      <c r="F122" s="206" t="s">
        <v>19</v>
      </c>
      <c r="G122" s="207" t="s">
        <v>254</v>
      </c>
      <c r="H122" s="208">
        <v>1.5</v>
      </c>
      <c r="I122" s="209"/>
      <c r="J122" s="210">
        <f>ROUND(I122*H122,2)</f>
        <v>0</v>
      </c>
      <c r="K122" s="206" t="s">
        <v>19</v>
      </c>
      <c r="L122" s="44"/>
      <c r="M122" s="211" t="s">
        <v>19</v>
      </c>
      <c r="N122" s="212" t="s">
        <v>40</v>
      </c>
      <c r="O122" s="84"/>
      <c r="P122" s="213">
        <f>O122*H122</f>
        <v>0</v>
      </c>
      <c r="Q122" s="213">
        <v>0</v>
      </c>
      <c r="R122" s="213">
        <f>Q122*H122</f>
        <v>0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128</v>
      </c>
      <c r="AT122" s="215" t="s">
        <v>123</v>
      </c>
      <c r="AU122" s="215" t="s">
        <v>69</v>
      </c>
      <c r="AY122" s="17" t="s">
        <v>121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77</v>
      </c>
      <c r="BK122" s="216">
        <f>ROUND(I122*H122,2)</f>
        <v>0</v>
      </c>
      <c r="BL122" s="17" t="s">
        <v>128</v>
      </c>
      <c r="BM122" s="215" t="s">
        <v>425</v>
      </c>
    </row>
    <row r="123" s="2" customFormat="1">
      <c r="A123" s="38"/>
      <c r="B123" s="39"/>
      <c r="C123" s="40"/>
      <c r="D123" s="217" t="s">
        <v>130</v>
      </c>
      <c r="E123" s="40"/>
      <c r="F123" s="218" t="s">
        <v>426</v>
      </c>
      <c r="G123" s="40"/>
      <c r="H123" s="40"/>
      <c r="I123" s="219"/>
      <c r="J123" s="40"/>
      <c r="K123" s="40"/>
      <c r="L123" s="44"/>
      <c r="M123" s="220"/>
      <c r="N123" s="22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130</v>
      </c>
      <c r="AU123" s="17" t="s">
        <v>69</v>
      </c>
    </row>
    <row r="124" s="13" customFormat="1">
      <c r="A124" s="13"/>
      <c r="B124" s="224"/>
      <c r="C124" s="225"/>
      <c r="D124" s="217" t="s">
        <v>134</v>
      </c>
      <c r="E124" s="226" t="s">
        <v>19</v>
      </c>
      <c r="F124" s="227" t="s">
        <v>427</v>
      </c>
      <c r="G124" s="225"/>
      <c r="H124" s="228">
        <v>1.5</v>
      </c>
      <c r="I124" s="229"/>
      <c r="J124" s="225"/>
      <c r="K124" s="225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134</v>
      </c>
      <c r="AU124" s="234" t="s">
        <v>69</v>
      </c>
      <c r="AV124" s="13" t="s">
        <v>79</v>
      </c>
      <c r="AW124" s="13" t="s">
        <v>31</v>
      </c>
      <c r="AX124" s="13" t="s">
        <v>77</v>
      </c>
      <c r="AY124" s="234" t="s">
        <v>121</v>
      </c>
    </row>
    <row r="125" s="2" customFormat="1" ht="16.5" customHeight="1">
      <c r="A125" s="38"/>
      <c r="B125" s="39"/>
      <c r="C125" s="204" t="s">
        <v>231</v>
      </c>
      <c r="D125" s="204" t="s">
        <v>123</v>
      </c>
      <c r="E125" s="205" t="s">
        <v>274</v>
      </c>
      <c r="F125" s="206" t="s">
        <v>19</v>
      </c>
      <c r="G125" s="207" t="s">
        <v>428</v>
      </c>
      <c r="H125" s="208">
        <v>30</v>
      </c>
      <c r="I125" s="209"/>
      <c r="J125" s="210">
        <f>ROUND(I125*H125,2)</f>
        <v>0</v>
      </c>
      <c r="K125" s="206" t="s">
        <v>19</v>
      </c>
      <c r="L125" s="44"/>
      <c r="M125" s="211" t="s">
        <v>19</v>
      </c>
      <c r="N125" s="212" t="s">
        <v>40</v>
      </c>
      <c r="O125" s="84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128</v>
      </c>
      <c r="AT125" s="215" t="s">
        <v>123</v>
      </c>
      <c r="AU125" s="215" t="s">
        <v>69</v>
      </c>
      <c r="AY125" s="17" t="s">
        <v>121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77</v>
      </c>
      <c r="BK125" s="216">
        <f>ROUND(I125*H125,2)</f>
        <v>0</v>
      </c>
      <c r="BL125" s="17" t="s">
        <v>128</v>
      </c>
      <c r="BM125" s="215" t="s">
        <v>429</v>
      </c>
    </row>
    <row r="126" s="2" customFormat="1">
      <c r="A126" s="38"/>
      <c r="B126" s="39"/>
      <c r="C126" s="40"/>
      <c r="D126" s="217" t="s">
        <v>130</v>
      </c>
      <c r="E126" s="40"/>
      <c r="F126" s="218" t="s">
        <v>430</v>
      </c>
      <c r="G126" s="40"/>
      <c r="H126" s="40"/>
      <c r="I126" s="219"/>
      <c r="J126" s="40"/>
      <c r="K126" s="40"/>
      <c r="L126" s="44"/>
      <c r="M126" s="220"/>
      <c r="N126" s="221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130</v>
      </c>
      <c r="AU126" s="17" t="s">
        <v>69</v>
      </c>
    </row>
    <row r="127" s="2" customFormat="1" ht="16.5" customHeight="1">
      <c r="A127" s="38"/>
      <c r="B127" s="39"/>
      <c r="C127" s="204" t="s">
        <v>236</v>
      </c>
      <c r="D127" s="204" t="s">
        <v>123</v>
      </c>
      <c r="E127" s="205" t="s">
        <v>128</v>
      </c>
      <c r="F127" s="206" t="s">
        <v>19</v>
      </c>
      <c r="G127" s="207" t="s">
        <v>384</v>
      </c>
      <c r="H127" s="208">
        <v>3</v>
      </c>
      <c r="I127" s="209"/>
      <c r="J127" s="210">
        <f>ROUND(I127*H127,2)</f>
        <v>0</v>
      </c>
      <c r="K127" s="206" t="s">
        <v>19</v>
      </c>
      <c r="L127" s="44"/>
      <c r="M127" s="211" t="s">
        <v>19</v>
      </c>
      <c r="N127" s="212" t="s">
        <v>40</v>
      </c>
      <c r="O127" s="84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128</v>
      </c>
      <c r="AT127" s="215" t="s">
        <v>123</v>
      </c>
      <c r="AU127" s="215" t="s">
        <v>69</v>
      </c>
      <c r="AY127" s="17" t="s">
        <v>121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77</v>
      </c>
      <c r="BK127" s="216">
        <f>ROUND(I127*H127,2)</f>
        <v>0</v>
      </c>
      <c r="BL127" s="17" t="s">
        <v>128</v>
      </c>
      <c r="BM127" s="215" t="s">
        <v>431</v>
      </c>
    </row>
    <row r="128" s="2" customFormat="1">
      <c r="A128" s="38"/>
      <c r="B128" s="39"/>
      <c r="C128" s="40"/>
      <c r="D128" s="217" t="s">
        <v>130</v>
      </c>
      <c r="E128" s="40"/>
      <c r="F128" s="218" t="s">
        <v>432</v>
      </c>
      <c r="G128" s="40"/>
      <c r="H128" s="40"/>
      <c r="I128" s="219"/>
      <c r="J128" s="40"/>
      <c r="K128" s="40"/>
      <c r="L128" s="44"/>
      <c r="M128" s="220"/>
      <c r="N128" s="221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130</v>
      </c>
      <c r="AU128" s="17" t="s">
        <v>69</v>
      </c>
    </row>
    <row r="129" s="2" customFormat="1" ht="16.5" customHeight="1">
      <c r="A129" s="38"/>
      <c r="B129" s="39"/>
      <c r="C129" s="204" t="s">
        <v>243</v>
      </c>
      <c r="D129" s="204" t="s">
        <v>123</v>
      </c>
      <c r="E129" s="205" t="s">
        <v>149</v>
      </c>
      <c r="F129" s="206" t="s">
        <v>19</v>
      </c>
      <c r="G129" s="207" t="s">
        <v>384</v>
      </c>
      <c r="H129" s="208">
        <v>3</v>
      </c>
      <c r="I129" s="209"/>
      <c r="J129" s="210">
        <f>ROUND(I129*H129,2)</f>
        <v>0</v>
      </c>
      <c r="K129" s="206" t="s">
        <v>19</v>
      </c>
      <c r="L129" s="44"/>
      <c r="M129" s="211" t="s">
        <v>19</v>
      </c>
      <c r="N129" s="212" t="s">
        <v>40</v>
      </c>
      <c r="O129" s="84"/>
      <c r="P129" s="213">
        <f>O129*H129</f>
        <v>0</v>
      </c>
      <c r="Q129" s="213">
        <v>0</v>
      </c>
      <c r="R129" s="213">
        <f>Q129*H129</f>
        <v>0</v>
      </c>
      <c r="S129" s="213">
        <v>0</v>
      </c>
      <c r="T129" s="214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15" t="s">
        <v>128</v>
      </c>
      <c r="AT129" s="215" t="s">
        <v>123</v>
      </c>
      <c r="AU129" s="215" t="s">
        <v>69</v>
      </c>
      <c r="AY129" s="17" t="s">
        <v>121</v>
      </c>
      <c r="BE129" s="216">
        <f>IF(N129="základní",J129,0)</f>
        <v>0</v>
      </c>
      <c r="BF129" s="216">
        <f>IF(N129="snížená",J129,0)</f>
        <v>0</v>
      </c>
      <c r="BG129" s="216">
        <f>IF(N129="zákl. přenesená",J129,0)</f>
        <v>0</v>
      </c>
      <c r="BH129" s="216">
        <f>IF(N129="sníž. přenesená",J129,0)</f>
        <v>0</v>
      </c>
      <c r="BI129" s="216">
        <f>IF(N129="nulová",J129,0)</f>
        <v>0</v>
      </c>
      <c r="BJ129" s="17" t="s">
        <v>77</v>
      </c>
      <c r="BK129" s="216">
        <f>ROUND(I129*H129,2)</f>
        <v>0</v>
      </c>
      <c r="BL129" s="17" t="s">
        <v>128</v>
      </c>
      <c r="BM129" s="215" t="s">
        <v>433</v>
      </c>
    </row>
    <row r="130" s="2" customFormat="1">
      <c r="A130" s="38"/>
      <c r="B130" s="39"/>
      <c r="C130" s="40"/>
      <c r="D130" s="217" t="s">
        <v>130</v>
      </c>
      <c r="E130" s="40"/>
      <c r="F130" s="218" t="s">
        <v>434</v>
      </c>
      <c r="G130" s="40"/>
      <c r="H130" s="40"/>
      <c r="I130" s="219"/>
      <c r="J130" s="40"/>
      <c r="K130" s="40"/>
      <c r="L130" s="44"/>
      <c r="M130" s="220"/>
      <c r="N130" s="221"/>
      <c r="O130" s="84"/>
      <c r="P130" s="84"/>
      <c r="Q130" s="84"/>
      <c r="R130" s="84"/>
      <c r="S130" s="84"/>
      <c r="T130" s="85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130</v>
      </c>
      <c r="AU130" s="17" t="s">
        <v>69</v>
      </c>
    </row>
    <row r="131" s="2" customFormat="1" ht="16.5" customHeight="1">
      <c r="A131" s="38"/>
      <c r="B131" s="39"/>
      <c r="C131" s="204" t="s">
        <v>251</v>
      </c>
      <c r="D131" s="204" t="s">
        <v>123</v>
      </c>
      <c r="E131" s="205" t="s">
        <v>163</v>
      </c>
      <c r="F131" s="206" t="s">
        <v>19</v>
      </c>
      <c r="G131" s="207" t="s">
        <v>384</v>
      </c>
      <c r="H131" s="208">
        <v>3</v>
      </c>
      <c r="I131" s="209"/>
      <c r="J131" s="210">
        <f>ROUND(I131*H131,2)</f>
        <v>0</v>
      </c>
      <c r="K131" s="206" t="s">
        <v>19</v>
      </c>
      <c r="L131" s="44"/>
      <c r="M131" s="211" t="s">
        <v>19</v>
      </c>
      <c r="N131" s="212" t="s">
        <v>40</v>
      </c>
      <c r="O131" s="84"/>
      <c r="P131" s="213">
        <f>O131*H131</f>
        <v>0</v>
      </c>
      <c r="Q131" s="213">
        <v>0</v>
      </c>
      <c r="R131" s="213">
        <f>Q131*H131</f>
        <v>0</v>
      </c>
      <c r="S131" s="213">
        <v>0</v>
      </c>
      <c r="T131" s="214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15" t="s">
        <v>128</v>
      </c>
      <c r="AT131" s="215" t="s">
        <v>123</v>
      </c>
      <c r="AU131" s="215" t="s">
        <v>69</v>
      </c>
      <c r="AY131" s="17" t="s">
        <v>121</v>
      </c>
      <c r="BE131" s="216">
        <f>IF(N131="základní",J131,0)</f>
        <v>0</v>
      </c>
      <c r="BF131" s="216">
        <f>IF(N131="snížená",J131,0)</f>
        <v>0</v>
      </c>
      <c r="BG131" s="216">
        <f>IF(N131="zákl. přenesená",J131,0)</f>
        <v>0</v>
      </c>
      <c r="BH131" s="216">
        <f>IF(N131="sníž. přenesená",J131,0)</f>
        <v>0</v>
      </c>
      <c r="BI131" s="216">
        <f>IF(N131="nulová",J131,0)</f>
        <v>0</v>
      </c>
      <c r="BJ131" s="17" t="s">
        <v>77</v>
      </c>
      <c r="BK131" s="216">
        <f>ROUND(I131*H131,2)</f>
        <v>0</v>
      </c>
      <c r="BL131" s="17" t="s">
        <v>128</v>
      </c>
      <c r="BM131" s="215" t="s">
        <v>435</v>
      </c>
    </row>
    <row r="132" s="2" customFormat="1">
      <c r="A132" s="38"/>
      <c r="B132" s="39"/>
      <c r="C132" s="40"/>
      <c r="D132" s="217" t="s">
        <v>130</v>
      </c>
      <c r="E132" s="40"/>
      <c r="F132" s="218" t="s">
        <v>436</v>
      </c>
      <c r="G132" s="40"/>
      <c r="H132" s="40"/>
      <c r="I132" s="219"/>
      <c r="J132" s="40"/>
      <c r="K132" s="40"/>
      <c r="L132" s="44"/>
      <c r="M132" s="220"/>
      <c r="N132" s="221"/>
      <c r="O132" s="84"/>
      <c r="P132" s="84"/>
      <c r="Q132" s="84"/>
      <c r="R132" s="84"/>
      <c r="S132" s="84"/>
      <c r="T132" s="85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130</v>
      </c>
      <c r="AU132" s="17" t="s">
        <v>69</v>
      </c>
    </row>
    <row r="133" s="2" customFormat="1" ht="16.5" customHeight="1">
      <c r="A133" s="38"/>
      <c r="B133" s="39"/>
      <c r="C133" s="246" t="s">
        <v>7</v>
      </c>
      <c r="D133" s="246" t="s">
        <v>220</v>
      </c>
      <c r="E133" s="247" t="s">
        <v>170</v>
      </c>
      <c r="F133" s="248" t="s">
        <v>437</v>
      </c>
      <c r="G133" s="249" t="s">
        <v>384</v>
      </c>
      <c r="H133" s="250">
        <v>3</v>
      </c>
      <c r="I133" s="251"/>
      <c r="J133" s="252">
        <f>ROUND(I133*H133,2)</f>
        <v>0</v>
      </c>
      <c r="K133" s="248" t="s">
        <v>19</v>
      </c>
      <c r="L133" s="253"/>
      <c r="M133" s="254" t="s">
        <v>19</v>
      </c>
      <c r="N133" s="255" t="s">
        <v>40</v>
      </c>
      <c r="O133" s="84"/>
      <c r="P133" s="213">
        <f>O133*H133</f>
        <v>0</v>
      </c>
      <c r="Q133" s="213">
        <v>0</v>
      </c>
      <c r="R133" s="213">
        <f>Q133*H133</f>
        <v>0</v>
      </c>
      <c r="S133" s="213">
        <v>0</v>
      </c>
      <c r="T133" s="21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15" t="s">
        <v>176</v>
      </c>
      <c r="AT133" s="215" t="s">
        <v>220</v>
      </c>
      <c r="AU133" s="215" t="s">
        <v>69</v>
      </c>
      <c r="AY133" s="17" t="s">
        <v>121</v>
      </c>
      <c r="BE133" s="216">
        <f>IF(N133="základní",J133,0)</f>
        <v>0</v>
      </c>
      <c r="BF133" s="216">
        <f>IF(N133="snížená",J133,0)</f>
        <v>0</v>
      </c>
      <c r="BG133" s="216">
        <f>IF(N133="zákl. přenesená",J133,0)</f>
        <v>0</v>
      </c>
      <c r="BH133" s="216">
        <f>IF(N133="sníž. přenesená",J133,0)</f>
        <v>0</v>
      </c>
      <c r="BI133" s="216">
        <f>IF(N133="nulová",J133,0)</f>
        <v>0</v>
      </c>
      <c r="BJ133" s="17" t="s">
        <v>77</v>
      </c>
      <c r="BK133" s="216">
        <f>ROUND(I133*H133,2)</f>
        <v>0</v>
      </c>
      <c r="BL133" s="17" t="s">
        <v>128</v>
      </c>
      <c r="BM133" s="215" t="s">
        <v>438</v>
      </c>
    </row>
    <row r="134" s="2" customFormat="1">
      <c r="A134" s="38"/>
      <c r="B134" s="39"/>
      <c r="C134" s="40"/>
      <c r="D134" s="217" t="s">
        <v>130</v>
      </c>
      <c r="E134" s="40"/>
      <c r="F134" s="218" t="s">
        <v>437</v>
      </c>
      <c r="G134" s="40"/>
      <c r="H134" s="40"/>
      <c r="I134" s="219"/>
      <c r="J134" s="40"/>
      <c r="K134" s="40"/>
      <c r="L134" s="44"/>
      <c r="M134" s="220"/>
      <c r="N134" s="221"/>
      <c r="O134" s="84"/>
      <c r="P134" s="84"/>
      <c r="Q134" s="84"/>
      <c r="R134" s="84"/>
      <c r="S134" s="84"/>
      <c r="T134" s="85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130</v>
      </c>
      <c r="AU134" s="17" t="s">
        <v>69</v>
      </c>
    </row>
    <row r="135" s="2" customFormat="1" ht="16.5" customHeight="1">
      <c r="A135" s="38"/>
      <c r="B135" s="39"/>
      <c r="C135" s="246" t="s">
        <v>267</v>
      </c>
      <c r="D135" s="246" t="s">
        <v>220</v>
      </c>
      <c r="E135" s="247" t="s">
        <v>176</v>
      </c>
      <c r="F135" s="248" t="s">
        <v>19</v>
      </c>
      <c r="G135" s="249" t="s">
        <v>384</v>
      </c>
      <c r="H135" s="250">
        <v>3</v>
      </c>
      <c r="I135" s="251"/>
      <c r="J135" s="252">
        <f>ROUND(I135*H135,2)</f>
        <v>0</v>
      </c>
      <c r="K135" s="248" t="s">
        <v>19</v>
      </c>
      <c r="L135" s="253"/>
      <c r="M135" s="254" t="s">
        <v>19</v>
      </c>
      <c r="N135" s="255" t="s">
        <v>40</v>
      </c>
      <c r="O135" s="84"/>
      <c r="P135" s="213">
        <f>O135*H135</f>
        <v>0</v>
      </c>
      <c r="Q135" s="213">
        <v>0</v>
      </c>
      <c r="R135" s="213">
        <f>Q135*H135</f>
        <v>0</v>
      </c>
      <c r="S135" s="213">
        <v>0</v>
      </c>
      <c r="T135" s="21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5" t="s">
        <v>176</v>
      </c>
      <c r="AT135" s="215" t="s">
        <v>220</v>
      </c>
      <c r="AU135" s="215" t="s">
        <v>69</v>
      </c>
      <c r="AY135" s="17" t="s">
        <v>121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77</v>
      </c>
      <c r="BK135" s="216">
        <f>ROUND(I135*H135,2)</f>
        <v>0</v>
      </c>
      <c r="BL135" s="17" t="s">
        <v>128</v>
      </c>
      <c r="BM135" s="215" t="s">
        <v>439</v>
      </c>
    </row>
    <row r="136" s="2" customFormat="1">
      <c r="A136" s="38"/>
      <c r="B136" s="39"/>
      <c r="C136" s="40"/>
      <c r="D136" s="217" t="s">
        <v>130</v>
      </c>
      <c r="E136" s="40"/>
      <c r="F136" s="218" t="s">
        <v>440</v>
      </c>
      <c r="G136" s="40"/>
      <c r="H136" s="40"/>
      <c r="I136" s="219"/>
      <c r="J136" s="40"/>
      <c r="K136" s="40"/>
      <c r="L136" s="44"/>
      <c r="M136" s="220"/>
      <c r="N136" s="221"/>
      <c r="O136" s="84"/>
      <c r="P136" s="84"/>
      <c r="Q136" s="84"/>
      <c r="R136" s="84"/>
      <c r="S136" s="84"/>
      <c r="T136" s="85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130</v>
      </c>
      <c r="AU136" s="17" t="s">
        <v>69</v>
      </c>
    </row>
    <row r="137" s="2" customFormat="1" ht="16.5" customHeight="1">
      <c r="A137" s="38"/>
      <c r="B137" s="39"/>
      <c r="C137" s="246" t="s">
        <v>274</v>
      </c>
      <c r="D137" s="246" t="s">
        <v>220</v>
      </c>
      <c r="E137" s="247" t="s">
        <v>183</v>
      </c>
      <c r="F137" s="248" t="s">
        <v>19</v>
      </c>
      <c r="G137" s="249" t="s">
        <v>384</v>
      </c>
      <c r="H137" s="250">
        <v>3</v>
      </c>
      <c r="I137" s="251"/>
      <c r="J137" s="252">
        <f>ROUND(I137*H137,2)</f>
        <v>0</v>
      </c>
      <c r="K137" s="248" t="s">
        <v>19</v>
      </c>
      <c r="L137" s="253"/>
      <c r="M137" s="254" t="s">
        <v>19</v>
      </c>
      <c r="N137" s="255" t="s">
        <v>40</v>
      </c>
      <c r="O137" s="84"/>
      <c r="P137" s="213">
        <f>O137*H137</f>
        <v>0</v>
      </c>
      <c r="Q137" s="213">
        <v>0</v>
      </c>
      <c r="R137" s="213">
        <f>Q137*H137</f>
        <v>0</v>
      </c>
      <c r="S137" s="213">
        <v>0</v>
      </c>
      <c r="T137" s="214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15" t="s">
        <v>176</v>
      </c>
      <c r="AT137" s="215" t="s">
        <v>220</v>
      </c>
      <c r="AU137" s="215" t="s">
        <v>69</v>
      </c>
      <c r="AY137" s="17" t="s">
        <v>121</v>
      </c>
      <c r="BE137" s="216">
        <f>IF(N137="základní",J137,0)</f>
        <v>0</v>
      </c>
      <c r="BF137" s="216">
        <f>IF(N137="snížená",J137,0)</f>
        <v>0</v>
      </c>
      <c r="BG137" s="216">
        <f>IF(N137="zákl. přenesená",J137,0)</f>
        <v>0</v>
      </c>
      <c r="BH137" s="216">
        <f>IF(N137="sníž. přenesená",J137,0)</f>
        <v>0</v>
      </c>
      <c r="BI137" s="216">
        <f>IF(N137="nulová",J137,0)</f>
        <v>0</v>
      </c>
      <c r="BJ137" s="17" t="s">
        <v>77</v>
      </c>
      <c r="BK137" s="216">
        <f>ROUND(I137*H137,2)</f>
        <v>0</v>
      </c>
      <c r="BL137" s="17" t="s">
        <v>128</v>
      </c>
      <c r="BM137" s="215" t="s">
        <v>441</v>
      </c>
    </row>
    <row r="138" s="2" customFormat="1">
      <c r="A138" s="38"/>
      <c r="B138" s="39"/>
      <c r="C138" s="40"/>
      <c r="D138" s="217" t="s">
        <v>130</v>
      </c>
      <c r="E138" s="40"/>
      <c r="F138" s="218" t="s">
        <v>442</v>
      </c>
      <c r="G138" s="40"/>
      <c r="H138" s="40"/>
      <c r="I138" s="219"/>
      <c r="J138" s="40"/>
      <c r="K138" s="40"/>
      <c r="L138" s="44"/>
      <c r="M138" s="220"/>
      <c r="N138" s="221"/>
      <c r="O138" s="84"/>
      <c r="P138" s="84"/>
      <c r="Q138" s="84"/>
      <c r="R138" s="84"/>
      <c r="S138" s="84"/>
      <c r="T138" s="85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130</v>
      </c>
      <c r="AU138" s="17" t="s">
        <v>69</v>
      </c>
    </row>
    <row r="139" s="12" customFormat="1" ht="25.92" customHeight="1">
      <c r="A139" s="12"/>
      <c r="B139" s="188"/>
      <c r="C139" s="189"/>
      <c r="D139" s="190" t="s">
        <v>68</v>
      </c>
      <c r="E139" s="191" t="s">
        <v>119</v>
      </c>
      <c r="F139" s="191" t="s">
        <v>120</v>
      </c>
      <c r="G139" s="189"/>
      <c r="H139" s="189"/>
      <c r="I139" s="192"/>
      <c r="J139" s="193">
        <f>BK139</f>
        <v>0</v>
      </c>
      <c r="K139" s="189"/>
      <c r="L139" s="194"/>
      <c r="M139" s="195"/>
      <c r="N139" s="196"/>
      <c r="O139" s="196"/>
      <c r="P139" s="197">
        <f>P140+P153</f>
        <v>0</v>
      </c>
      <c r="Q139" s="196"/>
      <c r="R139" s="197">
        <f>R140+R153</f>
        <v>11.3454</v>
      </c>
      <c r="S139" s="196"/>
      <c r="T139" s="198">
        <f>T140+T153</f>
        <v>14.040000000000001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99" t="s">
        <v>77</v>
      </c>
      <c r="AT139" s="200" t="s">
        <v>68</v>
      </c>
      <c r="AU139" s="200" t="s">
        <v>69</v>
      </c>
      <c r="AY139" s="199" t="s">
        <v>121</v>
      </c>
      <c r="BK139" s="201">
        <f>BK140+BK153</f>
        <v>0</v>
      </c>
    </row>
    <row r="140" s="12" customFormat="1" ht="22.8" customHeight="1">
      <c r="A140" s="12"/>
      <c r="B140" s="188"/>
      <c r="C140" s="189"/>
      <c r="D140" s="190" t="s">
        <v>68</v>
      </c>
      <c r="E140" s="202" t="s">
        <v>77</v>
      </c>
      <c r="F140" s="202" t="s">
        <v>122</v>
      </c>
      <c r="G140" s="189"/>
      <c r="H140" s="189"/>
      <c r="I140" s="192"/>
      <c r="J140" s="203">
        <f>BK140</f>
        <v>0</v>
      </c>
      <c r="K140" s="189"/>
      <c r="L140" s="194"/>
      <c r="M140" s="195"/>
      <c r="N140" s="196"/>
      <c r="O140" s="196"/>
      <c r="P140" s="197">
        <f>SUM(P141:P152)</f>
        <v>0</v>
      </c>
      <c r="Q140" s="196"/>
      <c r="R140" s="197">
        <f>SUM(R141:R152)</f>
        <v>0</v>
      </c>
      <c r="S140" s="196"/>
      <c r="T140" s="198">
        <f>SUM(T141:T152)</f>
        <v>14.040000000000001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99" t="s">
        <v>77</v>
      </c>
      <c r="AT140" s="200" t="s">
        <v>68</v>
      </c>
      <c r="AU140" s="200" t="s">
        <v>77</v>
      </c>
      <c r="AY140" s="199" t="s">
        <v>121</v>
      </c>
      <c r="BK140" s="201">
        <f>SUM(BK141:BK152)</f>
        <v>0</v>
      </c>
    </row>
    <row r="141" s="2" customFormat="1" ht="16.5" customHeight="1">
      <c r="A141" s="38"/>
      <c r="B141" s="39"/>
      <c r="C141" s="204" t="s">
        <v>281</v>
      </c>
      <c r="D141" s="204" t="s">
        <v>123</v>
      </c>
      <c r="E141" s="205" t="s">
        <v>357</v>
      </c>
      <c r="F141" s="206" t="s">
        <v>358</v>
      </c>
      <c r="G141" s="207" t="s">
        <v>126</v>
      </c>
      <c r="H141" s="208">
        <v>54</v>
      </c>
      <c r="I141" s="209"/>
      <c r="J141" s="210">
        <f>ROUND(I141*H141,2)</f>
        <v>0</v>
      </c>
      <c r="K141" s="206" t="s">
        <v>127</v>
      </c>
      <c r="L141" s="44"/>
      <c r="M141" s="211" t="s">
        <v>19</v>
      </c>
      <c r="N141" s="212" t="s">
        <v>40</v>
      </c>
      <c r="O141" s="84"/>
      <c r="P141" s="213">
        <f>O141*H141</f>
        <v>0</v>
      </c>
      <c r="Q141" s="213">
        <v>0</v>
      </c>
      <c r="R141" s="213">
        <f>Q141*H141</f>
        <v>0</v>
      </c>
      <c r="S141" s="213">
        <v>0.26000000000000001</v>
      </c>
      <c r="T141" s="214">
        <f>S141*H141</f>
        <v>14.040000000000001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15" t="s">
        <v>128</v>
      </c>
      <c r="AT141" s="215" t="s">
        <v>123</v>
      </c>
      <c r="AU141" s="215" t="s">
        <v>79</v>
      </c>
      <c r="AY141" s="17" t="s">
        <v>121</v>
      </c>
      <c r="BE141" s="216">
        <f>IF(N141="základní",J141,0)</f>
        <v>0</v>
      </c>
      <c r="BF141" s="216">
        <f>IF(N141="snížená",J141,0)</f>
        <v>0</v>
      </c>
      <c r="BG141" s="216">
        <f>IF(N141="zákl. přenesená",J141,0)</f>
        <v>0</v>
      </c>
      <c r="BH141" s="216">
        <f>IF(N141="sníž. přenesená",J141,0)</f>
        <v>0</v>
      </c>
      <c r="BI141" s="216">
        <f>IF(N141="nulová",J141,0)</f>
        <v>0</v>
      </c>
      <c r="BJ141" s="17" t="s">
        <v>77</v>
      </c>
      <c r="BK141" s="216">
        <f>ROUND(I141*H141,2)</f>
        <v>0</v>
      </c>
      <c r="BL141" s="17" t="s">
        <v>128</v>
      </c>
      <c r="BM141" s="215" t="s">
        <v>443</v>
      </c>
    </row>
    <row r="142" s="2" customFormat="1">
      <c r="A142" s="38"/>
      <c r="B142" s="39"/>
      <c r="C142" s="40"/>
      <c r="D142" s="217" t="s">
        <v>130</v>
      </c>
      <c r="E142" s="40"/>
      <c r="F142" s="218" t="s">
        <v>360</v>
      </c>
      <c r="G142" s="40"/>
      <c r="H142" s="40"/>
      <c r="I142" s="219"/>
      <c r="J142" s="40"/>
      <c r="K142" s="40"/>
      <c r="L142" s="44"/>
      <c r="M142" s="220"/>
      <c r="N142" s="221"/>
      <c r="O142" s="84"/>
      <c r="P142" s="84"/>
      <c r="Q142" s="84"/>
      <c r="R142" s="84"/>
      <c r="S142" s="84"/>
      <c r="T142" s="85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130</v>
      </c>
      <c r="AU142" s="17" t="s">
        <v>79</v>
      </c>
    </row>
    <row r="143" s="2" customFormat="1">
      <c r="A143" s="38"/>
      <c r="B143" s="39"/>
      <c r="C143" s="40"/>
      <c r="D143" s="222" t="s">
        <v>132</v>
      </c>
      <c r="E143" s="40"/>
      <c r="F143" s="223" t="s">
        <v>361</v>
      </c>
      <c r="G143" s="40"/>
      <c r="H143" s="40"/>
      <c r="I143" s="219"/>
      <c r="J143" s="40"/>
      <c r="K143" s="40"/>
      <c r="L143" s="44"/>
      <c r="M143" s="220"/>
      <c r="N143" s="221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132</v>
      </c>
      <c r="AU143" s="17" t="s">
        <v>79</v>
      </c>
    </row>
    <row r="144" s="13" customFormat="1">
      <c r="A144" s="13"/>
      <c r="B144" s="224"/>
      <c r="C144" s="225"/>
      <c r="D144" s="217" t="s">
        <v>134</v>
      </c>
      <c r="E144" s="226" t="s">
        <v>19</v>
      </c>
      <c r="F144" s="227" t="s">
        <v>444</v>
      </c>
      <c r="G144" s="225"/>
      <c r="H144" s="228">
        <v>54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134</v>
      </c>
      <c r="AU144" s="234" t="s">
        <v>79</v>
      </c>
      <c r="AV144" s="13" t="s">
        <v>79</v>
      </c>
      <c r="AW144" s="13" t="s">
        <v>31</v>
      </c>
      <c r="AX144" s="13" t="s">
        <v>77</v>
      </c>
      <c r="AY144" s="234" t="s">
        <v>121</v>
      </c>
    </row>
    <row r="145" s="2" customFormat="1" ht="21.75" customHeight="1">
      <c r="A145" s="38"/>
      <c r="B145" s="39"/>
      <c r="C145" s="204" t="s">
        <v>287</v>
      </c>
      <c r="D145" s="204" t="s">
        <v>123</v>
      </c>
      <c r="E145" s="205" t="s">
        <v>445</v>
      </c>
      <c r="F145" s="206" t="s">
        <v>446</v>
      </c>
      <c r="G145" s="207" t="s">
        <v>322</v>
      </c>
      <c r="H145" s="208">
        <v>23.399999999999999</v>
      </c>
      <c r="I145" s="209"/>
      <c r="J145" s="210">
        <f>ROUND(I145*H145,2)</f>
        <v>0</v>
      </c>
      <c r="K145" s="206" t="s">
        <v>127</v>
      </c>
      <c r="L145" s="44"/>
      <c r="M145" s="211" t="s">
        <v>19</v>
      </c>
      <c r="N145" s="212" t="s">
        <v>40</v>
      </c>
      <c r="O145" s="84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5" t="s">
        <v>128</v>
      </c>
      <c r="AT145" s="215" t="s">
        <v>123</v>
      </c>
      <c r="AU145" s="215" t="s">
        <v>79</v>
      </c>
      <c r="AY145" s="17" t="s">
        <v>121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7" t="s">
        <v>77</v>
      </c>
      <c r="BK145" s="216">
        <f>ROUND(I145*H145,2)</f>
        <v>0</v>
      </c>
      <c r="BL145" s="17" t="s">
        <v>128</v>
      </c>
      <c r="BM145" s="215" t="s">
        <v>447</v>
      </c>
    </row>
    <row r="146" s="2" customFormat="1">
      <c r="A146" s="38"/>
      <c r="B146" s="39"/>
      <c r="C146" s="40"/>
      <c r="D146" s="217" t="s">
        <v>130</v>
      </c>
      <c r="E146" s="40"/>
      <c r="F146" s="218" t="s">
        <v>448</v>
      </c>
      <c r="G146" s="40"/>
      <c r="H146" s="40"/>
      <c r="I146" s="219"/>
      <c r="J146" s="40"/>
      <c r="K146" s="40"/>
      <c r="L146" s="44"/>
      <c r="M146" s="220"/>
      <c r="N146" s="221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130</v>
      </c>
      <c r="AU146" s="17" t="s">
        <v>79</v>
      </c>
    </row>
    <row r="147" s="2" customFormat="1">
      <c r="A147" s="38"/>
      <c r="B147" s="39"/>
      <c r="C147" s="40"/>
      <c r="D147" s="222" t="s">
        <v>132</v>
      </c>
      <c r="E147" s="40"/>
      <c r="F147" s="223" t="s">
        <v>449</v>
      </c>
      <c r="G147" s="40"/>
      <c r="H147" s="40"/>
      <c r="I147" s="219"/>
      <c r="J147" s="40"/>
      <c r="K147" s="40"/>
      <c r="L147" s="44"/>
      <c r="M147" s="220"/>
      <c r="N147" s="221"/>
      <c r="O147" s="84"/>
      <c r="P147" s="84"/>
      <c r="Q147" s="84"/>
      <c r="R147" s="84"/>
      <c r="S147" s="84"/>
      <c r="T147" s="85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132</v>
      </c>
      <c r="AU147" s="17" t="s">
        <v>79</v>
      </c>
    </row>
    <row r="148" s="13" customFormat="1">
      <c r="A148" s="13"/>
      <c r="B148" s="224"/>
      <c r="C148" s="225"/>
      <c r="D148" s="217" t="s">
        <v>134</v>
      </c>
      <c r="E148" s="226" t="s">
        <v>19</v>
      </c>
      <c r="F148" s="227" t="s">
        <v>450</v>
      </c>
      <c r="G148" s="225"/>
      <c r="H148" s="228">
        <v>23.399999999999999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134</v>
      </c>
      <c r="AU148" s="234" t="s">
        <v>79</v>
      </c>
      <c r="AV148" s="13" t="s">
        <v>79</v>
      </c>
      <c r="AW148" s="13" t="s">
        <v>31</v>
      </c>
      <c r="AX148" s="13" t="s">
        <v>77</v>
      </c>
      <c r="AY148" s="234" t="s">
        <v>121</v>
      </c>
    </row>
    <row r="149" s="2" customFormat="1" ht="16.5" customHeight="1">
      <c r="A149" s="38"/>
      <c r="B149" s="39"/>
      <c r="C149" s="204" t="s">
        <v>293</v>
      </c>
      <c r="D149" s="204" t="s">
        <v>123</v>
      </c>
      <c r="E149" s="205" t="s">
        <v>451</v>
      </c>
      <c r="F149" s="206" t="s">
        <v>452</v>
      </c>
      <c r="G149" s="207" t="s">
        <v>322</v>
      </c>
      <c r="H149" s="208">
        <v>23.399999999999999</v>
      </c>
      <c r="I149" s="209"/>
      <c r="J149" s="210">
        <f>ROUND(I149*H149,2)</f>
        <v>0</v>
      </c>
      <c r="K149" s="206" t="s">
        <v>127</v>
      </c>
      <c r="L149" s="44"/>
      <c r="M149" s="211" t="s">
        <v>19</v>
      </c>
      <c r="N149" s="212" t="s">
        <v>40</v>
      </c>
      <c r="O149" s="84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5" t="s">
        <v>128</v>
      </c>
      <c r="AT149" s="215" t="s">
        <v>123</v>
      </c>
      <c r="AU149" s="215" t="s">
        <v>79</v>
      </c>
      <c r="AY149" s="17" t="s">
        <v>121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77</v>
      </c>
      <c r="BK149" s="216">
        <f>ROUND(I149*H149,2)</f>
        <v>0</v>
      </c>
      <c r="BL149" s="17" t="s">
        <v>128</v>
      </c>
      <c r="BM149" s="215" t="s">
        <v>453</v>
      </c>
    </row>
    <row r="150" s="2" customFormat="1">
      <c r="A150" s="38"/>
      <c r="B150" s="39"/>
      <c r="C150" s="40"/>
      <c r="D150" s="217" t="s">
        <v>130</v>
      </c>
      <c r="E150" s="40"/>
      <c r="F150" s="218" t="s">
        <v>454</v>
      </c>
      <c r="G150" s="40"/>
      <c r="H150" s="40"/>
      <c r="I150" s="219"/>
      <c r="J150" s="40"/>
      <c r="K150" s="40"/>
      <c r="L150" s="44"/>
      <c r="M150" s="220"/>
      <c r="N150" s="221"/>
      <c r="O150" s="84"/>
      <c r="P150" s="84"/>
      <c r="Q150" s="84"/>
      <c r="R150" s="84"/>
      <c r="S150" s="84"/>
      <c r="T150" s="85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130</v>
      </c>
      <c r="AU150" s="17" t="s">
        <v>79</v>
      </c>
    </row>
    <row r="151" s="2" customFormat="1">
      <c r="A151" s="38"/>
      <c r="B151" s="39"/>
      <c r="C151" s="40"/>
      <c r="D151" s="222" t="s">
        <v>132</v>
      </c>
      <c r="E151" s="40"/>
      <c r="F151" s="223" t="s">
        <v>455</v>
      </c>
      <c r="G151" s="40"/>
      <c r="H151" s="40"/>
      <c r="I151" s="219"/>
      <c r="J151" s="40"/>
      <c r="K151" s="40"/>
      <c r="L151" s="44"/>
      <c r="M151" s="220"/>
      <c r="N151" s="221"/>
      <c r="O151" s="84"/>
      <c r="P151" s="84"/>
      <c r="Q151" s="84"/>
      <c r="R151" s="84"/>
      <c r="S151" s="84"/>
      <c r="T151" s="85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132</v>
      </c>
      <c r="AU151" s="17" t="s">
        <v>79</v>
      </c>
    </row>
    <row r="152" s="13" customFormat="1">
      <c r="A152" s="13"/>
      <c r="B152" s="224"/>
      <c r="C152" s="225"/>
      <c r="D152" s="217" t="s">
        <v>134</v>
      </c>
      <c r="E152" s="226" t="s">
        <v>19</v>
      </c>
      <c r="F152" s="227" t="s">
        <v>450</v>
      </c>
      <c r="G152" s="225"/>
      <c r="H152" s="228">
        <v>23.399999999999999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134</v>
      </c>
      <c r="AU152" s="234" t="s">
        <v>79</v>
      </c>
      <c r="AV152" s="13" t="s">
        <v>79</v>
      </c>
      <c r="AW152" s="13" t="s">
        <v>31</v>
      </c>
      <c r="AX152" s="13" t="s">
        <v>77</v>
      </c>
      <c r="AY152" s="234" t="s">
        <v>121</v>
      </c>
    </row>
    <row r="153" s="12" customFormat="1" ht="22.8" customHeight="1">
      <c r="A153" s="12"/>
      <c r="B153" s="188"/>
      <c r="C153" s="189"/>
      <c r="D153" s="190" t="s">
        <v>68</v>
      </c>
      <c r="E153" s="202" t="s">
        <v>149</v>
      </c>
      <c r="F153" s="202" t="s">
        <v>150</v>
      </c>
      <c r="G153" s="189"/>
      <c r="H153" s="189"/>
      <c r="I153" s="192"/>
      <c r="J153" s="203">
        <f>BK153</f>
        <v>0</v>
      </c>
      <c r="K153" s="189"/>
      <c r="L153" s="194"/>
      <c r="M153" s="195"/>
      <c r="N153" s="196"/>
      <c r="O153" s="196"/>
      <c r="P153" s="197">
        <f>SUM(P154:P161)</f>
        <v>0</v>
      </c>
      <c r="Q153" s="196"/>
      <c r="R153" s="197">
        <f>SUM(R154:R161)</f>
        <v>11.3454</v>
      </c>
      <c r="S153" s="196"/>
      <c r="T153" s="198">
        <f>SUM(T154:T161)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99" t="s">
        <v>77</v>
      </c>
      <c r="AT153" s="200" t="s">
        <v>68</v>
      </c>
      <c r="AU153" s="200" t="s">
        <v>77</v>
      </c>
      <c r="AY153" s="199" t="s">
        <v>121</v>
      </c>
      <c r="BK153" s="201">
        <f>SUM(BK154:BK161)</f>
        <v>0</v>
      </c>
    </row>
    <row r="154" s="2" customFormat="1" ht="21.75" customHeight="1">
      <c r="A154" s="38"/>
      <c r="B154" s="39"/>
      <c r="C154" s="204" t="s">
        <v>300</v>
      </c>
      <c r="D154" s="204" t="s">
        <v>123</v>
      </c>
      <c r="E154" s="205" t="s">
        <v>365</v>
      </c>
      <c r="F154" s="206" t="s">
        <v>366</v>
      </c>
      <c r="G154" s="207" t="s">
        <v>126</v>
      </c>
      <c r="H154" s="208">
        <v>54</v>
      </c>
      <c r="I154" s="209"/>
      <c r="J154" s="210">
        <f>ROUND(I154*H154,2)</f>
        <v>0</v>
      </c>
      <c r="K154" s="206" t="s">
        <v>127</v>
      </c>
      <c r="L154" s="44"/>
      <c r="M154" s="211" t="s">
        <v>19</v>
      </c>
      <c r="N154" s="212" t="s">
        <v>40</v>
      </c>
      <c r="O154" s="84"/>
      <c r="P154" s="213">
        <f>O154*H154</f>
        <v>0</v>
      </c>
      <c r="Q154" s="213">
        <v>0.098479999999999998</v>
      </c>
      <c r="R154" s="213">
        <f>Q154*H154</f>
        <v>5.31792</v>
      </c>
      <c r="S154" s="213">
        <v>0</v>
      </c>
      <c r="T154" s="214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15" t="s">
        <v>128</v>
      </c>
      <c r="AT154" s="215" t="s">
        <v>123</v>
      </c>
      <c r="AU154" s="215" t="s">
        <v>79</v>
      </c>
      <c r="AY154" s="17" t="s">
        <v>121</v>
      </c>
      <c r="BE154" s="216">
        <f>IF(N154="základní",J154,0)</f>
        <v>0</v>
      </c>
      <c r="BF154" s="216">
        <f>IF(N154="snížená",J154,0)</f>
        <v>0</v>
      </c>
      <c r="BG154" s="216">
        <f>IF(N154="zákl. přenesená",J154,0)</f>
        <v>0</v>
      </c>
      <c r="BH154" s="216">
        <f>IF(N154="sníž. přenesená",J154,0)</f>
        <v>0</v>
      </c>
      <c r="BI154" s="216">
        <f>IF(N154="nulová",J154,0)</f>
        <v>0</v>
      </c>
      <c r="BJ154" s="17" t="s">
        <v>77</v>
      </c>
      <c r="BK154" s="216">
        <f>ROUND(I154*H154,2)</f>
        <v>0</v>
      </c>
      <c r="BL154" s="17" t="s">
        <v>128</v>
      </c>
      <c r="BM154" s="215" t="s">
        <v>456</v>
      </c>
    </row>
    <row r="155" s="2" customFormat="1">
      <c r="A155" s="38"/>
      <c r="B155" s="39"/>
      <c r="C155" s="40"/>
      <c r="D155" s="217" t="s">
        <v>130</v>
      </c>
      <c r="E155" s="40"/>
      <c r="F155" s="218" t="s">
        <v>368</v>
      </c>
      <c r="G155" s="40"/>
      <c r="H155" s="40"/>
      <c r="I155" s="219"/>
      <c r="J155" s="40"/>
      <c r="K155" s="40"/>
      <c r="L155" s="44"/>
      <c r="M155" s="220"/>
      <c r="N155" s="221"/>
      <c r="O155" s="84"/>
      <c r="P155" s="84"/>
      <c r="Q155" s="84"/>
      <c r="R155" s="84"/>
      <c r="S155" s="84"/>
      <c r="T155" s="85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130</v>
      </c>
      <c r="AU155" s="17" t="s">
        <v>79</v>
      </c>
    </row>
    <row r="156" s="2" customFormat="1">
      <c r="A156" s="38"/>
      <c r="B156" s="39"/>
      <c r="C156" s="40"/>
      <c r="D156" s="222" t="s">
        <v>132</v>
      </c>
      <c r="E156" s="40"/>
      <c r="F156" s="223" t="s">
        <v>369</v>
      </c>
      <c r="G156" s="40"/>
      <c r="H156" s="40"/>
      <c r="I156" s="219"/>
      <c r="J156" s="40"/>
      <c r="K156" s="40"/>
      <c r="L156" s="44"/>
      <c r="M156" s="220"/>
      <c r="N156" s="221"/>
      <c r="O156" s="84"/>
      <c r="P156" s="84"/>
      <c r="Q156" s="84"/>
      <c r="R156" s="84"/>
      <c r="S156" s="84"/>
      <c r="T156" s="85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132</v>
      </c>
      <c r="AU156" s="17" t="s">
        <v>79</v>
      </c>
    </row>
    <row r="157" s="13" customFormat="1">
      <c r="A157" s="13"/>
      <c r="B157" s="224"/>
      <c r="C157" s="225"/>
      <c r="D157" s="217" t="s">
        <v>134</v>
      </c>
      <c r="E157" s="226" t="s">
        <v>19</v>
      </c>
      <c r="F157" s="227" t="s">
        <v>444</v>
      </c>
      <c r="G157" s="225"/>
      <c r="H157" s="228">
        <v>54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134</v>
      </c>
      <c r="AU157" s="234" t="s">
        <v>79</v>
      </c>
      <c r="AV157" s="13" t="s">
        <v>79</v>
      </c>
      <c r="AW157" s="13" t="s">
        <v>31</v>
      </c>
      <c r="AX157" s="13" t="s">
        <v>77</v>
      </c>
      <c r="AY157" s="234" t="s">
        <v>121</v>
      </c>
    </row>
    <row r="158" s="2" customFormat="1" ht="21.75" customHeight="1">
      <c r="A158" s="38"/>
      <c r="B158" s="39"/>
      <c r="C158" s="204" t="s">
        <v>306</v>
      </c>
      <c r="D158" s="204" t="s">
        <v>123</v>
      </c>
      <c r="E158" s="205" t="s">
        <v>370</v>
      </c>
      <c r="F158" s="206" t="s">
        <v>371</v>
      </c>
      <c r="G158" s="207" t="s">
        <v>126</v>
      </c>
      <c r="H158" s="208">
        <v>54</v>
      </c>
      <c r="I158" s="209"/>
      <c r="J158" s="210">
        <f>ROUND(I158*H158,2)</f>
        <v>0</v>
      </c>
      <c r="K158" s="206" t="s">
        <v>127</v>
      </c>
      <c r="L158" s="44"/>
      <c r="M158" s="211" t="s">
        <v>19</v>
      </c>
      <c r="N158" s="212" t="s">
        <v>40</v>
      </c>
      <c r="O158" s="84"/>
      <c r="P158" s="213">
        <f>O158*H158</f>
        <v>0</v>
      </c>
      <c r="Q158" s="213">
        <v>0.11162</v>
      </c>
      <c r="R158" s="213">
        <f>Q158*H158</f>
        <v>6.0274799999999997</v>
      </c>
      <c r="S158" s="213">
        <v>0</v>
      </c>
      <c r="T158" s="21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15" t="s">
        <v>128</v>
      </c>
      <c r="AT158" s="215" t="s">
        <v>123</v>
      </c>
      <c r="AU158" s="215" t="s">
        <v>79</v>
      </c>
      <c r="AY158" s="17" t="s">
        <v>121</v>
      </c>
      <c r="BE158" s="216">
        <f>IF(N158="základní",J158,0)</f>
        <v>0</v>
      </c>
      <c r="BF158" s="216">
        <f>IF(N158="snížená",J158,0)</f>
        <v>0</v>
      </c>
      <c r="BG158" s="216">
        <f>IF(N158="zákl. přenesená",J158,0)</f>
        <v>0</v>
      </c>
      <c r="BH158" s="216">
        <f>IF(N158="sníž. přenesená",J158,0)</f>
        <v>0</v>
      </c>
      <c r="BI158" s="216">
        <f>IF(N158="nulová",J158,0)</f>
        <v>0</v>
      </c>
      <c r="BJ158" s="17" t="s">
        <v>77</v>
      </c>
      <c r="BK158" s="216">
        <f>ROUND(I158*H158,2)</f>
        <v>0</v>
      </c>
      <c r="BL158" s="17" t="s">
        <v>128</v>
      </c>
      <c r="BM158" s="215" t="s">
        <v>457</v>
      </c>
    </row>
    <row r="159" s="2" customFormat="1">
      <c r="A159" s="38"/>
      <c r="B159" s="39"/>
      <c r="C159" s="40"/>
      <c r="D159" s="217" t="s">
        <v>130</v>
      </c>
      <c r="E159" s="40"/>
      <c r="F159" s="218" t="s">
        <v>373</v>
      </c>
      <c r="G159" s="40"/>
      <c r="H159" s="40"/>
      <c r="I159" s="219"/>
      <c r="J159" s="40"/>
      <c r="K159" s="40"/>
      <c r="L159" s="44"/>
      <c r="M159" s="220"/>
      <c r="N159" s="221"/>
      <c r="O159" s="84"/>
      <c r="P159" s="84"/>
      <c r="Q159" s="84"/>
      <c r="R159" s="84"/>
      <c r="S159" s="84"/>
      <c r="T159" s="85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130</v>
      </c>
      <c r="AU159" s="17" t="s">
        <v>79</v>
      </c>
    </row>
    <row r="160" s="2" customFormat="1">
      <c r="A160" s="38"/>
      <c r="B160" s="39"/>
      <c r="C160" s="40"/>
      <c r="D160" s="222" t="s">
        <v>132</v>
      </c>
      <c r="E160" s="40"/>
      <c r="F160" s="223" t="s">
        <v>374</v>
      </c>
      <c r="G160" s="40"/>
      <c r="H160" s="40"/>
      <c r="I160" s="219"/>
      <c r="J160" s="40"/>
      <c r="K160" s="40"/>
      <c r="L160" s="44"/>
      <c r="M160" s="220"/>
      <c r="N160" s="221"/>
      <c r="O160" s="84"/>
      <c r="P160" s="84"/>
      <c r="Q160" s="84"/>
      <c r="R160" s="84"/>
      <c r="S160" s="84"/>
      <c r="T160" s="85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132</v>
      </c>
      <c r="AU160" s="17" t="s">
        <v>79</v>
      </c>
    </row>
    <row r="161" s="13" customFormat="1">
      <c r="A161" s="13"/>
      <c r="B161" s="224"/>
      <c r="C161" s="225"/>
      <c r="D161" s="217" t="s">
        <v>134</v>
      </c>
      <c r="E161" s="226" t="s">
        <v>19</v>
      </c>
      <c r="F161" s="227" t="s">
        <v>444</v>
      </c>
      <c r="G161" s="225"/>
      <c r="H161" s="228">
        <v>54</v>
      </c>
      <c r="I161" s="229"/>
      <c r="J161" s="225"/>
      <c r="K161" s="225"/>
      <c r="L161" s="230"/>
      <c r="M161" s="256"/>
      <c r="N161" s="257"/>
      <c r="O161" s="257"/>
      <c r="P161" s="257"/>
      <c r="Q161" s="257"/>
      <c r="R161" s="257"/>
      <c r="S161" s="257"/>
      <c r="T161" s="25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134</v>
      </c>
      <c r="AU161" s="234" t="s">
        <v>79</v>
      </c>
      <c r="AV161" s="13" t="s">
        <v>79</v>
      </c>
      <c r="AW161" s="13" t="s">
        <v>31</v>
      </c>
      <c r="AX161" s="13" t="s">
        <v>77</v>
      </c>
      <c r="AY161" s="234" t="s">
        <v>121</v>
      </c>
    </row>
    <row r="162" s="2" customFormat="1" ht="6.96" customHeight="1">
      <c r="A162" s="38"/>
      <c r="B162" s="59"/>
      <c r="C162" s="60"/>
      <c r="D162" s="60"/>
      <c r="E162" s="60"/>
      <c r="F162" s="60"/>
      <c r="G162" s="60"/>
      <c r="H162" s="60"/>
      <c r="I162" s="60"/>
      <c r="J162" s="60"/>
      <c r="K162" s="60"/>
      <c r="L162" s="44"/>
      <c r="M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</row>
  </sheetData>
  <sheetProtection sheet="1" autoFilter="0" formatColumns="0" formatRows="0" objects="1" scenarios="1" spinCount="100000" saltValue="c0s1URMoyeoGUgUahAwzCpkEU+QSpEuVI9XQ5bO8KG5aBZz/5k+YL7XC9lFGdjNTzBXPiIS9MEJjR0Of5oCiWQ==" hashValue="eF/LHGq22wgyL4ol1y0cjg2FryUcLQVW6zlavMqAyb4jKUr+MSh4ihl6C85VOzpgwDnTv6gIkqGe/8YzD7rX2w==" algorithmName="SHA-512" password="CC35"/>
  <autoFilter ref="C81:K161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143" r:id="rId1" display="https://podminky.urs.cz/item/CS_URS_2022_01/113106123"/>
    <hyperlink ref="F147" r:id="rId2" display="https://podminky.urs.cz/item/CS_URS_2022_01/132151102"/>
    <hyperlink ref="F151" r:id="rId3" display="https://podminky.urs.cz/item/CS_URS_2022_01/174111101"/>
    <hyperlink ref="F156" r:id="rId4" display="https://podminky.urs.cz/item/CS_URS_2022_01/566301111"/>
    <hyperlink ref="F160" r:id="rId5" display="https://podminky.urs.cz/item/CS_URS_2022_01/5962122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79</v>
      </c>
    </row>
    <row r="4" s="1" customFormat="1" ht="24.96" customHeight="1">
      <c r="B4" s="20"/>
      <c r="D4" s="130" t="s">
        <v>92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Oprava MK Mládeže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93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458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19. 1. 2022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tr">
        <f>IF('Rekapitulace stavby'!AN10="","",'Rekapitulace stavby'!AN10)</f>
        <v/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tr">
        <f>IF('Rekapitulace stavby'!E11="","",'Rekapitulace stavby'!E11)</f>
        <v xml:space="preserve"> </v>
      </c>
      <c r="F15" s="38"/>
      <c r="G15" s="38"/>
      <c r="H15" s="38"/>
      <c r="I15" s="132" t="s">
        <v>27</v>
      </c>
      <c r="J15" s="136" t="str">
        <f>IF('Rekapitulace stavby'!AN11="","",'Rekapitulace stavby'!AN11)</f>
        <v/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28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27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30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27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32</v>
      </c>
      <c r="E23" s="38"/>
      <c r="F23" s="38"/>
      <c r="G23" s="38"/>
      <c r="H23" s="38"/>
      <c r="I23" s="132" t="s">
        <v>26</v>
      </c>
      <c r="J23" s="136" t="str">
        <f>IF('Rekapitulace stavby'!AN19="","",'Rekapitulace stavby'!AN19)</f>
        <v/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tr">
        <f>IF('Rekapitulace stavby'!E20="","",'Rekapitulace stavby'!E20)</f>
        <v xml:space="preserve"> </v>
      </c>
      <c r="F24" s="38"/>
      <c r="G24" s="38"/>
      <c r="H24" s="38"/>
      <c r="I24" s="132" t="s">
        <v>27</v>
      </c>
      <c r="J24" s="136" t="str">
        <f>IF('Rekapitulace stavby'!AN20="","",'Rekapitulace stavby'!AN20)</f>
        <v/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33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35</v>
      </c>
      <c r="E30" s="38"/>
      <c r="F30" s="38"/>
      <c r="G30" s="38"/>
      <c r="H30" s="38"/>
      <c r="I30" s="38"/>
      <c r="J30" s="144">
        <f>ROUND(J82,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37</v>
      </c>
      <c r="G32" s="38"/>
      <c r="H32" s="38"/>
      <c r="I32" s="145" t="s">
        <v>36</v>
      </c>
      <c r="J32" s="145" t="s">
        <v>38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39</v>
      </c>
      <c r="E33" s="132" t="s">
        <v>40</v>
      </c>
      <c r="F33" s="147">
        <f>ROUND((SUM(BE82:BE93)),  2)</f>
        <v>0</v>
      </c>
      <c r="G33" s="38"/>
      <c r="H33" s="38"/>
      <c r="I33" s="148">
        <v>0.20999999999999999</v>
      </c>
      <c r="J33" s="147">
        <f>ROUND(((SUM(BE82:BE93))*I33),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41</v>
      </c>
      <c r="F34" s="147">
        <f>ROUND((SUM(BF82:BF93)),  2)</f>
        <v>0</v>
      </c>
      <c r="G34" s="38"/>
      <c r="H34" s="38"/>
      <c r="I34" s="148">
        <v>0.14999999999999999</v>
      </c>
      <c r="J34" s="147">
        <f>ROUND(((SUM(BF82:BF93))*I34),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42</v>
      </c>
      <c r="F35" s="147">
        <f>ROUND((SUM(BG82:BG93)),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43</v>
      </c>
      <c r="F36" s="147">
        <f>ROUND((SUM(BH82:BH93)),  2)</f>
        <v>0</v>
      </c>
      <c r="G36" s="38"/>
      <c r="H36" s="38"/>
      <c r="I36" s="148">
        <v>0.14999999999999999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44</v>
      </c>
      <c r="F37" s="147">
        <f>ROUND((SUM(BI82:BI93)),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45</v>
      </c>
      <c r="E39" s="151"/>
      <c r="F39" s="151"/>
      <c r="G39" s="152" t="s">
        <v>46</v>
      </c>
      <c r="H39" s="153" t="s">
        <v>47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95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Oprava MK Mládeže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93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VRN - Vedlejší rozpočtové náklady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 xml:space="preserve"> </v>
      </c>
      <c r="G52" s="40"/>
      <c r="H52" s="40"/>
      <c r="I52" s="32" t="s">
        <v>23</v>
      </c>
      <c r="J52" s="72" t="str">
        <f>IF(J12="","",J12)</f>
        <v>19. 1. 2022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 xml:space="preserve"> </v>
      </c>
      <c r="G54" s="40"/>
      <c r="H54" s="40"/>
      <c r="I54" s="32" t="s">
        <v>30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28</v>
      </c>
      <c r="D55" s="40"/>
      <c r="E55" s="40"/>
      <c r="F55" s="27" t="str">
        <f>IF(E18="","",E18)</f>
        <v>Vyplň údaj</v>
      </c>
      <c r="G55" s="40"/>
      <c r="H55" s="40"/>
      <c r="I55" s="32" t="s">
        <v>32</v>
      </c>
      <c r="J55" s="36" t="str">
        <f>E24</f>
        <v xml:space="preserve"> 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96</v>
      </c>
      <c r="D57" s="162"/>
      <c r="E57" s="162"/>
      <c r="F57" s="162"/>
      <c r="G57" s="162"/>
      <c r="H57" s="162"/>
      <c r="I57" s="162"/>
      <c r="J57" s="163" t="s">
        <v>97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67</v>
      </c>
      <c r="D59" s="40"/>
      <c r="E59" s="40"/>
      <c r="F59" s="40"/>
      <c r="G59" s="40"/>
      <c r="H59" s="40"/>
      <c r="I59" s="40"/>
      <c r="J59" s="102">
        <f>J82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98</v>
      </c>
    </row>
    <row r="60" s="9" customFormat="1" ht="24.96" customHeight="1">
      <c r="A60" s="9"/>
      <c r="B60" s="165"/>
      <c r="C60" s="166"/>
      <c r="D60" s="167" t="s">
        <v>458</v>
      </c>
      <c r="E60" s="168"/>
      <c r="F60" s="168"/>
      <c r="G60" s="168"/>
      <c r="H60" s="168"/>
      <c r="I60" s="168"/>
      <c r="J60" s="169">
        <f>J83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459</v>
      </c>
      <c r="E61" s="174"/>
      <c r="F61" s="174"/>
      <c r="G61" s="174"/>
      <c r="H61" s="174"/>
      <c r="I61" s="174"/>
      <c r="J61" s="175">
        <f>J84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460</v>
      </c>
      <c r="E62" s="174"/>
      <c r="F62" s="174"/>
      <c r="G62" s="174"/>
      <c r="H62" s="174"/>
      <c r="I62" s="174"/>
      <c r="J62" s="175">
        <f>J88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8"/>
      <c r="B63" s="39"/>
      <c r="C63" s="40"/>
      <c r="D63" s="40"/>
      <c r="E63" s="40"/>
      <c r="F63" s="40"/>
      <c r="G63" s="40"/>
      <c r="H63" s="40"/>
      <c r="I63" s="40"/>
      <c r="J63" s="40"/>
      <c r="K63" s="40"/>
      <c r="L63" s="134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6.96" customHeight="1">
      <c r="A64" s="38"/>
      <c r="B64" s="59"/>
      <c r="C64" s="60"/>
      <c r="D64" s="60"/>
      <c r="E64" s="60"/>
      <c r="F64" s="60"/>
      <c r="G64" s="60"/>
      <c r="H64" s="60"/>
      <c r="I64" s="60"/>
      <c r="J64" s="60"/>
      <c r="K64" s="60"/>
      <c r="L64" s="134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8" s="2" customFormat="1" ht="6.96" customHeight="1">
      <c r="A68" s="38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24.96" customHeight="1">
      <c r="A69" s="38"/>
      <c r="B69" s="39"/>
      <c r="C69" s="23" t="s">
        <v>106</v>
      </c>
      <c r="D69" s="40"/>
      <c r="E69" s="40"/>
      <c r="F69" s="40"/>
      <c r="G69" s="40"/>
      <c r="H69" s="40"/>
      <c r="I69" s="40"/>
      <c r="J69" s="40"/>
      <c r="K69" s="40"/>
      <c r="L69" s="134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2" customHeight="1">
      <c r="A71" s="38"/>
      <c r="B71" s="39"/>
      <c r="C71" s="32" t="s">
        <v>16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6.5" customHeight="1">
      <c r="A72" s="38"/>
      <c r="B72" s="39"/>
      <c r="C72" s="40"/>
      <c r="D72" s="40"/>
      <c r="E72" s="160" t="str">
        <f>E7</f>
        <v>Oprava MK Mládeže</v>
      </c>
      <c r="F72" s="32"/>
      <c r="G72" s="32"/>
      <c r="H72" s="32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93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69" t="str">
        <f>E9</f>
        <v>VRN - Vedlejší rozpočtové náklady</v>
      </c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6.96" customHeight="1">
      <c r="A75" s="38"/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2" customHeight="1">
      <c r="A76" s="38"/>
      <c r="B76" s="39"/>
      <c r="C76" s="32" t="s">
        <v>21</v>
      </c>
      <c r="D76" s="40"/>
      <c r="E76" s="40"/>
      <c r="F76" s="27" t="str">
        <f>F12</f>
        <v xml:space="preserve"> </v>
      </c>
      <c r="G76" s="40"/>
      <c r="H76" s="40"/>
      <c r="I76" s="32" t="s">
        <v>23</v>
      </c>
      <c r="J76" s="72" t="str">
        <f>IF(J12="","",J12)</f>
        <v>19. 1. 2022</v>
      </c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5.15" customHeight="1">
      <c r="A78" s="38"/>
      <c r="B78" s="39"/>
      <c r="C78" s="32" t="s">
        <v>25</v>
      </c>
      <c r="D78" s="40"/>
      <c r="E78" s="40"/>
      <c r="F78" s="27" t="str">
        <f>E15</f>
        <v xml:space="preserve"> </v>
      </c>
      <c r="G78" s="40"/>
      <c r="H78" s="40"/>
      <c r="I78" s="32" t="s">
        <v>30</v>
      </c>
      <c r="J78" s="36" t="str">
        <f>E21</f>
        <v xml:space="preserve"> 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15.15" customHeight="1">
      <c r="A79" s="38"/>
      <c r="B79" s="39"/>
      <c r="C79" s="32" t="s">
        <v>28</v>
      </c>
      <c r="D79" s="40"/>
      <c r="E79" s="40"/>
      <c r="F79" s="27" t="str">
        <f>IF(E18="","",E18)</f>
        <v>Vyplň údaj</v>
      </c>
      <c r="G79" s="40"/>
      <c r="H79" s="40"/>
      <c r="I79" s="32" t="s">
        <v>32</v>
      </c>
      <c r="J79" s="36" t="str">
        <f>E24</f>
        <v xml:space="preserve"> </v>
      </c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0.32" customHeight="1">
      <c r="A80" s="38"/>
      <c r="B80" s="39"/>
      <c r="C80" s="40"/>
      <c r="D80" s="40"/>
      <c r="E80" s="40"/>
      <c r="F80" s="40"/>
      <c r="G80" s="40"/>
      <c r="H80" s="40"/>
      <c r="I80" s="40"/>
      <c r="J80" s="40"/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11" customFormat="1" ht="29.28" customHeight="1">
      <c r="A81" s="177"/>
      <c r="B81" s="178"/>
      <c r="C81" s="179" t="s">
        <v>107</v>
      </c>
      <c r="D81" s="180" t="s">
        <v>54</v>
      </c>
      <c r="E81" s="180" t="s">
        <v>50</v>
      </c>
      <c r="F81" s="180" t="s">
        <v>51</v>
      </c>
      <c r="G81" s="180" t="s">
        <v>108</v>
      </c>
      <c r="H81" s="180" t="s">
        <v>109</v>
      </c>
      <c r="I81" s="180" t="s">
        <v>110</v>
      </c>
      <c r="J81" s="180" t="s">
        <v>97</v>
      </c>
      <c r="K81" s="181" t="s">
        <v>111</v>
      </c>
      <c r="L81" s="182"/>
      <c r="M81" s="92" t="s">
        <v>19</v>
      </c>
      <c r="N81" s="93" t="s">
        <v>39</v>
      </c>
      <c r="O81" s="93" t="s">
        <v>112</v>
      </c>
      <c r="P81" s="93" t="s">
        <v>113</v>
      </c>
      <c r="Q81" s="93" t="s">
        <v>114</v>
      </c>
      <c r="R81" s="93" t="s">
        <v>115</v>
      </c>
      <c r="S81" s="93" t="s">
        <v>116</v>
      </c>
      <c r="T81" s="94" t="s">
        <v>117</v>
      </c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</row>
    <row r="82" s="2" customFormat="1" ht="22.8" customHeight="1">
      <c r="A82" s="38"/>
      <c r="B82" s="39"/>
      <c r="C82" s="99" t="s">
        <v>118</v>
      </c>
      <c r="D82" s="40"/>
      <c r="E82" s="40"/>
      <c r="F82" s="40"/>
      <c r="G82" s="40"/>
      <c r="H82" s="40"/>
      <c r="I82" s="40"/>
      <c r="J82" s="183">
        <f>BK82</f>
        <v>0</v>
      </c>
      <c r="K82" s="40"/>
      <c r="L82" s="44"/>
      <c r="M82" s="95"/>
      <c r="N82" s="184"/>
      <c r="O82" s="96"/>
      <c r="P82" s="185">
        <f>P83</f>
        <v>0</v>
      </c>
      <c r="Q82" s="96"/>
      <c r="R82" s="185">
        <f>R83</f>
        <v>0</v>
      </c>
      <c r="S82" s="96"/>
      <c r="T82" s="186">
        <f>T83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T82" s="17" t="s">
        <v>68</v>
      </c>
      <c r="AU82" s="17" t="s">
        <v>98</v>
      </c>
      <c r="BK82" s="187">
        <f>BK83</f>
        <v>0</v>
      </c>
    </row>
    <row r="83" s="12" customFormat="1" ht="25.92" customHeight="1">
      <c r="A83" s="12"/>
      <c r="B83" s="188"/>
      <c r="C83" s="189"/>
      <c r="D83" s="190" t="s">
        <v>68</v>
      </c>
      <c r="E83" s="191" t="s">
        <v>89</v>
      </c>
      <c r="F83" s="191" t="s">
        <v>90</v>
      </c>
      <c r="G83" s="189"/>
      <c r="H83" s="189"/>
      <c r="I83" s="192"/>
      <c r="J83" s="193">
        <f>BK83</f>
        <v>0</v>
      </c>
      <c r="K83" s="189"/>
      <c r="L83" s="194"/>
      <c r="M83" s="195"/>
      <c r="N83" s="196"/>
      <c r="O83" s="196"/>
      <c r="P83" s="197">
        <f>P84+P88</f>
        <v>0</v>
      </c>
      <c r="Q83" s="196"/>
      <c r="R83" s="197">
        <f>R84+R88</f>
        <v>0</v>
      </c>
      <c r="S83" s="196"/>
      <c r="T83" s="198">
        <f>T84+T88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99" t="s">
        <v>149</v>
      </c>
      <c r="AT83" s="200" t="s">
        <v>68</v>
      </c>
      <c r="AU83" s="200" t="s">
        <v>69</v>
      </c>
      <c r="AY83" s="199" t="s">
        <v>121</v>
      </c>
      <c r="BK83" s="201">
        <f>BK84+BK88</f>
        <v>0</v>
      </c>
    </row>
    <row r="84" s="12" customFormat="1" ht="22.8" customHeight="1">
      <c r="A84" s="12"/>
      <c r="B84" s="188"/>
      <c r="C84" s="189"/>
      <c r="D84" s="190" t="s">
        <v>68</v>
      </c>
      <c r="E84" s="202" t="s">
        <v>461</v>
      </c>
      <c r="F84" s="202" t="s">
        <v>462</v>
      </c>
      <c r="G84" s="189"/>
      <c r="H84" s="189"/>
      <c r="I84" s="192"/>
      <c r="J84" s="203">
        <f>BK84</f>
        <v>0</v>
      </c>
      <c r="K84" s="189"/>
      <c r="L84" s="194"/>
      <c r="M84" s="195"/>
      <c r="N84" s="196"/>
      <c r="O84" s="196"/>
      <c r="P84" s="197">
        <f>SUM(P85:P87)</f>
        <v>0</v>
      </c>
      <c r="Q84" s="196"/>
      <c r="R84" s="197">
        <f>SUM(R85:R87)</f>
        <v>0</v>
      </c>
      <c r="S84" s="196"/>
      <c r="T84" s="198">
        <f>SUM(T85:T87)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99" t="s">
        <v>149</v>
      </c>
      <c r="AT84" s="200" t="s">
        <v>68</v>
      </c>
      <c r="AU84" s="200" t="s">
        <v>77</v>
      </c>
      <c r="AY84" s="199" t="s">
        <v>121</v>
      </c>
      <c r="BK84" s="201">
        <f>SUM(BK85:BK87)</f>
        <v>0</v>
      </c>
    </row>
    <row r="85" s="2" customFormat="1" ht="24.15" customHeight="1">
      <c r="A85" s="38"/>
      <c r="B85" s="39"/>
      <c r="C85" s="204" t="s">
        <v>77</v>
      </c>
      <c r="D85" s="204" t="s">
        <v>123</v>
      </c>
      <c r="E85" s="205" t="s">
        <v>463</v>
      </c>
      <c r="F85" s="206" t="s">
        <v>464</v>
      </c>
      <c r="G85" s="207" t="s">
        <v>465</v>
      </c>
      <c r="H85" s="208">
        <v>1</v>
      </c>
      <c r="I85" s="209"/>
      <c r="J85" s="210">
        <f>ROUND(I85*H85,2)</f>
        <v>0</v>
      </c>
      <c r="K85" s="206" t="s">
        <v>127</v>
      </c>
      <c r="L85" s="44"/>
      <c r="M85" s="211" t="s">
        <v>19</v>
      </c>
      <c r="N85" s="212" t="s">
        <v>40</v>
      </c>
      <c r="O85" s="84"/>
      <c r="P85" s="213">
        <f>O85*H85</f>
        <v>0</v>
      </c>
      <c r="Q85" s="213">
        <v>0</v>
      </c>
      <c r="R85" s="213">
        <f>Q85*H85</f>
        <v>0</v>
      </c>
      <c r="S85" s="213">
        <v>0</v>
      </c>
      <c r="T85" s="214">
        <f>S85*H85</f>
        <v>0</v>
      </c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R85" s="215" t="s">
        <v>466</v>
      </c>
      <c r="AT85" s="215" t="s">
        <v>123</v>
      </c>
      <c r="AU85" s="215" t="s">
        <v>79</v>
      </c>
      <c r="AY85" s="17" t="s">
        <v>121</v>
      </c>
      <c r="BE85" s="216">
        <f>IF(N85="základní",J85,0)</f>
        <v>0</v>
      </c>
      <c r="BF85" s="216">
        <f>IF(N85="snížená",J85,0)</f>
        <v>0</v>
      </c>
      <c r="BG85" s="216">
        <f>IF(N85="zákl. přenesená",J85,0)</f>
        <v>0</v>
      </c>
      <c r="BH85" s="216">
        <f>IF(N85="sníž. přenesená",J85,0)</f>
        <v>0</v>
      </c>
      <c r="BI85" s="216">
        <f>IF(N85="nulová",J85,0)</f>
        <v>0</v>
      </c>
      <c r="BJ85" s="17" t="s">
        <v>77</v>
      </c>
      <c r="BK85" s="216">
        <f>ROUND(I85*H85,2)</f>
        <v>0</v>
      </c>
      <c r="BL85" s="17" t="s">
        <v>466</v>
      </c>
      <c r="BM85" s="215" t="s">
        <v>467</v>
      </c>
    </row>
    <row r="86" s="2" customFormat="1">
      <c r="A86" s="38"/>
      <c r="B86" s="39"/>
      <c r="C86" s="40"/>
      <c r="D86" s="217" t="s">
        <v>130</v>
      </c>
      <c r="E86" s="40"/>
      <c r="F86" s="218" t="s">
        <v>468</v>
      </c>
      <c r="G86" s="40"/>
      <c r="H86" s="40"/>
      <c r="I86" s="219"/>
      <c r="J86" s="40"/>
      <c r="K86" s="40"/>
      <c r="L86" s="44"/>
      <c r="M86" s="220"/>
      <c r="N86" s="221"/>
      <c r="O86" s="84"/>
      <c r="P86" s="84"/>
      <c r="Q86" s="84"/>
      <c r="R86" s="84"/>
      <c r="S86" s="84"/>
      <c r="T86" s="85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130</v>
      </c>
      <c r="AU86" s="17" t="s">
        <v>79</v>
      </c>
    </row>
    <row r="87" s="2" customFormat="1">
      <c r="A87" s="38"/>
      <c r="B87" s="39"/>
      <c r="C87" s="40"/>
      <c r="D87" s="222" t="s">
        <v>132</v>
      </c>
      <c r="E87" s="40"/>
      <c r="F87" s="223" t="s">
        <v>469</v>
      </c>
      <c r="G87" s="40"/>
      <c r="H87" s="40"/>
      <c r="I87" s="219"/>
      <c r="J87" s="40"/>
      <c r="K87" s="40"/>
      <c r="L87" s="44"/>
      <c r="M87" s="220"/>
      <c r="N87" s="221"/>
      <c r="O87" s="84"/>
      <c r="P87" s="84"/>
      <c r="Q87" s="84"/>
      <c r="R87" s="84"/>
      <c r="S87" s="84"/>
      <c r="T87" s="85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T87" s="17" t="s">
        <v>132</v>
      </c>
      <c r="AU87" s="17" t="s">
        <v>79</v>
      </c>
    </row>
    <row r="88" s="12" customFormat="1" ht="22.8" customHeight="1">
      <c r="A88" s="12"/>
      <c r="B88" s="188"/>
      <c r="C88" s="189"/>
      <c r="D88" s="190" t="s">
        <v>68</v>
      </c>
      <c r="E88" s="202" t="s">
        <v>470</v>
      </c>
      <c r="F88" s="202" t="s">
        <v>471</v>
      </c>
      <c r="G88" s="189"/>
      <c r="H88" s="189"/>
      <c r="I88" s="192"/>
      <c r="J88" s="203">
        <f>BK88</f>
        <v>0</v>
      </c>
      <c r="K88" s="189"/>
      <c r="L88" s="194"/>
      <c r="M88" s="195"/>
      <c r="N88" s="196"/>
      <c r="O88" s="196"/>
      <c r="P88" s="197">
        <f>SUM(P89:P93)</f>
        <v>0</v>
      </c>
      <c r="Q88" s="196"/>
      <c r="R88" s="197">
        <f>SUM(R89:R93)</f>
        <v>0</v>
      </c>
      <c r="S88" s="196"/>
      <c r="T88" s="198">
        <f>SUM(T89:T93)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9" t="s">
        <v>149</v>
      </c>
      <c r="AT88" s="200" t="s">
        <v>68</v>
      </c>
      <c r="AU88" s="200" t="s">
        <v>77</v>
      </c>
      <c r="AY88" s="199" t="s">
        <v>121</v>
      </c>
      <c r="BK88" s="201">
        <f>SUM(BK89:BK93)</f>
        <v>0</v>
      </c>
    </row>
    <row r="89" s="2" customFormat="1" ht="16.5" customHeight="1">
      <c r="A89" s="38"/>
      <c r="B89" s="39"/>
      <c r="C89" s="204" t="s">
        <v>79</v>
      </c>
      <c r="D89" s="204" t="s">
        <v>123</v>
      </c>
      <c r="E89" s="205" t="s">
        <v>472</v>
      </c>
      <c r="F89" s="206" t="s">
        <v>473</v>
      </c>
      <c r="G89" s="207" t="s">
        <v>193</v>
      </c>
      <c r="H89" s="208">
        <v>3</v>
      </c>
      <c r="I89" s="209"/>
      <c r="J89" s="210">
        <f>ROUND(I89*H89,2)</f>
        <v>0</v>
      </c>
      <c r="K89" s="206" t="s">
        <v>19</v>
      </c>
      <c r="L89" s="44"/>
      <c r="M89" s="211" t="s">
        <v>19</v>
      </c>
      <c r="N89" s="212" t="s">
        <v>40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466</v>
      </c>
      <c r="AT89" s="215" t="s">
        <v>123</v>
      </c>
      <c r="AU89" s="215" t="s">
        <v>79</v>
      </c>
      <c r="AY89" s="17" t="s">
        <v>121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77</v>
      </c>
      <c r="BK89" s="216">
        <f>ROUND(I89*H89,2)</f>
        <v>0</v>
      </c>
      <c r="BL89" s="17" t="s">
        <v>466</v>
      </c>
      <c r="BM89" s="215" t="s">
        <v>474</v>
      </c>
    </row>
    <row r="90" s="2" customFormat="1">
      <c r="A90" s="38"/>
      <c r="B90" s="39"/>
      <c r="C90" s="40"/>
      <c r="D90" s="217" t="s">
        <v>130</v>
      </c>
      <c r="E90" s="40"/>
      <c r="F90" s="218" t="s">
        <v>475</v>
      </c>
      <c r="G90" s="40"/>
      <c r="H90" s="40"/>
      <c r="I90" s="219"/>
      <c r="J90" s="40"/>
      <c r="K90" s="40"/>
      <c r="L90" s="44"/>
      <c r="M90" s="220"/>
      <c r="N90" s="221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130</v>
      </c>
      <c r="AU90" s="17" t="s">
        <v>79</v>
      </c>
    </row>
    <row r="91" s="2" customFormat="1" ht="24.15" customHeight="1">
      <c r="A91" s="38"/>
      <c r="B91" s="39"/>
      <c r="C91" s="204" t="s">
        <v>141</v>
      </c>
      <c r="D91" s="204" t="s">
        <v>123</v>
      </c>
      <c r="E91" s="205" t="s">
        <v>476</v>
      </c>
      <c r="F91" s="206" t="s">
        <v>477</v>
      </c>
      <c r="G91" s="207" t="s">
        <v>465</v>
      </c>
      <c r="H91" s="208">
        <v>1</v>
      </c>
      <c r="I91" s="209"/>
      <c r="J91" s="210">
        <f>ROUND(I91*H91,2)</f>
        <v>0</v>
      </c>
      <c r="K91" s="206" t="s">
        <v>127</v>
      </c>
      <c r="L91" s="44"/>
      <c r="M91" s="211" t="s">
        <v>19</v>
      </c>
      <c r="N91" s="212" t="s">
        <v>40</v>
      </c>
      <c r="O91" s="84"/>
      <c r="P91" s="213">
        <f>O91*H91</f>
        <v>0</v>
      </c>
      <c r="Q91" s="213">
        <v>0</v>
      </c>
      <c r="R91" s="213">
        <f>Q91*H91</f>
        <v>0</v>
      </c>
      <c r="S91" s="213">
        <v>0</v>
      </c>
      <c r="T91" s="214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466</v>
      </c>
      <c r="AT91" s="215" t="s">
        <v>123</v>
      </c>
      <c r="AU91" s="215" t="s">
        <v>79</v>
      </c>
      <c r="AY91" s="17" t="s">
        <v>121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77</v>
      </c>
      <c r="BK91" s="216">
        <f>ROUND(I91*H91,2)</f>
        <v>0</v>
      </c>
      <c r="BL91" s="17" t="s">
        <v>466</v>
      </c>
      <c r="BM91" s="215" t="s">
        <v>478</v>
      </c>
    </row>
    <row r="92" s="2" customFormat="1">
      <c r="A92" s="38"/>
      <c r="B92" s="39"/>
      <c r="C92" s="40"/>
      <c r="D92" s="217" t="s">
        <v>130</v>
      </c>
      <c r="E92" s="40"/>
      <c r="F92" s="218" t="s">
        <v>479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130</v>
      </c>
      <c r="AU92" s="17" t="s">
        <v>79</v>
      </c>
    </row>
    <row r="93" s="2" customFormat="1">
      <c r="A93" s="38"/>
      <c r="B93" s="39"/>
      <c r="C93" s="40"/>
      <c r="D93" s="222" t="s">
        <v>132</v>
      </c>
      <c r="E93" s="40"/>
      <c r="F93" s="223" t="s">
        <v>480</v>
      </c>
      <c r="G93" s="40"/>
      <c r="H93" s="40"/>
      <c r="I93" s="219"/>
      <c r="J93" s="40"/>
      <c r="K93" s="40"/>
      <c r="L93" s="44"/>
      <c r="M93" s="259"/>
      <c r="N93" s="260"/>
      <c r="O93" s="261"/>
      <c r="P93" s="261"/>
      <c r="Q93" s="261"/>
      <c r="R93" s="261"/>
      <c r="S93" s="261"/>
      <c r="T93" s="262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132</v>
      </c>
      <c r="AU93" s="17" t="s">
        <v>79</v>
      </c>
    </row>
    <row r="94" s="2" customFormat="1" ht="6.96" customHeight="1">
      <c r="A94" s="38"/>
      <c r="B94" s="59"/>
      <c r="C94" s="60"/>
      <c r="D94" s="60"/>
      <c r="E94" s="60"/>
      <c r="F94" s="60"/>
      <c r="G94" s="60"/>
      <c r="H94" s="60"/>
      <c r="I94" s="60"/>
      <c r="J94" s="60"/>
      <c r="K94" s="60"/>
      <c r="L94" s="44"/>
      <c r="M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</sheetData>
  <sheetProtection sheet="1" autoFilter="0" formatColumns="0" formatRows="0" objects="1" scenarios="1" spinCount="100000" saltValue="67GtdnrXDdMWROKwI1gjXPlrshVXkfb2mOcvJ62HDYxNa5ErloKbLpaVBE0Z5VIfnEmK+Me7ekoPWBW3ikm7Yw==" hashValue="tLborvCMizm1e0c4qETB/Rlq1+lY1SplrP4NJBcV6ut9hBqyg+21muS+T3nKGlei1rBsWyDDyaf2ZBAXo/sqIQ==" algorithmName="SHA-512" password="CC35"/>
  <autoFilter ref="C81:K9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7" r:id="rId1" display="https://podminky.urs.cz/item/CS_URS_2022_01/043203000"/>
    <hyperlink ref="F93" r:id="rId2" display="https://podminky.urs.cz/item/CS_URS_2022_01/072103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3" customWidth="1"/>
    <col min="2" max="2" width="1.667969" style="263" customWidth="1"/>
    <col min="3" max="4" width="5" style="263" customWidth="1"/>
    <col min="5" max="5" width="11.66016" style="263" customWidth="1"/>
    <col min="6" max="6" width="9.160156" style="263" customWidth="1"/>
    <col min="7" max="7" width="5" style="263" customWidth="1"/>
    <col min="8" max="8" width="77.83203" style="263" customWidth="1"/>
    <col min="9" max="10" width="20" style="263" customWidth="1"/>
    <col min="11" max="11" width="1.667969" style="263" customWidth="1"/>
  </cols>
  <sheetData>
    <row r="1" s="1" customFormat="1" ht="37.5" customHeight="1"/>
    <row r="2" s="1" customFormat="1" ht="7.5" customHeight="1">
      <c r="B2" s="264"/>
      <c r="C2" s="265"/>
      <c r="D2" s="265"/>
      <c r="E2" s="265"/>
      <c r="F2" s="265"/>
      <c r="G2" s="265"/>
      <c r="H2" s="265"/>
      <c r="I2" s="265"/>
      <c r="J2" s="265"/>
      <c r="K2" s="266"/>
    </row>
    <row r="3" s="15" customFormat="1" ht="45" customHeight="1">
      <c r="B3" s="267"/>
      <c r="C3" s="268" t="s">
        <v>481</v>
      </c>
      <c r="D3" s="268"/>
      <c r="E3" s="268"/>
      <c r="F3" s="268"/>
      <c r="G3" s="268"/>
      <c r="H3" s="268"/>
      <c r="I3" s="268"/>
      <c r="J3" s="268"/>
      <c r="K3" s="269"/>
    </row>
    <row r="4" s="1" customFormat="1" ht="25.5" customHeight="1">
      <c r="B4" s="270"/>
      <c r="C4" s="271" t="s">
        <v>482</v>
      </c>
      <c r="D4" s="271"/>
      <c r="E4" s="271"/>
      <c r="F4" s="271"/>
      <c r="G4" s="271"/>
      <c r="H4" s="271"/>
      <c r="I4" s="271"/>
      <c r="J4" s="271"/>
      <c r="K4" s="272"/>
    </row>
    <row r="5" s="1" customFormat="1" ht="5.25" customHeight="1">
      <c r="B5" s="270"/>
      <c r="C5" s="273"/>
      <c r="D5" s="273"/>
      <c r="E5" s="273"/>
      <c r="F5" s="273"/>
      <c r="G5" s="273"/>
      <c r="H5" s="273"/>
      <c r="I5" s="273"/>
      <c r="J5" s="273"/>
      <c r="K5" s="272"/>
    </row>
    <row r="6" s="1" customFormat="1" ht="15" customHeight="1">
      <c r="B6" s="270"/>
      <c r="C6" s="274" t="s">
        <v>483</v>
      </c>
      <c r="D6" s="274"/>
      <c r="E6" s="274"/>
      <c r="F6" s="274"/>
      <c r="G6" s="274"/>
      <c r="H6" s="274"/>
      <c r="I6" s="274"/>
      <c r="J6" s="274"/>
      <c r="K6" s="272"/>
    </row>
    <row r="7" s="1" customFormat="1" ht="15" customHeight="1">
      <c r="B7" s="275"/>
      <c r="C7" s="274" t="s">
        <v>484</v>
      </c>
      <c r="D7" s="274"/>
      <c r="E7" s="274"/>
      <c r="F7" s="274"/>
      <c r="G7" s="274"/>
      <c r="H7" s="274"/>
      <c r="I7" s="274"/>
      <c r="J7" s="274"/>
      <c r="K7" s="272"/>
    </row>
    <row r="8" s="1" customFormat="1" ht="12.75" customHeight="1">
      <c r="B8" s="275"/>
      <c r="C8" s="274"/>
      <c r="D8" s="274"/>
      <c r="E8" s="274"/>
      <c r="F8" s="274"/>
      <c r="G8" s="274"/>
      <c r="H8" s="274"/>
      <c r="I8" s="274"/>
      <c r="J8" s="274"/>
      <c r="K8" s="272"/>
    </row>
    <row r="9" s="1" customFormat="1" ht="15" customHeight="1">
      <c r="B9" s="275"/>
      <c r="C9" s="274" t="s">
        <v>485</v>
      </c>
      <c r="D9" s="274"/>
      <c r="E9" s="274"/>
      <c r="F9" s="274"/>
      <c r="G9" s="274"/>
      <c r="H9" s="274"/>
      <c r="I9" s="274"/>
      <c r="J9" s="274"/>
      <c r="K9" s="272"/>
    </row>
    <row r="10" s="1" customFormat="1" ht="15" customHeight="1">
      <c r="B10" s="275"/>
      <c r="C10" s="274"/>
      <c r="D10" s="274" t="s">
        <v>486</v>
      </c>
      <c r="E10" s="274"/>
      <c r="F10" s="274"/>
      <c r="G10" s="274"/>
      <c r="H10" s="274"/>
      <c r="I10" s="274"/>
      <c r="J10" s="274"/>
      <c r="K10" s="272"/>
    </row>
    <row r="11" s="1" customFormat="1" ht="15" customHeight="1">
      <c r="B11" s="275"/>
      <c r="C11" s="276"/>
      <c r="D11" s="274" t="s">
        <v>487</v>
      </c>
      <c r="E11" s="274"/>
      <c r="F11" s="274"/>
      <c r="G11" s="274"/>
      <c r="H11" s="274"/>
      <c r="I11" s="274"/>
      <c r="J11" s="274"/>
      <c r="K11" s="272"/>
    </row>
    <row r="12" s="1" customFormat="1" ht="15" customHeight="1">
      <c r="B12" s="275"/>
      <c r="C12" s="276"/>
      <c r="D12" s="274"/>
      <c r="E12" s="274"/>
      <c r="F12" s="274"/>
      <c r="G12" s="274"/>
      <c r="H12" s="274"/>
      <c r="I12" s="274"/>
      <c r="J12" s="274"/>
      <c r="K12" s="272"/>
    </row>
    <row r="13" s="1" customFormat="1" ht="15" customHeight="1">
      <c r="B13" s="275"/>
      <c r="C13" s="276"/>
      <c r="D13" s="277" t="s">
        <v>488</v>
      </c>
      <c r="E13" s="274"/>
      <c r="F13" s="274"/>
      <c r="G13" s="274"/>
      <c r="H13" s="274"/>
      <c r="I13" s="274"/>
      <c r="J13" s="274"/>
      <c r="K13" s="272"/>
    </row>
    <row r="14" s="1" customFormat="1" ht="12.75" customHeight="1">
      <c r="B14" s="275"/>
      <c r="C14" s="276"/>
      <c r="D14" s="276"/>
      <c r="E14" s="276"/>
      <c r="F14" s="276"/>
      <c r="G14" s="276"/>
      <c r="H14" s="276"/>
      <c r="I14" s="276"/>
      <c r="J14" s="276"/>
      <c r="K14" s="272"/>
    </row>
    <row r="15" s="1" customFormat="1" ht="15" customHeight="1">
      <c r="B15" s="275"/>
      <c r="C15" s="276"/>
      <c r="D15" s="274" t="s">
        <v>489</v>
      </c>
      <c r="E15" s="274"/>
      <c r="F15" s="274"/>
      <c r="G15" s="274"/>
      <c r="H15" s="274"/>
      <c r="I15" s="274"/>
      <c r="J15" s="274"/>
      <c r="K15" s="272"/>
    </row>
    <row r="16" s="1" customFormat="1" ht="15" customHeight="1">
      <c r="B16" s="275"/>
      <c r="C16" s="276"/>
      <c r="D16" s="274" t="s">
        <v>490</v>
      </c>
      <c r="E16" s="274"/>
      <c r="F16" s="274"/>
      <c r="G16" s="274"/>
      <c r="H16" s="274"/>
      <c r="I16" s="274"/>
      <c r="J16" s="274"/>
      <c r="K16" s="272"/>
    </row>
    <row r="17" s="1" customFormat="1" ht="15" customHeight="1">
      <c r="B17" s="275"/>
      <c r="C17" s="276"/>
      <c r="D17" s="274" t="s">
        <v>491</v>
      </c>
      <c r="E17" s="274"/>
      <c r="F17" s="274"/>
      <c r="G17" s="274"/>
      <c r="H17" s="274"/>
      <c r="I17" s="274"/>
      <c r="J17" s="274"/>
      <c r="K17" s="272"/>
    </row>
    <row r="18" s="1" customFormat="1" ht="15" customHeight="1">
      <c r="B18" s="275"/>
      <c r="C18" s="276"/>
      <c r="D18" s="276"/>
      <c r="E18" s="278" t="s">
        <v>76</v>
      </c>
      <c r="F18" s="274" t="s">
        <v>492</v>
      </c>
      <c r="G18" s="274"/>
      <c r="H18" s="274"/>
      <c r="I18" s="274"/>
      <c r="J18" s="274"/>
      <c r="K18" s="272"/>
    </row>
    <row r="19" s="1" customFormat="1" ht="15" customHeight="1">
      <c r="B19" s="275"/>
      <c r="C19" s="276"/>
      <c r="D19" s="276"/>
      <c r="E19" s="278" t="s">
        <v>493</v>
      </c>
      <c r="F19" s="274" t="s">
        <v>494</v>
      </c>
      <c r="G19" s="274"/>
      <c r="H19" s="274"/>
      <c r="I19" s="274"/>
      <c r="J19" s="274"/>
      <c r="K19" s="272"/>
    </row>
    <row r="20" s="1" customFormat="1" ht="15" customHeight="1">
      <c r="B20" s="275"/>
      <c r="C20" s="276"/>
      <c r="D20" s="276"/>
      <c r="E20" s="278" t="s">
        <v>495</v>
      </c>
      <c r="F20" s="274" t="s">
        <v>496</v>
      </c>
      <c r="G20" s="274"/>
      <c r="H20" s="274"/>
      <c r="I20" s="274"/>
      <c r="J20" s="274"/>
      <c r="K20" s="272"/>
    </row>
    <row r="21" s="1" customFormat="1" ht="15" customHeight="1">
      <c r="B21" s="275"/>
      <c r="C21" s="276"/>
      <c r="D21" s="276"/>
      <c r="E21" s="278" t="s">
        <v>497</v>
      </c>
      <c r="F21" s="274" t="s">
        <v>498</v>
      </c>
      <c r="G21" s="274"/>
      <c r="H21" s="274"/>
      <c r="I21" s="274"/>
      <c r="J21" s="274"/>
      <c r="K21" s="272"/>
    </row>
    <row r="22" s="1" customFormat="1" ht="15" customHeight="1">
      <c r="B22" s="275"/>
      <c r="C22" s="276"/>
      <c r="D22" s="276"/>
      <c r="E22" s="278" t="s">
        <v>499</v>
      </c>
      <c r="F22" s="274" t="s">
        <v>500</v>
      </c>
      <c r="G22" s="274"/>
      <c r="H22" s="274"/>
      <c r="I22" s="274"/>
      <c r="J22" s="274"/>
      <c r="K22" s="272"/>
    </row>
    <row r="23" s="1" customFormat="1" ht="15" customHeight="1">
      <c r="B23" s="275"/>
      <c r="C23" s="276"/>
      <c r="D23" s="276"/>
      <c r="E23" s="278" t="s">
        <v>501</v>
      </c>
      <c r="F23" s="274" t="s">
        <v>502</v>
      </c>
      <c r="G23" s="274"/>
      <c r="H23" s="274"/>
      <c r="I23" s="274"/>
      <c r="J23" s="274"/>
      <c r="K23" s="272"/>
    </row>
    <row r="24" s="1" customFormat="1" ht="12.75" customHeight="1">
      <c r="B24" s="275"/>
      <c r="C24" s="276"/>
      <c r="D24" s="276"/>
      <c r="E24" s="276"/>
      <c r="F24" s="276"/>
      <c r="G24" s="276"/>
      <c r="H24" s="276"/>
      <c r="I24" s="276"/>
      <c r="J24" s="276"/>
      <c r="K24" s="272"/>
    </row>
    <row r="25" s="1" customFormat="1" ht="15" customHeight="1">
      <c r="B25" s="275"/>
      <c r="C25" s="274" t="s">
        <v>503</v>
      </c>
      <c r="D25" s="274"/>
      <c r="E25" s="274"/>
      <c r="F25" s="274"/>
      <c r="G25" s="274"/>
      <c r="H25" s="274"/>
      <c r="I25" s="274"/>
      <c r="J25" s="274"/>
      <c r="K25" s="272"/>
    </row>
    <row r="26" s="1" customFormat="1" ht="15" customHeight="1">
      <c r="B26" s="275"/>
      <c r="C26" s="274" t="s">
        <v>504</v>
      </c>
      <c r="D26" s="274"/>
      <c r="E26" s="274"/>
      <c r="F26" s="274"/>
      <c r="G26" s="274"/>
      <c r="H26" s="274"/>
      <c r="I26" s="274"/>
      <c r="J26" s="274"/>
      <c r="K26" s="272"/>
    </row>
    <row r="27" s="1" customFormat="1" ht="15" customHeight="1">
      <c r="B27" s="275"/>
      <c r="C27" s="274"/>
      <c r="D27" s="274" t="s">
        <v>505</v>
      </c>
      <c r="E27" s="274"/>
      <c r="F27" s="274"/>
      <c r="G27" s="274"/>
      <c r="H27" s="274"/>
      <c r="I27" s="274"/>
      <c r="J27" s="274"/>
      <c r="K27" s="272"/>
    </row>
    <row r="28" s="1" customFormat="1" ht="15" customHeight="1">
      <c r="B28" s="275"/>
      <c r="C28" s="276"/>
      <c r="D28" s="274" t="s">
        <v>506</v>
      </c>
      <c r="E28" s="274"/>
      <c r="F28" s="274"/>
      <c r="G28" s="274"/>
      <c r="H28" s="274"/>
      <c r="I28" s="274"/>
      <c r="J28" s="274"/>
      <c r="K28" s="272"/>
    </row>
    <row r="29" s="1" customFormat="1" ht="12.75" customHeight="1">
      <c r="B29" s="275"/>
      <c r="C29" s="276"/>
      <c r="D29" s="276"/>
      <c r="E29" s="276"/>
      <c r="F29" s="276"/>
      <c r="G29" s="276"/>
      <c r="H29" s="276"/>
      <c r="I29" s="276"/>
      <c r="J29" s="276"/>
      <c r="K29" s="272"/>
    </row>
    <row r="30" s="1" customFormat="1" ht="15" customHeight="1">
      <c r="B30" s="275"/>
      <c r="C30" s="276"/>
      <c r="D30" s="274" t="s">
        <v>507</v>
      </c>
      <c r="E30" s="274"/>
      <c r="F30" s="274"/>
      <c r="G30" s="274"/>
      <c r="H30" s="274"/>
      <c r="I30" s="274"/>
      <c r="J30" s="274"/>
      <c r="K30" s="272"/>
    </row>
    <row r="31" s="1" customFormat="1" ht="15" customHeight="1">
      <c r="B31" s="275"/>
      <c r="C31" s="276"/>
      <c r="D31" s="274" t="s">
        <v>508</v>
      </c>
      <c r="E31" s="274"/>
      <c r="F31" s="274"/>
      <c r="G31" s="274"/>
      <c r="H31" s="274"/>
      <c r="I31" s="274"/>
      <c r="J31" s="274"/>
      <c r="K31" s="272"/>
    </row>
    <row r="32" s="1" customFormat="1" ht="12.75" customHeight="1">
      <c r="B32" s="275"/>
      <c r="C32" s="276"/>
      <c r="D32" s="276"/>
      <c r="E32" s="276"/>
      <c r="F32" s="276"/>
      <c r="G32" s="276"/>
      <c r="H32" s="276"/>
      <c r="I32" s="276"/>
      <c r="J32" s="276"/>
      <c r="K32" s="272"/>
    </row>
    <row r="33" s="1" customFormat="1" ht="15" customHeight="1">
      <c r="B33" s="275"/>
      <c r="C33" s="276"/>
      <c r="D33" s="274" t="s">
        <v>509</v>
      </c>
      <c r="E33" s="274"/>
      <c r="F33" s="274"/>
      <c r="G33" s="274"/>
      <c r="H33" s="274"/>
      <c r="I33" s="274"/>
      <c r="J33" s="274"/>
      <c r="K33" s="272"/>
    </row>
    <row r="34" s="1" customFormat="1" ht="15" customHeight="1">
      <c r="B34" s="275"/>
      <c r="C34" s="276"/>
      <c r="D34" s="274" t="s">
        <v>510</v>
      </c>
      <c r="E34" s="274"/>
      <c r="F34" s="274"/>
      <c r="G34" s="274"/>
      <c r="H34" s="274"/>
      <c r="I34" s="274"/>
      <c r="J34" s="274"/>
      <c r="K34" s="272"/>
    </row>
    <row r="35" s="1" customFormat="1" ht="15" customHeight="1">
      <c r="B35" s="275"/>
      <c r="C35" s="276"/>
      <c r="D35" s="274" t="s">
        <v>511</v>
      </c>
      <c r="E35" s="274"/>
      <c r="F35" s="274"/>
      <c r="G35" s="274"/>
      <c r="H35" s="274"/>
      <c r="I35" s="274"/>
      <c r="J35" s="274"/>
      <c r="K35" s="272"/>
    </row>
    <row r="36" s="1" customFormat="1" ht="15" customHeight="1">
      <c r="B36" s="275"/>
      <c r="C36" s="276"/>
      <c r="D36" s="274"/>
      <c r="E36" s="277" t="s">
        <v>107</v>
      </c>
      <c r="F36" s="274"/>
      <c r="G36" s="274" t="s">
        <v>512</v>
      </c>
      <c r="H36" s="274"/>
      <c r="I36" s="274"/>
      <c r="J36" s="274"/>
      <c r="K36" s="272"/>
    </row>
    <row r="37" s="1" customFormat="1" ht="30.75" customHeight="1">
      <c r="B37" s="275"/>
      <c r="C37" s="276"/>
      <c r="D37" s="274"/>
      <c r="E37" s="277" t="s">
        <v>513</v>
      </c>
      <c r="F37" s="274"/>
      <c r="G37" s="274" t="s">
        <v>514</v>
      </c>
      <c r="H37" s="274"/>
      <c r="I37" s="274"/>
      <c r="J37" s="274"/>
      <c r="K37" s="272"/>
    </row>
    <row r="38" s="1" customFormat="1" ht="15" customHeight="1">
      <c r="B38" s="275"/>
      <c r="C38" s="276"/>
      <c r="D38" s="274"/>
      <c r="E38" s="277" t="s">
        <v>50</v>
      </c>
      <c r="F38" s="274"/>
      <c r="G38" s="274" t="s">
        <v>515</v>
      </c>
      <c r="H38" s="274"/>
      <c r="I38" s="274"/>
      <c r="J38" s="274"/>
      <c r="K38" s="272"/>
    </row>
    <row r="39" s="1" customFormat="1" ht="15" customHeight="1">
      <c r="B39" s="275"/>
      <c r="C39" s="276"/>
      <c r="D39" s="274"/>
      <c r="E39" s="277" t="s">
        <v>51</v>
      </c>
      <c r="F39" s="274"/>
      <c r="G39" s="274" t="s">
        <v>516</v>
      </c>
      <c r="H39" s="274"/>
      <c r="I39" s="274"/>
      <c r="J39" s="274"/>
      <c r="K39" s="272"/>
    </row>
    <row r="40" s="1" customFormat="1" ht="15" customHeight="1">
      <c r="B40" s="275"/>
      <c r="C40" s="276"/>
      <c r="D40" s="274"/>
      <c r="E40" s="277" t="s">
        <v>108</v>
      </c>
      <c r="F40" s="274"/>
      <c r="G40" s="274" t="s">
        <v>517</v>
      </c>
      <c r="H40" s="274"/>
      <c r="I40" s="274"/>
      <c r="J40" s="274"/>
      <c r="K40" s="272"/>
    </row>
    <row r="41" s="1" customFormat="1" ht="15" customHeight="1">
      <c r="B41" s="275"/>
      <c r="C41" s="276"/>
      <c r="D41" s="274"/>
      <c r="E41" s="277" t="s">
        <v>109</v>
      </c>
      <c r="F41" s="274"/>
      <c r="G41" s="274" t="s">
        <v>518</v>
      </c>
      <c r="H41" s="274"/>
      <c r="I41" s="274"/>
      <c r="J41" s="274"/>
      <c r="K41" s="272"/>
    </row>
    <row r="42" s="1" customFormat="1" ht="15" customHeight="1">
      <c r="B42" s="275"/>
      <c r="C42" s="276"/>
      <c r="D42" s="274"/>
      <c r="E42" s="277" t="s">
        <v>519</v>
      </c>
      <c r="F42" s="274"/>
      <c r="G42" s="274" t="s">
        <v>520</v>
      </c>
      <c r="H42" s="274"/>
      <c r="I42" s="274"/>
      <c r="J42" s="274"/>
      <c r="K42" s="272"/>
    </row>
    <row r="43" s="1" customFormat="1" ht="15" customHeight="1">
      <c r="B43" s="275"/>
      <c r="C43" s="276"/>
      <c r="D43" s="274"/>
      <c r="E43" s="277"/>
      <c r="F43" s="274"/>
      <c r="G43" s="274" t="s">
        <v>521</v>
      </c>
      <c r="H43" s="274"/>
      <c r="I43" s="274"/>
      <c r="J43" s="274"/>
      <c r="K43" s="272"/>
    </row>
    <row r="44" s="1" customFormat="1" ht="15" customHeight="1">
      <c r="B44" s="275"/>
      <c r="C44" s="276"/>
      <c r="D44" s="274"/>
      <c r="E44" s="277" t="s">
        <v>522</v>
      </c>
      <c r="F44" s="274"/>
      <c r="G44" s="274" t="s">
        <v>523</v>
      </c>
      <c r="H44" s="274"/>
      <c r="I44" s="274"/>
      <c r="J44" s="274"/>
      <c r="K44" s="272"/>
    </row>
    <row r="45" s="1" customFormat="1" ht="15" customHeight="1">
      <c r="B45" s="275"/>
      <c r="C45" s="276"/>
      <c r="D45" s="274"/>
      <c r="E45" s="277" t="s">
        <v>111</v>
      </c>
      <c r="F45" s="274"/>
      <c r="G45" s="274" t="s">
        <v>524</v>
      </c>
      <c r="H45" s="274"/>
      <c r="I45" s="274"/>
      <c r="J45" s="274"/>
      <c r="K45" s="272"/>
    </row>
    <row r="46" s="1" customFormat="1" ht="12.75" customHeight="1">
      <c r="B46" s="275"/>
      <c r="C46" s="276"/>
      <c r="D46" s="274"/>
      <c r="E46" s="274"/>
      <c r="F46" s="274"/>
      <c r="G46" s="274"/>
      <c r="H46" s="274"/>
      <c r="I46" s="274"/>
      <c r="J46" s="274"/>
      <c r="K46" s="272"/>
    </row>
    <row r="47" s="1" customFormat="1" ht="15" customHeight="1">
      <c r="B47" s="275"/>
      <c r="C47" s="276"/>
      <c r="D47" s="274" t="s">
        <v>525</v>
      </c>
      <c r="E47" s="274"/>
      <c r="F47" s="274"/>
      <c r="G47" s="274"/>
      <c r="H47" s="274"/>
      <c r="I47" s="274"/>
      <c r="J47" s="274"/>
      <c r="K47" s="272"/>
    </row>
    <row r="48" s="1" customFormat="1" ht="15" customHeight="1">
      <c r="B48" s="275"/>
      <c r="C48" s="276"/>
      <c r="D48" s="276"/>
      <c r="E48" s="274" t="s">
        <v>526</v>
      </c>
      <c r="F48" s="274"/>
      <c r="G48" s="274"/>
      <c r="H48" s="274"/>
      <c r="I48" s="274"/>
      <c r="J48" s="274"/>
      <c r="K48" s="272"/>
    </row>
    <row r="49" s="1" customFormat="1" ht="15" customHeight="1">
      <c r="B49" s="275"/>
      <c r="C49" s="276"/>
      <c r="D49" s="276"/>
      <c r="E49" s="274" t="s">
        <v>527</v>
      </c>
      <c r="F49" s="274"/>
      <c r="G49" s="274"/>
      <c r="H49" s="274"/>
      <c r="I49" s="274"/>
      <c r="J49" s="274"/>
      <c r="K49" s="272"/>
    </row>
    <row r="50" s="1" customFormat="1" ht="15" customHeight="1">
      <c r="B50" s="275"/>
      <c r="C50" s="276"/>
      <c r="D50" s="276"/>
      <c r="E50" s="274" t="s">
        <v>528</v>
      </c>
      <c r="F50" s="274"/>
      <c r="G50" s="274"/>
      <c r="H50" s="274"/>
      <c r="I50" s="274"/>
      <c r="J50" s="274"/>
      <c r="K50" s="272"/>
    </row>
    <row r="51" s="1" customFormat="1" ht="15" customHeight="1">
      <c r="B51" s="275"/>
      <c r="C51" s="276"/>
      <c r="D51" s="274" t="s">
        <v>529</v>
      </c>
      <c r="E51" s="274"/>
      <c r="F51" s="274"/>
      <c r="G51" s="274"/>
      <c r="H51" s="274"/>
      <c r="I51" s="274"/>
      <c r="J51" s="274"/>
      <c r="K51" s="272"/>
    </row>
    <row r="52" s="1" customFormat="1" ht="25.5" customHeight="1">
      <c r="B52" s="270"/>
      <c r="C52" s="271" t="s">
        <v>530</v>
      </c>
      <c r="D52" s="271"/>
      <c r="E52" s="271"/>
      <c r="F52" s="271"/>
      <c r="G52" s="271"/>
      <c r="H52" s="271"/>
      <c r="I52" s="271"/>
      <c r="J52" s="271"/>
      <c r="K52" s="272"/>
    </row>
    <row r="53" s="1" customFormat="1" ht="5.25" customHeight="1">
      <c r="B53" s="270"/>
      <c r="C53" s="273"/>
      <c r="D53" s="273"/>
      <c r="E53" s="273"/>
      <c r="F53" s="273"/>
      <c r="G53" s="273"/>
      <c r="H53" s="273"/>
      <c r="I53" s="273"/>
      <c r="J53" s="273"/>
      <c r="K53" s="272"/>
    </row>
    <row r="54" s="1" customFormat="1" ht="15" customHeight="1">
      <c r="B54" s="270"/>
      <c r="C54" s="274" t="s">
        <v>531</v>
      </c>
      <c r="D54" s="274"/>
      <c r="E54" s="274"/>
      <c r="F54" s="274"/>
      <c r="G54" s="274"/>
      <c r="H54" s="274"/>
      <c r="I54" s="274"/>
      <c r="J54" s="274"/>
      <c r="K54" s="272"/>
    </row>
    <row r="55" s="1" customFormat="1" ht="15" customHeight="1">
      <c r="B55" s="270"/>
      <c r="C55" s="274" t="s">
        <v>532</v>
      </c>
      <c r="D55" s="274"/>
      <c r="E55" s="274"/>
      <c r="F55" s="274"/>
      <c r="G55" s="274"/>
      <c r="H55" s="274"/>
      <c r="I55" s="274"/>
      <c r="J55" s="274"/>
      <c r="K55" s="272"/>
    </row>
    <row r="56" s="1" customFormat="1" ht="12.75" customHeight="1">
      <c r="B56" s="270"/>
      <c r="C56" s="274"/>
      <c r="D56" s="274"/>
      <c r="E56" s="274"/>
      <c r="F56" s="274"/>
      <c r="G56" s="274"/>
      <c r="H56" s="274"/>
      <c r="I56" s="274"/>
      <c r="J56" s="274"/>
      <c r="K56" s="272"/>
    </row>
    <row r="57" s="1" customFormat="1" ht="15" customHeight="1">
      <c r="B57" s="270"/>
      <c r="C57" s="274" t="s">
        <v>533</v>
      </c>
      <c r="D57" s="274"/>
      <c r="E57" s="274"/>
      <c r="F57" s="274"/>
      <c r="G57" s="274"/>
      <c r="H57" s="274"/>
      <c r="I57" s="274"/>
      <c r="J57" s="274"/>
      <c r="K57" s="272"/>
    </row>
    <row r="58" s="1" customFormat="1" ht="15" customHeight="1">
      <c r="B58" s="270"/>
      <c r="C58" s="276"/>
      <c r="D58" s="274" t="s">
        <v>534</v>
      </c>
      <c r="E58" s="274"/>
      <c r="F58" s="274"/>
      <c r="G58" s="274"/>
      <c r="H58" s="274"/>
      <c r="I58" s="274"/>
      <c r="J58" s="274"/>
      <c r="K58" s="272"/>
    </row>
    <row r="59" s="1" customFormat="1" ht="15" customHeight="1">
      <c r="B59" s="270"/>
      <c r="C59" s="276"/>
      <c r="D59" s="274" t="s">
        <v>535</v>
      </c>
      <c r="E59" s="274"/>
      <c r="F59" s="274"/>
      <c r="G59" s="274"/>
      <c r="H59" s="274"/>
      <c r="I59" s="274"/>
      <c r="J59" s="274"/>
      <c r="K59" s="272"/>
    </row>
    <row r="60" s="1" customFormat="1" ht="15" customHeight="1">
      <c r="B60" s="270"/>
      <c r="C60" s="276"/>
      <c r="D60" s="274" t="s">
        <v>536</v>
      </c>
      <c r="E60" s="274"/>
      <c r="F60" s="274"/>
      <c r="G60" s="274"/>
      <c r="H60" s="274"/>
      <c r="I60" s="274"/>
      <c r="J60" s="274"/>
      <c r="K60" s="272"/>
    </row>
    <row r="61" s="1" customFormat="1" ht="15" customHeight="1">
      <c r="B61" s="270"/>
      <c r="C61" s="276"/>
      <c r="D61" s="274" t="s">
        <v>537</v>
      </c>
      <c r="E61" s="274"/>
      <c r="F61" s="274"/>
      <c r="G61" s="274"/>
      <c r="H61" s="274"/>
      <c r="I61" s="274"/>
      <c r="J61" s="274"/>
      <c r="K61" s="272"/>
    </row>
    <row r="62" s="1" customFormat="1" ht="15" customHeight="1">
      <c r="B62" s="270"/>
      <c r="C62" s="276"/>
      <c r="D62" s="279" t="s">
        <v>538</v>
      </c>
      <c r="E62" s="279"/>
      <c r="F62" s="279"/>
      <c r="G62" s="279"/>
      <c r="H62" s="279"/>
      <c r="I62" s="279"/>
      <c r="J62" s="279"/>
      <c r="K62" s="272"/>
    </row>
    <row r="63" s="1" customFormat="1" ht="15" customHeight="1">
      <c r="B63" s="270"/>
      <c r="C63" s="276"/>
      <c r="D63" s="274" t="s">
        <v>539</v>
      </c>
      <c r="E63" s="274"/>
      <c r="F63" s="274"/>
      <c r="G63" s="274"/>
      <c r="H63" s="274"/>
      <c r="I63" s="274"/>
      <c r="J63" s="274"/>
      <c r="K63" s="272"/>
    </row>
    <row r="64" s="1" customFormat="1" ht="12.75" customHeight="1">
      <c r="B64" s="270"/>
      <c r="C64" s="276"/>
      <c r="D64" s="276"/>
      <c r="E64" s="280"/>
      <c r="F64" s="276"/>
      <c r="G64" s="276"/>
      <c r="H64" s="276"/>
      <c r="I64" s="276"/>
      <c r="J64" s="276"/>
      <c r="K64" s="272"/>
    </row>
    <row r="65" s="1" customFormat="1" ht="15" customHeight="1">
      <c r="B65" s="270"/>
      <c r="C65" s="276"/>
      <c r="D65" s="274" t="s">
        <v>540</v>
      </c>
      <c r="E65" s="274"/>
      <c r="F65" s="274"/>
      <c r="G65" s="274"/>
      <c r="H65" s="274"/>
      <c r="I65" s="274"/>
      <c r="J65" s="274"/>
      <c r="K65" s="272"/>
    </row>
    <row r="66" s="1" customFormat="1" ht="15" customHeight="1">
      <c r="B66" s="270"/>
      <c r="C66" s="276"/>
      <c r="D66" s="279" t="s">
        <v>541</v>
      </c>
      <c r="E66" s="279"/>
      <c r="F66" s="279"/>
      <c r="G66" s="279"/>
      <c r="H66" s="279"/>
      <c r="I66" s="279"/>
      <c r="J66" s="279"/>
      <c r="K66" s="272"/>
    </row>
    <row r="67" s="1" customFormat="1" ht="15" customHeight="1">
      <c r="B67" s="270"/>
      <c r="C67" s="276"/>
      <c r="D67" s="274" t="s">
        <v>542</v>
      </c>
      <c r="E67" s="274"/>
      <c r="F67" s="274"/>
      <c r="G67" s="274"/>
      <c r="H67" s="274"/>
      <c r="I67" s="274"/>
      <c r="J67" s="274"/>
      <c r="K67" s="272"/>
    </row>
    <row r="68" s="1" customFormat="1" ht="15" customHeight="1">
      <c r="B68" s="270"/>
      <c r="C68" s="276"/>
      <c r="D68" s="274" t="s">
        <v>543</v>
      </c>
      <c r="E68" s="274"/>
      <c r="F68" s="274"/>
      <c r="G68" s="274"/>
      <c r="H68" s="274"/>
      <c r="I68" s="274"/>
      <c r="J68" s="274"/>
      <c r="K68" s="272"/>
    </row>
    <row r="69" s="1" customFormat="1" ht="15" customHeight="1">
      <c r="B69" s="270"/>
      <c r="C69" s="276"/>
      <c r="D69" s="274" t="s">
        <v>544</v>
      </c>
      <c r="E69" s="274"/>
      <c r="F69" s="274"/>
      <c r="G69" s="274"/>
      <c r="H69" s="274"/>
      <c r="I69" s="274"/>
      <c r="J69" s="274"/>
      <c r="K69" s="272"/>
    </row>
    <row r="70" s="1" customFormat="1" ht="15" customHeight="1">
      <c r="B70" s="270"/>
      <c r="C70" s="276"/>
      <c r="D70" s="274" t="s">
        <v>545</v>
      </c>
      <c r="E70" s="274"/>
      <c r="F70" s="274"/>
      <c r="G70" s="274"/>
      <c r="H70" s="274"/>
      <c r="I70" s="274"/>
      <c r="J70" s="274"/>
      <c r="K70" s="272"/>
    </row>
    <row r="71" s="1" customFormat="1" ht="12.75" customHeight="1">
      <c r="B71" s="281"/>
      <c r="C71" s="282"/>
      <c r="D71" s="282"/>
      <c r="E71" s="282"/>
      <c r="F71" s="282"/>
      <c r="G71" s="282"/>
      <c r="H71" s="282"/>
      <c r="I71" s="282"/>
      <c r="J71" s="282"/>
      <c r="K71" s="283"/>
    </row>
    <row r="72" s="1" customFormat="1" ht="18.75" customHeight="1">
      <c r="B72" s="284"/>
      <c r="C72" s="284"/>
      <c r="D72" s="284"/>
      <c r="E72" s="284"/>
      <c r="F72" s="284"/>
      <c r="G72" s="284"/>
      <c r="H72" s="284"/>
      <c r="I72" s="284"/>
      <c r="J72" s="284"/>
      <c r="K72" s="285"/>
    </row>
    <row r="73" s="1" customFormat="1" ht="18.75" customHeight="1">
      <c r="B73" s="285"/>
      <c r="C73" s="285"/>
      <c r="D73" s="285"/>
      <c r="E73" s="285"/>
      <c r="F73" s="285"/>
      <c r="G73" s="285"/>
      <c r="H73" s="285"/>
      <c r="I73" s="285"/>
      <c r="J73" s="285"/>
      <c r="K73" s="285"/>
    </row>
    <row r="74" s="1" customFormat="1" ht="7.5" customHeight="1">
      <c r="B74" s="286"/>
      <c r="C74" s="287"/>
      <c r="D74" s="287"/>
      <c r="E74" s="287"/>
      <c r="F74" s="287"/>
      <c r="G74" s="287"/>
      <c r="H74" s="287"/>
      <c r="I74" s="287"/>
      <c r="J74" s="287"/>
      <c r="K74" s="288"/>
    </row>
    <row r="75" s="1" customFormat="1" ht="45" customHeight="1">
      <c r="B75" s="289"/>
      <c r="C75" s="290" t="s">
        <v>546</v>
      </c>
      <c r="D75" s="290"/>
      <c r="E75" s="290"/>
      <c r="F75" s="290"/>
      <c r="G75" s="290"/>
      <c r="H75" s="290"/>
      <c r="I75" s="290"/>
      <c r="J75" s="290"/>
      <c r="K75" s="291"/>
    </row>
    <row r="76" s="1" customFormat="1" ht="17.25" customHeight="1">
      <c r="B76" s="289"/>
      <c r="C76" s="292" t="s">
        <v>547</v>
      </c>
      <c r="D76" s="292"/>
      <c r="E76" s="292"/>
      <c r="F76" s="292" t="s">
        <v>548</v>
      </c>
      <c r="G76" s="293"/>
      <c r="H76" s="292" t="s">
        <v>51</v>
      </c>
      <c r="I76" s="292" t="s">
        <v>54</v>
      </c>
      <c r="J76" s="292" t="s">
        <v>549</v>
      </c>
      <c r="K76" s="291"/>
    </row>
    <row r="77" s="1" customFormat="1" ht="17.25" customHeight="1">
      <c r="B77" s="289"/>
      <c r="C77" s="294" t="s">
        <v>550</v>
      </c>
      <c r="D77" s="294"/>
      <c r="E77" s="294"/>
      <c r="F77" s="295" t="s">
        <v>551</v>
      </c>
      <c r="G77" s="296"/>
      <c r="H77" s="294"/>
      <c r="I77" s="294"/>
      <c r="J77" s="294" t="s">
        <v>552</v>
      </c>
      <c r="K77" s="291"/>
    </row>
    <row r="78" s="1" customFormat="1" ht="5.25" customHeight="1">
      <c r="B78" s="289"/>
      <c r="C78" s="297"/>
      <c r="D78" s="297"/>
      <c r="E78" s="297"/>
      <c r="F78" s="297"/>
      <c r="G78" s="298"/>
      <c r="H78" s="297"/>
      <c r="I78" s="297"/>
      <c r="J78" s="297"/>
      <c r="K78" s="291"/>
    </row>
    <row r="79" s="1" customFormat="1" ht="15" customHeight="1">
      <c r="B79" s="289"/>
      <c r="C79" s="277" t="s">
        <v>50</v>
      </c>
      <c r="D79" s="299"/>
      <c r="E79" s="299"/>
      <c r="F79" s="300" t="s">
        <v>553</v>
      </c>
      <c r="G79" s="301"/>
      <c r="H79" s="277" t="s">
        <v>554</v>
      </c>
      <c r="I79" s="277" t="s">
        <v>555</v>
      </c>
      <c r="J79" s="277">
        <v>20</v>
      </c>
      <c r="K79" s="291"/>
    </row>
    <row r="80" s="1" customFormat="1" ht="15" customHeight="1">
      <c r="B80" s="289"/>
      <c r="C80" s="277" t="s">
        <v>556</v>
      </c>
      <c r="D80" s="277"/>
      <c r="E80" s="277"/>
      <c r="F80" s="300" t="s">
        <v>553</v>
      </c>
      <c r="G80" s="301"/>
      <c r="H80" s="277" t="s">
        <v>557</v>
      </c>
      <c r="I80" s="277" t="s">
        <v>555</v>
      </c>
      <c r="J80" s="277">
        <v>120</v>
      </c>
      <c r="K80" s="291"/>
    </row>
    <row r="81" s="1" customFormat="1" ht="15" customHeight="1">
      <c r="B81" s="302"/>
      <c r="C81" s="277" t="s">
        <v>558</v>
      </c>
      <c r="D81" s="277"/>
      <c r="E81" s="277"/>
      <c r="F81" s="300" t="s">
        <v>559</v>
      </c>
      <c r="G81" s="301"/>
      <c r="H81" s="277" t="s">
        <v>560</v>
      </c>
      <c r="I81" s="277" t="s">
        <v>555</v>
      </c>
      <c r="J81" s="277">
        <v>50</v>
      </c>
      <c r="K81" s="291"/>
    </row>
    <row r="82" s="1" customFormat="1" ht="15" customHeight="1">
      <c r="B82" s="302"/>
      <c r="C82" s="277" t="s">
        <v>561</v>
      </c>
      <c r="D82" s="277"/>
      <c r="E82" s="277"/>
      <c r="F82" s="300" t="s">
        <v>553</v>
      </c>
      <c r="G82" s="301"/>
      <c r="H82" s="277" t="s">
        <v>562</v>
      </c>
      <c r="I82" s="277" t="s">
        <v>563</v>
      </c>
      <c r="J82" s="277"/>
      <c r="K82" s="291"/>
    </row>
    <row r="83" s="1" customFormat="1" ht="15" customHeight="1">
      <c r="B83" s="302"/>
      <c r="C83" s="303" t="s">
        <v>564</v>
      </c>
      <c r="D83" s="303"/>
      <c r="E83" s="303"/>
      <c r="F83" s="304" t="s">
        <v>559</v>
      </c>
      <c r="G83" s="303"/>
      <c r="H83" s="303" t="s">
        <v>565</v>
      </c>
      <c r="I83" s="303" t="s">
        <v>555</v>
      </c>
      <c r="J83" s="303">
        <v>15</v>
      </c>
      <c r="K83" s="291"/>
    </row>
    <row r="84" s="1" customFormat="1" ht="15" customHeight="1">
      <c r="B84" s="302"/>
      <c r="C84" s="303" t="s">
        <v>566</v>
      </c>
      <c r="D84" s="303"/>
      <c r="E84" s="303"/>
      <c r="F84" s="304" t="s">
        <v>559</v>
      </c>
      <c r="G84" s="303"/>
      <c r="H84" s="303" t="s">
        <v>567</v>
      </c>
      <c r="I84" s="303" t="s">
        <v>555</v>
      </c>
      <c r="J84" s="303">
        <v>15</v>
      </c>
      <c r="K84" s="291"/>
    </row>
    <row r="85" s="1" customFormat="1" ht="15" customHeight="1">
      <c r="B85" s="302"/>
      <c r="C85" s="303" t="s">
        <v>568</v>
      </c>
      <c r="D85" s="303"/>
      <c r="E85" s="303"/>
      <c r="F85" s="304" t="s">
        <v>559</v>
      </c>
      <c r="G85" s="303"/>
      <c r="H85" s="303" t="s">
        <v>569</v>
      </c>
      <c r="I85" s="303" t="s">
        <v>555</v>
      </c>
      <c r="J85" s="303">
        <v>20</v>
      </c>
      <c r="K85" s="291"/>
    </row>
    <row r="86" s="1" customFormat="1" ht="15" customHeight="1">
      <c r="B86" s="302"/>
      <c r="C86" s="303" t="s">
        <v>570</v>
      </c>
      <c r="D86" s="303"/>
      <c r="E86" s="303"/>
      <c r="F86" s="304" t="s">
        <v>559</v>
      </c>
      <c r="G86" s="303"/>
      <c r="H86" s="303" t="s">
        <v>571</v>
      </c>
      <c r="I86" s="303" t="s">
        <v>555</v>
      </c>
      <c r="J86" s="303">
        <v>20</v>
      </c>
      <c r="K86" s="291"/>
    </row>
    <row r="87" s="1" customFormat="1" ht="15" customHeight="1">
      <c r="B87" s="302"/>
      <c r="C87" s="277" t="s">
        <v>572</v>
      </c>
      <c r="D87" s="277"/>
      <c r="E87" s="277"/>
      <c r="F87" s="300" t="s">
        <v>559</v>
      </c>
      <c r="G87" s="301"/>
      <c r="H87" s="277" t="s">
        <v>573</v>
      </c>
      <c r="I87" s="277" t="s">
        <v>555</v>
      </c>
      <c r="J87" s="277">
        <v>50</v>
      </c>
      <c r="K87" s="291"/>
    </row>
    <row r="88" s="1" customFormat="1" ht="15" customHeight="1">
      <c r="B88" s="302"/>
      <c r="C88" s="277" t="s">
        <v>574</v>
      </c>
      <c r="D88" s="277"/>
      <c r="E88" s="277"/>
      <c r="F88" s="300" t="s">
        <v>559</v>
      </c>
      <c r="G88" s="301"/>
      <c r="H88" s="277" t="s">
        <v>575</v>
      </c>
      <c r="I88" s="277" t="s">
        <v>555</v>
      </c>
      <c r="J88" s="277">
        <v>20</v>
      </c>
      <c r="K88" s="291"/>
    </row>
    <row r="89" s="1" customFormat="1" ht="15" customHeight="1">
      <c r="B89" s="302"/>
      <c r="C89" s="277" t="s">
        <v>576</v>
      </c>
      <c r="D89" s="277"/>
      <c r="E89" s="277"/>
      <c r="F89" s="300" t="s">
        <v>559</v>
      </c>
      <c r="G89" s="301"/>
      <c r="H89" s="277" t="s">
        <v>577</v>
      </c>
      <c r="I89" s="277" t="s">
        <v>555</v>
      </c>
      <c r="J89" s="277">
        <v>20</v>
      </c>
      <c r="K89" s="291"/>
    </row>
    <row r="90" s="1" customFormat="1" ht="15" customHeight="1">
      <c r="B90" s="302"/>
      <c r="C90" s="277" t="s">
        <v>578</v>
      </c>
      <c r="D90" s="277"/>
      <c r="E90" s="277"/>
      <c r="F90" s="300" t="s">
        <v>559</v>
      </c>
      <c r="G90" s="301"/>
      <c r="H90" s="277" t="s">
        <v>579</v>
      </c>
      <c r="I90" s="277" t="s">
        <v>555</v>
      </c>
      <c r="J90" s="277">
        <v>50</v>
      </c>
      <c r="K90" s="291"/>
    </row>
    <row r="91" s="1" customFormat="1" ht="15" customHeight="1">
      <c r="B91" s="302"/>
      <c r="C91" s="277" t="s">
        <v>580</v>
      </c>
      <c r="D91" s="277"/>
      <c r="E91" s="277"/>
      <c r="F91" s="300" t="s">
        <v>559</v>
      </c>
      <c r="G91" s="301"/>
      <c r="H91" s="277" t="s">
        <v>580</v>
      </c>
      <c r="I91" s="277" t="s">
        <v>555</v>
      </c>
      <c r="J91" s="277">
        <v>50</v>
      </c>
      <c r="K91" s="291"/>
    </row>
    <row r="92" s="1" customFormat="1" ht="15" customHeight="1">
      <c r="B92" s="302"/>
      <c r="C92" s="277" t="s">
        <v>581</v>
      </c>
      <c r="D92" s="277"/>
      <c r="E92" s="277"/>
      <c r="F92" s="300" t="s">
        <v>559</v>
      </c>
      <c r="G92" s="301"/>
      <c r="H92" s="277" t="s">
        <v>582</v>
      </c>
      <c r="I92" s="277" t="s">
        <v>555</v>
      </c>
      <c r="J92" s="277">
        <v>255</v>
      </c>
      <c r="K92" s="291"/>
    </row>
    <row r="93" s="1" customFormat="1" ht="15" customHeight="1">
      <c r="B93" s="302"/>
      <c r="C93" s="277" t="s">
        <v>583</v>
      </c>
      <c r="D93" s="277"/>
      <c r="E93" s="277"/>
      <c r="F93" s="300" t="s">
        <v>553</v>
      </c>
      <c r="G93" s="301"/>
      <c r="H93" s="277" t="s">
        <v>584</v>
      </c>
      <c r="I93" s="277" t="s">
        <v>585</v>
      </c>
      <c r="J93" s="277"/>
      <c r="K93" s="291"/>
    </row>
    <row r="94" s="1" customFormat="1" ht="15" customHeight="1">
      <c r="B94" s="302"/>
      <c r="C94" s="277" t="s">
        <v>586</v>
      </c>
      <c r="D94" s="277"/>
      <c r="E94" s="277"/>
      <c r="F94" s="300" t="s">
        <v>553</v>
      </c>
      <c r="G94" s="301"/>
      <c r="H94" s="277" t="s">
        <v>587</v>
      </c>
      <c r="I94" s="277" t="s">
        <v>588</v>
      </c>
      <c r="J94" s="277"/>
      <c r="K94" s="291"/>
    </row>
    <row r="95" s="1" customFormat="1" ht="15" customHeight="1">
      <c r="B95" s="302"/>
      <c r="C95" s="277" t="s">
        <v>589</v>
      </c>
      <c r="D95" s="277"/>
      <c r="E95" s="277"/>
      <c r="F95" s="300" t="s">
        <v>553</v>
      </c>
      <c r="G95" s="301"/>
      <c r="H95" s="277" t="s">
        <v>589</v>
      </c>
      <c r="I95" s="277" t="s">
        <v>588</v>
      </c>
      <c r="J95" s="277"/>
      <c r="K95" s="291"/>
    </row>
    <row r="96" s="1" customFormat="1" ht="15" customHeight="1">
      <c r="B96" s="302"/>
      <c r="C96" s="277" t="s">
        <v>35</v>
      </c>
      <c r="D96" s="277"/>
      <c r="E96" s="277"/>
      <c r="F96" s="300" t="s">
        <v>553</v>
      </c>
      <c r="G96" s="301"/>
      <c r="H96" s="277" t="s">
        <v>590</v>
      </c>
      <c r="I96" s="277" t="s">
        <v>588</v>
      </c>
      <c r="J96" s="277"/>
      <c r="K96" s="291"/>
    </row>
    <row r="97" s="1" customFormat="1" ht="15" customHeight="1">
      <c r="B97" s="302"/>
      <c r="C97" s="277" t="s">
        <v>45</v>
      </c>
      <c r="D97" s="277"/>
      <c r="E97" s="277"/>
      <c r="F97" s="300" t="s">
        <v>553</v>
      </c>
      <c r="G97" s="301"/>
      <c r="H97" s="277" t="s">
        <v>591</v>
      </c>
      <c r="I97" s="277" t="s">
        <v>588</v>
      </c>
      <c r="J97" s="277"/>
      <c r="K97" s="291"/>
    </row>
    <row r="98" s="1" customFormat="1" ht="15" customHeight="1">
      <c r="B98" s="305"/>
      <c r="C98" s="306"/>
      <c r="D98" s="306"/>
      <c r="E98" s="306"/>
      <c r="F98" s="306"/>
      <c r="G98" s="306"/>
      <c r="H98" s="306"/>
      <c r="I98" s="306"/>
      <c r="J98" s="306"/>
      <c r="K98" s="307"/>
    </row>
    <row r="99" s="1" customFormat="1" ht="18.75" customHeight="1">
      <c r="B99" s="308"/>
      <c r="C99" s="309"/>
      <c r="D99" s="309"/>
      <c r="E99" s="309"/>
      <c r="F99" s="309"/>
      <c r="G99" s="309"/>
      <c r="H99" s="309"/>
      <c r="I99" s="309"/>
      <c r="J99" s="309"/>
      <c r="K99" s="308"/>
    </row>
    <row r="100" s="1" customFormat="1" ht="18.75" customHeight="1">
      <c r="B100" s="285"/>
      <c r="C100" s="285"/>
      <c r="D100" s="285"/>
      <c r="E100" s="285"/>
      <c r="F100" s="285"/>
      <c r="G100" s="285"/>
      <c r="H100" s="285"/>
      <c r="I100" s="285"/>
      <c r="J100" s="285"/>
      <c r="K100" s="285"/>
    </row>
    <row r="101" s="1" customFormat="1" ht="7.5" customHeight="1">
      <c r="B101" s="286"/>
      <c r="C101" s="287"/>
      <c r="D101" s="287"/>
      <c r="E101" s="287"/>
      <c r="F101" s="287"/>
      <c r="G101" s="287"/>
      <c r="H101" s="287"/>
      <c r="I101" s="287"/>
      <c r="J101" s="287"/>
      <c r="K101" s="288"/>
    </row>
    <row r="102" s="1" customFormat="1" ht="45" customHeight="1">
      <c r="B102" s="289"/>
      <c r="C102" s="290" t="s">
        <v>592</v>
      </c>
      <c r="D102" s="290"/>
      <c r="E102" s="290"/>
      <c r="F102" s="290"/>
      <c r="G102" s="290"/>
      <c r="H102" s="290"/>
      <c r="I102" s="290"/>
      <c r="J102" s="290"/>
      <c r="K102" s="291"/>
    </row>
    <row r="103" s="1" customFormat="1" ht="17.25" customHeight="1">
      <c r="B103" s="289"/>
      <c r="C103" s="292" t="s">
        <v>547</v>
      </c>
      <c r="D103" s="292"/>
      <c r="E103" s="292"/>
      <c r="F103" s="292" t="s">
        <v>548</v>
      </c>
      <c r="G103" s="293"/>
      <c r="H103" s="292" t="s">
        <v>51</v>
      </c>
      <c r="I103" s="292" t="s">
        <v>54</v>
      </c>
      <c r="J103" s="292" t="s">
        <v>549</v>
      </c>
      <c r="K103" s="291"/>
    </row>
    <row r="104" s="1" customFormat="1" ht="17.25" customHeight="1">
      <c r="B104" s="289"/>
      <c r="C104" s="294" t="s">
        <v>550</v>
      </c>
      <c r="D104" s="294"/>
      <c r="E104" s="294"/>
      <c r="F104" s="295" t="s">
        <v>551</v>
      </c>
      <c r="G104" s="296"/>
      <c r="H104" s="294"/>
      <c r="I104" s="294"/>
      <c r="J104" s="294" t="s">
        <v>552</v>
      </c>
      <c r="K104" s="291"/>
    </row>
    <row r="105" s="1" customFormat="1" ht="5.25" customHeight="1">
      <c r="B105" s="289"/>
      <c r="C105" s="292"/>
      <c r="D105" s="292"/>
      <c r="E105" s="292"/>
      <c r="F105" s="292"/>
      <c r="G105" s="310"/>
      <c r="H105" s="292"/>
      <c r="I105" s="292"/>
      <c r="J105" s="292"/>
      <c r="K105" s="291"/>
    </row>
    <row r="106" s="1" customFormat="1" ht="15" customHeight="1">
      <c r="B106" s="289"/>
      <c r="C106" s="277" t="s">
        <v>50</v>
      </c>
      <c r="D106" s="299"/>
      <c r="E106" s="299"/>
      <c r="F106" s="300" t="s">
        <v>553</v>
      </c>
      <c r="G106" s="277"/>
      <c r="H106" s="277" t="s">
        <v>593</v>
      </c>
      <c r="I106" s="277" t="s">
        <v>555</v>
      </c>
      <c r="J106" s="277">
        <v>20</v>
      </c>
      <c r="K106" s="291"/>
    </row>
    <row r="107" s="1" customFormat="1" ht="15" customHeight="1">
      <c r="B107" s="289"/>
      <c r="C107" s="277" t="s">
        <v>556</v>
      </c>
      <c r="D107" s="277"/>
      <c r="E107" s="277"/>
      <c r="F107" s="300" t="s">
        <v>553</v>
      </c>
      <c r="G107" s="277"/>
      <c r="H107" s="277" t="s">
        <v>593</v>
      </c>
      <c r="I107" s="277" t="s">
        <v>555</v>
      </c>
      <c r="J107" s="277">
        <v>120</v>
      </c>
      <c r="K107" s="291"/>
    </row>
    <row r="108" s="1" customFormat="1" ht="15" customHeight="1">
      <c r="B108" s="302"/>
      <c r="C108" s="277" t="s">
        <v>558</v>
      </c>
      <c r="D108" s="277"/>
      <c r="E108" s="277"/>
      <c r="F108" s="300" t="s">
        <v>559</v>
      </c>
      <c r="G108" s="277"/>
      <c r="H108" s="277" t="s">
        <v>593</v>
      </c>
      <c r="I108" s="277" t="s">
        <v>555</v>
      </c>
      <c r="J108" s="277">
        <v>50</v>
      </c>
      <c r="K108" s="291"/>
    </row>
    <row r="109" s="1" customFormat="1" ht="15" customHeight="1">
      <c r="B109" s="302"/>
      <c r="C109" s="277" t="s">
        <v>561</v>
      </c>
      <c r="D109" s="277"/>
      <c r="E109" s="277"/>
      <c r="F109" s="300" t="s">
        <v>553</v>
      </c>
      <c r="G109" s="277"/>
      <c r="H109" s="277" t="s">
        <v>593</v>
      </c>
      <c r="I109" s="277" t="s">
        <v>563</v>
      </c>
      <c r="J109" s="277"/>
      <c r="K109" s="291"/>
    </row>
    <row r="110" s="1" customFormat="1" ht="15" customHeight="1">
      <c r="B110" s="302"/>
      <c r="C110" s="277" t="s">
        <v>572</v>
      </c>
      <c r="D110" s="277"/>
      <c r="E110" s="277"/>
      <c r="F110" s="300" t="s">
        <v>559</v>
      </c>
      <c r="G110" s="277"/>
      <c r="H110" s="277" t="s">
        <v>593</v>
      </c>
      <c r="I110" s="277" t="s">
        <v>555</v>
      </c>
      <c r="J110" s="277">
        <v>50</v>
      </c>
      <c r="K110" s="291"/>
    </row>
    <row r="111" s="1" customFormat="1" ht="15" customHeight="1">
      <c r="B111" s="302"/>
      <c r="C111" s="277" t="s">
        <v>580</v>
      </c>
      <c r="D111" s="277"/>
      <c r="E111" s="277"/>
      <c r="F111" s="300" t="s">
        <v>559</v>
      </c>
      <c r="G111" s="277"/>
      <c r="H111" s="277" t="s">
        <v>593</v>
      </c>
      <c r="I111" s="277" t="s">
        <v>555</v>
      </c>
      <c r="J111" s="277">
        <v>50</v>
      </c>
      <c r="K111" s="291"/>
    </row>
    <row r="112" s="1" customFormat="1" ht="15" customHeight="1">
      <c r="B112" s="302"/>
      <c r="C112" s="277" t="s">
        <v>578</v>
      </c>
      <c r="D112" s="277"/>
      <c r="E112" s="277"/>
      <c r="F112" s="300" t="s">
        <v>559</v>
      </c>
      <c r="G112" s="277"/>
      <c r="H112" s="277" t="s">
        <v>593</v>
      </c>
      <c r="I112" s="277" t="s">
        <v>555</v>
      </c>
      <c r="J112" s="277">
        <v>50</v>
      </c>
      <c r="K112" s="291"/>
    </row>
    <row r="113" s="1" customFormat="1" ht="15" customHeight="1">
      <c r="B113" s="302"/>
      <c r="C113" s="277" t="s">
        <v>50</v>
      </c>
      <c r="D113" s="277"/>
      <c r="E113" s="277"/>
      <c r="F113" s="300" t="s">
        <v>553</v>
      </c>
      <c r="G113" s="277"/>
      <c r="H113" s="277" t="s">
        <v>594</v>
      </c>
      <c r="I113" s="277" t="s">
        <v>555</v>
      </c>
      <c r="J113" s="277">
        <v>20</v>
      </c>
      <c r="K113" s="291"/>
    </row>
    <row r="114" s="1" customFormat="1" ht="15" customHeight="1">
      <c r="B114" s="302"/>
      <c r="C114" s="277" t="s">
        <v>595</v>
      </c>
      <c r="D114" s="277"/>
      <c r="E114" s="277"/>
      <c r="F114" s="300" t="s">
        <v>553</v>
      </c>
      <c r="G114" s="277"/>
      <c r="H114" s="277" t="s">
        <v>596</v>
      </c>
      <c r="I114" s="277" t="s">
        <v>555</v>
      </c>
      <c r="J114" s="277">
        <v>120</v>
      </c>
      <c r="K114" s="291"/>
    </row>
    <row r="115" s="1" customFormat="1" ht="15" customHeight="1">
      <c r="B115" s="302"/>
      <c r="C115" s="277" t="s">
        <v>35</v>
      </c>
      <c r="D115" s="277"/>
      <c r="E115" s="277"/>
      <c r="F115" s="300" t="s">
        <v>553</v>
      </c>
      <c r="G115" s="277"/>
      <c r="H115" s="277" t="s">
        <v>597</v>
      </c>
      <c r="I115" s="277" t="s">
        <v>588</v>
      </c>
      <c r="J115" s="277"/>
      <c r="K115" s="291"/>
    </row>
    <row r="116" s="1" customFormat="1" ht="15" customHeight="1">
      <c r="B116" s="302"/>
      <c r="C116" s="277" t="s">
        <v>45</v>
      </c>
      <c r="D116" s="277"/>
      <c r="E116" s="277"/>
      <c r="F116" s="300" t="s">
        <v>553</v>
      </c>
      <c r="G116" s="277"/>
      <c r="H116" s="277" t="s">
        <v>598</v>
      </c>
      <c r="I116" s="277" t="s">
        <v>588</v>
      </c>
      <c r="J116" s="277"/>
      <c r="K116" s="291"/>
    </row>
    <row r="117" s="1" customFormat="1" ht="15" customHeight="1">
      <c r="B117" s="302"/>
      <c r="C117" s="277" t="s">
        <v>54</v>
      </c>
      <c r="D117" s="277"/>
      <c r="E117" s="277"/>
      <c r="F117" s="300" t="s">
        <v>553</v>
      </c>
      <c r="G117" s="277"/>
      <c r="H117" s="277" t="s">
        <v>599</v>
      </c>
      <c r="I117" s="277" t="s">
        <v>600</v>
      </c>
      <c r="J117" s="277"/>
      <c r="K117" s="291"/>
    </row>
    <row r="118" s="1" customFormat="1" ht="15" customHeight="1">
      <c r="B118" s="305"/>
      <c r="C118" s="311"/>
      <c r="D118" s="311"/>
      <c r="E118" s="311"/>
      <c r="F118" s="311"/>
      <c r="G118" s="311"/>
      <c r="H118" s="311"/>
      <c r="I118" s="311"/>
      <c r="J118" s="311"/>
      <c r="K118" s="307"/>
    </row>
    <row r="119" s="1" customFormat="1" ht="18.75" customHeight="1">
      <c r="B119" s="312"/>
      <c r="C119" s="313"/>
      <c r="D119" s="313"/>
      <c r="E119" s="313"/>
      <c r="F119" s="314"/>
      <c r="G119" s="313"/>
      <c r="H119" s="313"/>
      <c r="I119" s="313"/>
      <c r="J119" s="313"/>
      <c r="K119" s="312"/>
    </row>
    <row r="120" s="1" customFormat="1" ht="18.75" customHeight="1"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</row>
    <row r="121" s="1" customFormat="1" ht="7.5" customHeight="1">
      <c r="B121" s="315"/>
      <c r="C121" s="316"/>
      <c r="D121" s="316"/>
      <c r="E121" s="316"/>
      <c r="F121" s="316"/>
      <c r="G121" s="316"/>
      <c r="H121" s="316"/>
      <c r="I121" s="316"/>
      <c r="J121" s="316"/>
      <c r="K121" s="317"/>
    </row>
    <row r="122" s="1" customFormat="1" ht="45" customHeight="1">
      <c r="B122" s="318"/>
      <c r="C122" s="268" t="s">
        <v>601</v>
      </c>
      <c r="D122" s="268"/>
      <c r="E122" s="268"/>
      <c r="F122" s="268"/>
      <c r="G122" s="268"/>
      <c r="H122" s="268"/>
      <c r="I122" s="268"/>
      <c r="J122" s="268"/>
      <c r="K122" s="319"/>
    </row>
    <row r="123" s="1" customFormat="1" ht="17.25" customHeight="1">
      <c r="B123" s="320"/>
      <c r="C123" s="292" t="s">
        <v>547</v>
      </c>
      <c r="D123" s="292"/>
      <c r="E123" s="292"/>
      <c r="F123" s="292" t="s">
        <v>548</v>
      </c>
      <c r="G123" s="293"/>
      <c r="H123" s="292" t="s">
        <v>51</v>
      </c>
      <c r="I123" s="292" t="s">
        <v>54</v>
      </c>
      <c r="J123" s="292" t="s">
        <v>549</v>
      </c>
      <c r="K123" s="321"/>
    </row>
    <row r="124" s="1" customFormat="1" ht="17.25" customHeight="1">
      <c r="B124" s="320"/>
      <c r="C124" s="294" t="s">
        <v>550</v>
      </c>
      <c r="D124" s="294"/>
      <c r="E124" s="294"/>
      <c r="F124" s="295" t="s">
        <v>551</v>
      </c>
      <c r="G124" s="296"/>
      <c r="H124" s="294"/>
      <c r="I124" s="294"/>
      <c r="J124" s="294" t="s">
        <v>552</v>
      </c>
      <c r="K124" s="321"/>
    </row>
    <row r="125" s="1" customFormat="1" ht="5.25" customHeight="1">
      <c r="B125" s="322"/>
      <c r="C125" s="297"/>
      <c r="D125" s="297"/>
      <c r="E125" s="297"/>
      <c r="F125" s="297"/>
      <c r="G125" s="323"/>
      <c r="H125" s="297"/>
      <c r="I125" s="297"/>
      <c r="J125" s="297"/>
      <c r="K125" s="324"/>
    </row>
    <row r="126" s="1" customFormat="1" ht="15" customHeight="1">
      <c r="B126" s="322"/>
      <c r="C126" s="277" t="s">
        <v>556</v>
      </c>
      <c r="D126" s="299"/>
      <c r="E126" s="299"/>
      <c r="F126" s="300" t="s">
        <v>553</v>
      </c>
      <c r="G126" s="277"/>
      <c r="H126" s="277" t="s">
        <v>593</v>
      </c>
      <c r="I126" s="277" t="s">
        <v>555</v>
      </c>
      <c r="J126" s="277">
        <v>120</v>
      </c>
      <c r="K126" s="325"/>
    </row>
    <row r="127" s="1" customFormat="1" ht="15" customHeight="1">
      <c r="B127" s="322"/>
      <c r="C127" s="277" t="s">
        <v>602</v>
      </c>
      <c r="D127" s="277"/>
      <c r="E127" s="277"/>
      <c r="F127" s="300" t="s">
        <v>553</v>
      </c>
      <c r="G127" s="277"/>
      <c r="H127" s="277" t="s">
        <v>603</v>
      </c>
      <c r="I127" s="277" t="s">
        <v>555</v>
      </c>
      <c r="J127" s="277" t="s">
        <v>604</v>
      </c>
      <c r="K127" s="325"/>
    </row>
    <row r="128" s="1" customFormat="1" ht="15" customHeight="1">
      <c r="B128" s="322"/>
      <c r="C128" s="277" t="s">
        <v>501</v>
      </c>
      <c r="D128" s="277"/>
      <c r="E128" s="277"/>
      <c r="F128" s="300" t="s">
        <v>553</v>
      </c>
      <c r="G128" s="277"/>
      <c r="H128" s="277" t="s">
        <v>605</v>
      </c>
      <c r="I128" s="277" t="s">
        <v>555</v>
      </c>
      <c r="J128" s="277" t="s">
        <v>604</v>
      </c>
      <c r="K128" s="325"/>
    </row>
    <row r="129" s="1" customFormat="1" ht="15" customHeight="1">
      <c r="B129" s="322"/>
      <c r="C129" s="277" t="s">
        <v>564</v>
      </c>
      <c r="D129" s="277"/>
      <c r="E129" s="277"/>
      <c r="F129" s="300" t="s">
        <v>559</v>
      </c>
      <c r="G129" s="277"/>
      <c r="H129" s="277" t="s">
        <v>565</v>
      </c>
      <c r="I129" s="277" t="s">
        <v>555</v>
      </c>
      <c r="J129" s="277">
        <v>15</v>
      </c>
      <c r="K129" s="325"/>
    </row>
    <row r="130" s="1" customFormat="1" ht="15" customHeight="1">
      <c r="B130" s="322"/>
      <c r="C130" s="303" t="s">
        <v>566</v>
      </c>
      <c r="D130" s="303"/>
      <c r="E130" s="303"/>
      <c r="F130" s="304" t="s">
        <v>559</v>
      </c>
      <c r="G130" s="303"/>
      <c r="H130" s="303" t="s">
        <v>567</v>
      </c>
      <c r="I130" s="303" t="s">
        <v>555</v>
      </c>
      <c r="J130" s="303">
        <v>15</v>
      </c>
      <c r="K130" s="325"/>
    </row>
    <row r="131" s="1" customFormat="1" ht="15" customHeight="1">
      <c r="B131" s="322"/>
      <c r="C131" s="303" t="s">
        <v>568</v>
      </c>
      <c r="D131" s="303"/>
      <c r="E131" s="303"/>
      <c r="F131" s="304" t="s">
        <v>559</v>
      </c>
      <c r="G131" s="303"/>
      <c r="H131" s="303" t="s">
        <v>569</v>
      </c>
      <c r="I131" s="303" t="s">
        <v>555</v>
      </c>
      <c r="J131" s="303">
        <v>20</v>
      </c>
      <c r="K131" s="325"/>
    </row>
    <row r="132" s="1" customFormat="1" ht="15" customHeight="1">
      <c r="B132" s="322"/>
      <c r="C132" s="303" t="s">
        <v>570</v>
      </c>
      <c r="D132" s="303"/>
      <c r="E132" s="303"/>
      <c r="F132" s="304" t="s">
        <v>559</v>
      </c>
      <c r="G132" s="303"/>
      <c r="H132" s="303" t="s">
        <v>571</v>
      </c>
      <c r="I132" s="303" t="s">
        <v>555</v>
      </c>
      <c r="J132" s="303">
        <v>20</v>
      </c>
      <c r="K132" s="325"/>
    </row>
    <row r="133" s="1" customFormat="1" ht="15" customHeight="1">
      <c r="B133" s="322"/>
      <c r="C133" s="277" t="s">
        <v>558</v>
      </c>
      <c r="D133" s="277"/>
      <c r="E133" s="277"/>
      <c r="F133" s="300" t="s">
        <v>559</v>
      </c>
      <c r="G133" s="277"/>
      <c r="H133" s="277" t="s">
        <v>593</v>
      </c>
      <c r="I133" s="277" t="s">
        <v>555</v>
      </c>
      <c r="J133" s="277">
        <v>50</v>
      </c>
      <c r="K133" s="325"/>
    </row>
    <row r="134" s="1" customFormat="1" ht="15" customHeight="1">
      <c r="B134" s="322"/>
      <c r="C134" s="277" t="s">
        <v>572</v>
      </c>
      <c r="D134" s="277"/>
      <c r="E134" s="277"/>
      <c r="F134" s="300" t="s">
        <v>559</v>
      </c>
      <c r="G134" s="277"/>
      <c r="H134" s="277" t="s">
        <v>593</v>
      </c>
      <c r="I134" s="277" t="s">
        <v>555</v>
      </c>
      <c r="J134" s="277">
        <v>50</v>
      </c>
      <c r="K134" s="325"/>
    </row>
    <row r="135" s="1" customFormat="1" ht="15" customHeight="1">
      <c r="B135" s="322"/>
      <c r="C135" s="277" t="s">
        <v>578</v>
      </c>
      <c r="D135" s="277"/>
      <c r="E135" s="277"/>
      <c r="F135" s="300" t="s">
        <v>559</v>
      </c>
      <c r="G135" s="277"/>
      <c r="H135" s="277" t="s">
        <v>593</v>
      </c>
      <c r="I135" s="277" t="s">
        <v>555</v>
      </c>
      <c r="J135" s="277">
        <v>50</v>
      </c>
      <c r="K135" s="325"/>
    </row>
    <row r="136" s="1" customFormat="1" ht="15" customHeight="1">
      <c r="B136" s="322"/>
      <c r="C136" s="277" t="s">
        <v>580</v>
      </c>
      <c r="D136" s="277"/>
      <c r="E136" s="277"/>
      <c r="F136" s="300" t="s">
        <v>559</v>
      </c>
      <c r="G136" s="277"/>
      <c r="H136" s="277" t="s">
        <v>593</v>
      </c>
      <c r="I136" s="277" t="s">
        <v>555</v>
      </c>
      <c r="J136" s="277">
        <v>50</v>
      </c>
      <c r="K136" s="325"/>
    </row>
    <row r="137" s="1" customFormat="1" ht="15" customHeight="1">
      <c r="B137" s="322"/>
      <c r="C137" s="277" t="s">
        <v>581</v>
      </c>
      <c r="D137" s="277"/>
      <c r="E137" s="277"/>
      <c r="F137" s="300" t="s">
        <v>559</v>
      </c>
      <c r="G137" s="277"/>
      <c r="H137" s="277" t="s">
        <v>606</v>
      </c>
      <c r="I137" s="277" t="s">
        <v>555</v>
      </c>
      <c r="J137" s="277">
        <v>255</v>
      </c>
      <c r="K137" s="325"/>
    </row>
    <row r="138" s="1" customFormat="1" ht="15" customHeight="1">
      <c r="B138" s="322"/>
      <c r="C138" s="277" t="s">
        <v>583</v>
      </c>
      <c r="D138" s="277"/>
      <c r="E138" s="277"/>
      <c r="F138" s="300" t="s">
        <v>553</v>
      </c>
      <c r="G138" s="277"/>
      <c r="H138" s="277" t="s">
        <v>607</v>
      </c>
      <c r="I138" s="277" t="s">
        <v>585</v>
      </c>
      <c r="J138" s="277"/>
      <c r="K138" s="325"/>
    </row>
    <row r="139" s="1" customFormat="1" ht="15" customHeight="1">
      <c r="B139" s="322"/>
      <c r="C139" s="277" t="s">
        <v>586</v>
      </c>
      <c r="D139" s="277"/>
      <c r="E139" s="277"/>
      <c r="F139" s="300" t="s">
        <v>553</v>
      </c>
      <c r="G139" s="277"/>
      <c r="H139" s="277" t="s">
        <v>608</v>
      </c>
      <c r="I139" s="277" t="s">
        <v>588</v>
      </c>
      <c r="J139" s="277"/>
      <c r="K139" s="325"/>
    </row>
    <row r="140" s="1" customFormat="1" ht="15" customHeight="1">
      <c r="B140" s="322"/>
      <c r="C140" s="277" t="s">
        <v>589</v>
      </c>
      <c r="D140" s="277"/>
      <c r="E140" s="277"/>
      <c r="F140" s="300" t="s">
        <v>553</v>
      </c>
      <c r="G140" s="277"/>
      <c r="H140" s="277" t="s">
        <v>589</v>
      </c>
      <c r="I140" s="277" t="s">
        <v>588</v>
      </c>
      <c r="J140" s="277"/>
      <c r="K140" s="325"/>
    </row>
    <row r="141" s="1" customFormat="1" ht="15" customHeight="1">
      <c r="B141" s="322"/>
      <c r="C141" s="277" t="s">
        <v>35</v>
      </c>
      <c r="D141" s="277"/>
      <c r="E141" s="277"/>
      <c r="F141" s="300" t="s">
        <v>553</v>
      </c>
      <c r="G141" s="277"/>
      <c r="H141" s="277" t="s">
        <v>609</v>
      </c>
      <c r="I141" s="277" t="s">
        <v>588</v>
      </c>
      <c r="J141" s="277"/>
      <c r="K141" s="325"/>
    </row>
    <row r="142" s="1" customFormat="1" ht="15" customHeight="1">
      <c r="B142" s="322"/>
      <c r="C142" s="277" t="s">
        <v>610</v>
      </c>
      <c r="D142" s="277"/>
      <c r="E142" s="277"/>
      <c r="F142" s="300" t="s">
        <v>553</v>
      </c>
      <c r="G142" s="277"/>
      <c r="H142" s="277" t="s">
        <v>611</v>
      </c>
      <c r="I142" s="277" t="s">
        <v>588</v>
      </c>
      <c r="J142" s="277"/>
      <c r="K142" s="325"/>
    </row>
    <row r="143" s="1" customFormat="1" ht="15" customHeight="1">
      <c r="B143" s="326"/>
      <c r="C143" s="327"/>
      <c r="D143" s="327"/>
      <c r="E143" s="327"/>
      <c r="F143" s="327"/>
      <c r="G143" s="327"/>
      <c r="H143" s="327"/>
      <c r="I143" s="327"/>
      <c r="J143" s="327"/>
      <c r="K143" s="328"/>
    </row>
    <row r="144" s="1" customFormat="1" ht="18.75" customHeight="1">
      <c r="B144" s="313"/>
      <c r="C144" s="313"/>
      <c r="D144" s="313"/>
      <c r="E144" s="313"/>
      <c r="F144" s="314"/>
      <c r="G144" s="313"/>
      <c r="H144" s="313"/>
      <c r="I144" s="313"/>
      <c r="J144" s="313"/>
      <c r="K144" s="313"/>
    </row>
    <row r="145" s="1" customFormat="1" ht="18.75" customHeight="1">
      <c r="B145" s="285"/>
      <c r="C145" s="285"/>
      <c r="D145" s="285"/>
      <c r="E145" s="285"/>
      <c r="F145" s="285"/>
      <c r="G145" s="285"/>
      <c r="H145" s="285"/>
      <c r="I145" s="285"/>
      <c r="J145" s="285"/>
      <c r="K145" s="285"/>
    </row>
    <row r="146" s="1" customFormat="1" ht="7.5" customHeight="1">
      <c r="B146" s="286"/>
      <c r="C146" s="287"/>
      <c r="D146" s="287"/>
      <c r="E146" s="287"/>
      <c r="F146" s="287"/>
      <c r="G146" s="287"/>
      <c r="H146" s="287"/>
      <c r="I146" s="287"/>
      <c r="J146" s="287"/>
      <c r="K146" s="288"/>
    </row>
    <row r="147" s="1" customFormat="1" ht="45" customHeight="1">
      <c r="B147" s="289"/>
      <c r="C147" s="290" t="s">
        <v>612</v>
      </c>
      <c r="D147" s="290"/>
      <c r="E147" s="290"/>
      <c r="F147" s="290"/>
      <c r="G147" s="290"/>
      <c r="H147" s="290"/>
      <c r="I147" s="290"/>
      <c r="J147" s="290"/>
      <c r="K147" s="291"/>
    </row>
    <row r="148" s="1" customFormat="1" ht="17.25" customHeight="1">
      <c r="B148" s="289"/>
      <c r="C148" s="292" t="s">
        <v>547</v>
      </c>
      <c r="D148" s="292"/>
      <c r="E148" s="292"/>
      <c r="F148" s="292" t="s">
        <v>548</v>
      </c>
      <c r="G148" s="293"/>
      <c r="H148" s="292" t="s">
        <v>51</v>
      </c>
      <c r="I148" s="292" t="s">
        <v>54</v>
      </c>
      <c r="J148" s="292" t="s">
        <v>549</v>
      </c>
      <c r="K148" s="291"/>
    </row>
    <row r="149" s="1" customFormat="1" ht="17.25" customHeight="1">
      <c r="B149" s="289"/>
      <c r="C149" s="294" t="s">
        <v>550</v>
      </c>
      <c r="D149" s="294"/>
      <c r="E149" s="294"/>
      <c r="F149" s="295" t="s">
        <v>551</v>
      </c>
      <c r="G149" s="296"/>
      <c r="H149" s="294"/>
      <c r="I149" s="294"/>
      <c r="J149" s="294" t="s">
        <v>552</v>
      </c>
      <c r="K149" s="291"/>
    </row>
    <row r="150" s="1" customFormat="1" ht="5.25" customHeight="1">
      <c r="B150" s="302"/>
      <c r="C150" s="297"/>
      <c r="D150" s="297"/>
      <c r="E150" s="297"/>
      <c r="F150" s="297"/>
      <c r="G150" s="298"/>
      <c r="H150" s="297"/>
      <c r="I150" s="297"/>
      <c r="J150" s="297"/>
      <c r="K150" s="325"/>
    </row>
    <row r="151" s="1" customFormat="1" ht="15" customHeight="1">
      <c r="B151" s="302"/>
      <c r="C151" s="329" t="s">
        <v>556</v>
      </c>
      <c r="D151" s="277"/>
      <c r="E151" s="277"/>
      <c r="F151" s="330" t="s">
        <v>553</v>
      </c>
      <c r="G151" s="277"/>
      <c r="H151" s="329" t="s">
        <v>593</v>
      </c>
      <c r="I151" s="329" t="s">
        <v>555</v>
      </c>
      <c r="J151" s="329">
        <v>120</v>
      </c>
      <c r="K151" s="325"/>
    </row>
    <row r="152" s="1" customFormat="1" ht="15" customHeight="1">
      <c r="B152" s="302"/>
      <c r="C152" s="329" t="s">
        <v>602</v>
      </c>
      <c r="D152" s="277"/>
      <c r="E152" s="277"/>
      <c r="F152" s="330" t="s">
        <v>553</v>
      </c>
      <c r="G152" s="277"/>
      <c r="H152" s="329" t="s">
        <v>613</v>
      </c>
      <c r="I152" s="329" t="s">
        <v>555</v>
      </c>
      <c r="J152" s="329" t="s">
        <v>604</v>
      </c>
      <c r="K152" s="325"/>
    </row>
    <row r="153" s="1" customFormat="1" ht="15" customHeight="1">
      <c r="B153" s="302"/>
      <c r="C153" s="329" t="s">
        <v>501</v>
      </c>
      <c r="D153" s="277"/>
      <c r="E153" s="277"/>
      <c r="F153" s="330" t="s">
        <v>553</v>
      </c>
      <c r="G153" s="277"/>
      <c r="H153" s="329" t="s">
        <v>614</v>
      </c>
      <c r="I153" s="329" t="s">
        <v>555</v>
      </c>
      <c r="J153" s="329" t="s">
        <v>604</v>
      </c>
      <c r="K153" s="325"/>
    </row>
    <row r="154" s="1" customFormat="1" ht="15" customHeight="1">
      <c r="B154" s="302"/>
      <c r="C154" s="329" t="s">
        <v>558</v>
      </c>
      <c r="D154" s="277"/>
      <c r="E154" s="277"/>
      <c r="F154" s="330" t="s">
        <v>559</v>
      </c>
      <c r="G154" s="277"/>
      <c r="H154" s="329" t="s">
        <v>593</v>
      </c>
      <c r="I154" s="329" t="s">
        <v>555</v>
      </c>
      <c r="J154" s="329">
        <v>50</v>
      </c>
      <c r="K154" s="325"/>
    </row>
    <row r="155" s="1" customFormat="1" ht="15" customHeight="1">
      <c r="B155" s="302"/>
      <c r="C155" s="329" t="s">
        <v>561</v>
      </c>
      <c r="D155" s="277"/>
      <c r="E155" s="277"/>
      <c r="F155" s="330" t="s">
        <v>553</v>
      </c>
      <c r="G155" s="277"/>
      <c r="H155" s="329" t="s">
        <v>593</v>
      </c>
      <c r="I155" s="329" t="s">
        <v>563</v>
      </c>
      <c r="J155" s="329"/>
      <c r="K155" s="325"/>
    </row>
    <row r="156" s="1" customFormat="1" ht="15" customHeight="1">
      <c r="B156" s="302"/>
      <c r="C156" s="329" t="s">
        <v>572</v>
      </c>
      <c r="D156" s="277"/>
      <c r="E156" s="277"/>
      <c r="F156" s="330" t="s">
        <v>559</v>
      </c>
      <c r="G156" s="277"/>
      <c r="H156" s="329" t="s">
        <v>593</v>
      </c>
      <c r="I156" s="329" t="s">
        <v>555</v>
      </c>
      <c r="J156" s="329">
        <v>50</v>
      </c>
      <c r="K156" s="325"/>
    </row>
    <row r="157" s="1" customFormat="1" ht="15" customHeight="1">
      <c r="B157" s="302"/>
      <c r="C157" s="329" t="s">
        <v>580</v>
      </c>
      <c r="D157" s="277"/>
      <c r="E157" s="277"/>
      <c r="F157" s="330" t="s">
        <v>559</v>
      </c>
      <c r="G157" s="277"/>
      <c r="H157" s="329" t="s">
        <v>593</v>
      </c>
      <c r="I157" s="329" t="s">
        <v>555</v>
      </c>
      <c r="J157" s="329">
        <v>50</v>
      </c>
      <c r="K157" s="325"/>
    </row>
    <row r="158" s="1" customFormat="1" ht="15" customHeight="1">
      <c r="B158" s="302"/>
      <c r="C158" s="329" t="s">
        <v>578</v>
      </c>
      <c r="D158" s="277"/>
      <c r="E158" s="277"/>
      <c r="F158" s="330" t="s">
        <v>559</v>
      </c>
      <c r="G158" s="277"/>
      <c r="H158" s="329" t="s">
        <v>593</v>
      </c>
      <c r="I158" s="329" t="s">
        <v>555</v>
      </c>
      <c r="J158" s="329">
        <v>50</v>
      </c>
      <c r="K158" s="325"/>
    </row>
    <row r="159" s="1" customFormat="1" ht="15" customHeight="1">
      <c r="B159" s="302"/>
      <c r="C159" s="329" t="s">
        <v>96</v>
      </c>
      <c r="D159" s="277"/>
      <c r="E159" s="277"/>
      <c r="F159" s="330" t="s">
        <v>553</v>
      </c>
      <c r="G159" s="277"/>
      <c r="H159" s="329" t="s">
        <v>615</v>
      </c>
      <c r="I159" s="329" t="s">
        <v>555</v>
      </c>
      <c r="J159" s="329" t="s">
        <v>616</v>
      </c>
      <c r="K159" s="325"/>
    </row>
    <row r="160" s="1" customFormat="1" ht="15" customHeight="1">
      <c r="B160" s="302"/>
      <c r="C160" s="329" t="s">
        <v>617</v>
      </c>
      <c r="D160" s="277"/>
      <c r="E160" s="277"/>
      <c r="F160" s="330" t="s">
        <v>553</v>
      </c>
      <c r="G160" s="277"/>
      <c r="H160" s="329" t="s">
        <v>618</v>
      </c>
      <c r="I160" s="329" t="s">
        <v>588</v>
      </c>
      <c r="J160" s="329"/>
      <c r="K160" s="325"/>
    </row>
    <row r="161" s="1" customFormat="1" ht="15" customHeight="1">
      <c r="B161" s="331"/>
      <c r="C161" s="311"/>
      <c r="D161" s="311"/>
      <c r="E161" s="311"/>
      <c r="F161" s="311"/>
      <c r="G161" s="311"/>
      <c r="H161" s="311"/>
      <c r="I161" s="311"/>
      <c r="J161" s="311"/>
      <c r="K161" s="332"/>
    </row>
    <row r="162" s="1" customFormat="1" ht="18.75" customHeight="1">
      <c r="B162" s="313"/>
      <c r="C162" s="323"/>
      <c r="D162" s="323"/>
      <c r="E162" s="323"/>
      <c r="F162" s="333"/>
      <c r="G162" s="323"/>
      <c r="H162" s="323"/>
      <c r="I162" s="323"/>
      <c r="J162" s="323"/>
      <c r="K162" s="313"/>
    </row>
    <row r="163" s="1" customFormat="1" ht="18.75" customHeight="1">
      <c r="B163" s="285"/>
      <c r="C163" s="285"/>
      <c r="D163" s="285"/>
      <c r="E163" s="285"/>
      <c r="F163" s="285"/>
      <c r="G163" s="285"/>
      <c r="H163" s="285"/>
      <c r="I163" s="285"/>
      <c r="J163" s="285"/>
      <c r="K163" s="285"/>
    </row>
    <row r="164" s="1" customFormat="1" ht="7.5" customHeight="1">
      <c r="B164" s="264"/>
      <c r="C164" s="265"/>
      <c r="D164" s="265"/>
      <c r="E164" s="265"/>
      <c r="F164" s="265"/>
      <c r="G164" s="265"/>
      <c r="H164" s="265"/>
      <c r="I164" s="265"/>
      <c r="J164" s="265"/>
      <c r="K164" s="266"/>
    </row>
    <row r="165" s="1" customFormat="1" ht="45" customHeight="1">
      <c r="B165" s="267"/>
      <c r="C165" s="268" t="s">
        <v>619</v>
      </c>
      <c r="D165" s="268"/>
      <c r="E165" s="268"/>
      <c r="F165" s="268"/>
      <c r="G165" s="268"/>
      <c r="H165" s="268"/>
      <c r="I165" s="268"/>
      <c r="J165" s="268"/>
      <c r="K165" s="269"/>
    </row>
    <row r="166" s="1" customFormat="1" ht="17.25" customHeight="1">
      <c r="B166" s="267"/>
      <c r="C166" s="292" t="s">
        <v>547</v>
      </c>
      <c r="D166" s="292"/>
      <c r="E166" s="292"/>
      <c r="F166" s="292" t="s">
        <v>548</v>
      </c>
      <c r="G166" s="334"/>
      <c r="H166" s="335" t="s">
        <v>51</v>
      </c>
      <c r="I166" s="335" t="s">
        <v>54</v>
      </c>
      <c r="J166" s="292" t="s">
        <v>549</v>
      </c>
      <c r="K166" s="269"/>
    </row>
    <row r="167" s="1" customFormat="1" ht="17.25" customHeight="1">
      <c r="B167" s="270"/>
      <c r="C167" s="294" t="s">
        <v>550</v>
      </c>
      <c r="D167" s="294"/>
      <c r="E167" s="294"/>
      <c r="F167" s="295" t="s">
        <v>551</v>
      </c>
      <c r="G167" s="336"/>
      <c r="H167" s="337"/>
      <c r="I167" s="337"/>
      <c r="J167" s="294" t="s">
        <v>552</v>
      </c>
      <c r="K167" s="272"/>
    </row>
    <row r="168" s="1" customFormat="1" ht="5.25" customHeight="1">
      <c r="B168" s="302"/>
      <c r="C168" s="297"/>
      <c r="D168" s="297"/>
      <c r="E168" s="297"/>
      <c r="F168" s="297"/>
      <c r="G168" s="298"/>
      <c r="H168" s="297"/>
      <c r="I168" s="297"/>
      <c r="J168" s="297"/>
      <c r="K168" s="325"/>
    </row>
    <row r="169" s="1" customFormat="1" ht="15" customHeight="1">
      <c r="B169" s="302"/>
      <c r="C169" s="277" t="s">
        <v>556</v>
      </c>
      <c r="D169" s="277"/>
      <c r="E169" s="277"/>
      <c r="F169" s="300" t="s">
        <v>553</v>
      </c>
      <c r="G169" s="277"/>
      <c r="H169" s="277" t="s">
        <v>593</v>
      </c>
      <c r="I169" s="277" t="s">
        <v>555</v>
      </c>
      <c r="J169" s="277">
        <v>120</v>
      </c>
      <c r="K169" s="325"/>
    </row>
    <row r="170" s="1" customFormat="1" ht="15" customHeight="1">
      <c r="B170" s="302"/>
      <c r="C170" s="277" t="s">
        <v>602</v>
      </c>
      <c r="D170" s="277"/>
      <c r="E170" s="277"/>
      <c r="F170" s="300" t="s">
        <v>553</v>
      </c>
      <c r="G170" s="277"/>
      <c r="H170" s="277" t="s">
        <v>603</v>
      </c>
      <c r="I170" s="277" t="s">
        <v>555</v>
      </c>
      <c r="J170" s="277" t="s">
        <v>604</v>
      </c>
      <c r="K170" s="325"/>
    </row>
    <row r="171" s="1" customFormat="1" ht="15" customHeight="1">
      <c r="B171" s="302"/>
      <c r="C171" s="277" t="s">
        <v>501</v>
      </c>
      <c r="D171" s="277"/>
      <c r="E171" s="277"/>
      <c r="F171" s="300" t="s">
        <v>553</v>
      </c>
      <c r="G171" s="277"/>
      <c r="H171" s="277" t="s">
        <v>620</v>
      </c>
      <c r="I171" s="277" t="s">
        <v>555</v>
      </c>
      <c r="J171" s="277" t="s">
        <v>604</v>
      </c>
      <c r="K171" s="325"/>
    </row>
    <row r="172" s="1" customFormat="1" ht="15" customHeight="1">
      <c r="B172" s="302"/>
      <c r="C172" s="277" t="s">
        <v>558</v>
      </c>
      <c r="D172" s="277"/>
      <c r="E172" s="277"/>
      <c r="F172" s="300" t="s">
        <v>559</v>
      </c>
      <c r="G172" s="277"/>
      <c r="H172" s="277" t="s">
        <v>620</v>
      </c>
      <c r="I172" s="277" t="s">
        <v>555</v>
      </c>
      <c r="J172" s="277">
        <v>50</v>
      </c>
      <c r="K172" s="325"/>
    </row>
    <row r="173" s="1" customFormat="1" ht="15" customHeight="1">
      <c r="B173" s="302"/>
      <c r="C173" s="277" t="s">
        <v>561</v>
      </c>
      <c r="D173" s="277"/>
      <c r="E173" s="277"/>
      <c r="F173" s="300" t="s">
        <v>553</v>
      </c>
      <c r="G173" s="277"/>
      <c r="H173" s="277" t="s">
        <v>620</v>
      </c>
      <c r="I173" s="277" t="s">
        <v>563</v>
      </c>
      <c r="J173" s="277"/>
      <c r="K173" s="325"/>
    </row>
    <row r="174" s="1" customFormat="1" ht="15" customHeight="1">
      <c r="B174" s="302"/>
      <c r="C174" s="277" t="s">
        <v>572</v>
      </c>
      <c r="D174" s="277"/>
      <c r="E174" s="277"/>
      <c r="F174" s="300" t="s">
        <v>559</v>
      </c>
      <c r="G174" s="277"/>
      <c r="H174" s="277" t="s">
        <v>620</v>
      </c>
      <c r="I174" s="277" t="s">
        <v>555</v>
      </c>
      <c r="J174" s="277">
        <v>50</v>
      </c>
      <c r="K174" s="325"/>
    </row>
    <row r="175" s="1" customFormat="1" ht="15" customHeight="1">
      <c r="B175" s="302"/>
      <c r="C175" s="277" t="s">
        <v>580</v>
      </c>
      <c r="D175" s="277"/>
      <c r="E175" s="277"/>
      <c r="F175" s="300" t="s">
        <v>559</v>
      </c>
      <c r="G175" s="277"/>
      <c r="H175" s="277" t="s">
        <v>620</v>
      </c>
      <c r="I175" s="277" t="s">
        <v>555</v>
      </c>
      <c r="J175" s="277">
        <v>50</v>
      </c>
      <c r="K175" s="325"/>
    </row>
    <row r="176" s="1" customFormat="1" ht="15" customHeight="1">
      <c r="B176" s="302"/>
      <c r="C176" s="277" t="s">
        <v>578</v>
      </c>
      <c r="D176" s="277"/>
      <c r="E176" s="277"/>
      <c r="F176" s="300" t="s">
        <v>559</v>
      </c>
      <c r="G176" s="277"/>
      <c r="H176" s="277" t="s">
        <v>620</v>
      </c>
      <c r="I176" s="277" t="s">
        <v>555</v>
      </c>
      <c r="J176" s="277">
        <v>50</v>
      </c>
      <c r="K176" s="325"/>
    </row>
    <row r="177" s="1" customFormat="1" ht="15" customHeight="1">
      <c r="B177" s="302"/>
      <c r="C177" s="277" t="s">
        <v>107</v>
      </c>
      <c r="D177" s="277"/>
      <c r="E177" s="277"/>
      <c r="F177" s="300" t="s">
        <v>553</v>
      </c>
      <c r="G177" s="277"/>
      <c r="H177" s="277" t="s">
        <v>621</v>
      </c>
      <c r="I177" s="277" t="s">
        <v>622</v>
      </c>
      <c r="J177" s="277"/>
      <c r="K177" s="325"/>
    </row>
    <row r="178" s="1" customFormat="1" ht="15" customHeight="1">
      <c r="B178" s="302"/>
      <c r="C178" s="277" t="s">
        <v>54</v>
      </c>
      <c r="D178" s="277"/>
      <c r="E178" s="277"/>
      <c r="F178" s="300" t="s">
        <v>553</v>
      </c>
      <c r="G178" s="277"/>
      <c r="H178" s="277" t="s">
        <v>623</v>
      </c>
      <c r="I178" s="277" t="s">
        <v>624</v>
      </c>
      <c r="J178" s="277">
        <v>1</v>
      </c>
      <c r="K178" s="325"/>
    </row>
    <row r="179" s="1" customFormat="1" ht="15" customHeight="1">
      <c r="B179" s="302"/>
      <c r="C179" s="277" t="s">
        <v>50</v>
      </c>
      <c r="D179" s="277"/>
      <c r="E179" s="277"/>
      <c r="F179" s="300" t="s">
        <v>553</v>
      </c>
      <c r="G179" s="277"/>
      <c r="H179" s="277" t="s">
        <v>625</v>
      </c>
      <c r="I179" s="277" t="s">
        <v>555</v>
      </c>
      <c r="J179" s="277">
        <v>20</v>
      </c>
      <c r="K179" s="325"/>
    </row>
    <row r="180" s="1" customFormat="1" ht="15" customHeight="1">
      <c r="B180" s="302"/>
      <c r="C180" s="277" t="s">
        <v>51</v>
      </c>
      <c r="D180" s="277"/>
      <c r="E180" s="277"/>
      <c r="F180" s="300" t="s">
        <v>553</v>
      </c>
      <c r="G180" s="277"/>
      <c r="H180" s="277" t="s">
        <v>626</v>
      </c>
      <c r="I180" s="277" t="s">
        <v>555</v>
      </c>
      <c r="J180" s="277">
        <v>255</v>
      </c>
      <c r="K180" s="325"/>
    </row>
    <row r="181" s="1" customFormat="1" ht="15" customHeight="1">
      <c r="B181" s="302"/>
      <c r="C181" s="277" t="s">
        <v>108</v>
      </c>
      <c r="D181" s="277"/>
      <c r="E181" s="277"/>
      <c r="F181" s="300" t="s">
        <v>553</v>
      </c>
      <c r="G181" s="277"/>
      <c r="H181" s="277" t="s">
        <v>517</v>
      </c>
      <c r="I181" s="277" t="s">
        <v>555</v>
      </c>
      <c r="J181" s="277">
        <v>10</v>
      </c>
      <c r="K181" s="325"/>
    </row>
    <row r="182" s="1" customFormat="1" ht="15" customHeight="1">
      <c r="B182" s="302"/>
      <c r="C182" s="277" t="s">
        <v>109</v>
      </c>
      <c r="D182" s="277"/>
      <c r="E182" s="277"/>
      <c r="F182" s="300" t="s">
        <v>553</v>
      </c>
      <c r="G182" s="277"/>
      <c r="H182" s="277" t="s">
        <v>627</v>
      </c>
      <c r="I182" s="277" t="s">
        <v>588</v>
      </c>
      <c r="J182" s="277"/>
      <c r="K182" s="325"/>
    </row>
    <row r="183" s="1" customFormat="1" ht="15" customHeight="1">
      <c r="B183" s="302"/>
      <c r="C183" s="277" t="s">
        <v>628</v>
      </c>
      <c r="D183" s="277"/>
      <c r="E183" s="277"/>
      <c r="F183" s="300" t="s">
        <v>553</v>
      </c>
      <c r="G183" s="277"/>
      <c r="H183" s="277" t="s">
        <v>629</v>
      </c>
      <c r="I183" s="277" t="s">
        <v>588</v>
      </c>
      <c r="J183" s="277"/>
      <c r="K183" s="325"/>
    </row>
    <row r="184" s="1" customFormat="1" ht="15" customHeight="1">
      <c r="B184" s="302"/>
      <c r="C184" s="277" t="s">
        <v>617</v>
      </c>
      <c r="D184" s="277"/>
      <c r="E184" s="277"/>
      <c r="F184" s="300" t="s">
        <v>553</v>
      </c>
      <c r="G184" s="277"/>
      <c r="H184" s="277" t="s">
        <v>630</v>
      </c>
      <c r="I184" s="277" t="s">
        <v>588</v>
      </c>
      <c r="J184" s="277"/>
      <c r="K184" s="325"/>
    </row>
    <row r="185" s="1" customFormat="1" ht="15" customHeight="1">
      <c r="B185" s="302"/>
      <c r="C185" s="277" t="s">
        <v>111</v>
      </c>
      <c r="D185" s="277"/>
      <c r="E185" s="277"/>
      <c r="F185" s="300" t="s">
        <v>559</v>
      </c>
      <c r="G185" s="277"/>
      <c r="H185" s="277" t="s">
        <v>631</v>
      </c>
      <c r="I185" s="277" t="s">
        <v>555</v>
      </c>
      <c r="J185" s="277">
        <v>50</v>
      </c>
      <c r="K185" s="325"/>
    </row>
    <row r="186" s="1" customFormat="1" ht="15" customHeight="1">
      <c r="B186" s="302"/>
      <c r="C186" s="277" t="s">
        <v>632</v>
      </c>
      <c r="D186" s="277"/>
      <c r="E186" s="277"/>
      <c r="F186" s="300" t="s">
        <v>559</v>
      </c>
      <c r="G186" s="277"/>
      <c r="H186" s="277" t="s">
        <v>633</v>
      </c>
      <c r="I186" s="277" t="s">
        <v>634</v>
      </c>
      <c r="J186" s="277"/>
      <c r="K186" s="325"/>
    </row>
    <row r="187" s="1" customFormat="1" ht="15" customHeight="1">
      <c r="B187" s="302"/>
      <c r="C187" s="277" t="s">
        <v>635</v>
      </c>
      <c r="D187" s="277"/>
      <c r="E187" s="277"/>
      <c r="F187" s="300" t="s">
        <v>559</v>
      </c>
      <c r="G187" s="277"/>
      <c r="H187" s="277" t="s">
        <v>636</v>
      </c>
      <c r="I187" s="277" t="s">
        <v>634</v>
      </c>
      <c r="J187" s="277"/>
      <c r="K187" s="325"/>
    </row>
    <row r="188" s="1" customFormat="1" ht="15" customHeight="1">
      <c r="B188" s="302"/>
      <c r="C188" s="277" t="s">
        <v>637</v>
      </c>
      <c r="D188" s="277"/>
      <c r="E188" s="277"/>
      <c r="F188" s="300" t="s">
        <v>559</v>
      </c>
      <c r="G188" s="277"/>
      <c r="H188" s="277" t="s">
        <v>638</v>
      </c>
      <c r="I188" s="277" t="s">
        <v>634</v>
      </c>
      <c r="J188" s="277"/>
      <c r="K188" s="325"/>
    </row>
    <row r="189" s="1" customFormat="1" ht="15" customHeight="1">
      <c r="B189" s="302"/>
      <c r="C189" s="338" t="s">
        <v>639</v>
      </c>
      <c r="D189" s="277"/>
      <c r="E189" s="277"/>
      <c r="F189" s="300" t="s">
        <v>559</v>
      </c>
      <c r="G189" s="277"/>
      <c r="H189" s="277" t="s">
        <v>640</v>
      </c>
      <c r="I189" s="277" t="s">
        <v>641</v>
      </c>
      <c r="J189" s="339" t="s">
        <v>642</v>
      </c>
      <c r="K189" s="325"/>
    </row>
    <row r="190" s="1" customFormat="1" ht="15" customHeight="1">
      <c r="B190" s="302"/>
      <c r="C190" s="338" t="s">
        <v>39</v>
      </c>
      <c r="D190" s="277"/>
      <c r="E190" s="277"/>
      <c r="F190" s="300" t="s">
        <v>553</v>
      </c>
      <c r="G190" s="277"/>
      <c r="H190" s="274" t="s">
        <v>643</v>
      </c>
      <c r="I190" s="277" t="s">
        <v>644</v>
      </c>
      <c r="J190" s="277"/>
      <c r="K190" s="325"/>
    </row>
    <row r="191" s="1" customFormat="1" ht="15" customHeight="1">
      <c r="B191" s="302"/>
      <c r="C191" s="338" t="s">
        <v>645</v>
      </c>
      <c r="D191" s="277"/>
      <c r="E191" s="277"/>
      <c r="F191" s="300" t="s">
        <v>553</v>
      </c>
      <c r="G191" s="277"/>
      <c r="H191" s="277" t="s">
        <v>646</v>
      </c>
      <c r="I191" s="277" t="s">
        <v>588</v>
      </c>
      <c r="J191" s="277"/>
      <c r="K191" s="325"/>
    </row>
    <row r="192" s="1" customFormat="1" ht="15" customHeight="1">
      <c r="B192" s="302"/>
      <c r="C192" s="338" t="s">
        <v>647</v>
      </c>
      <c r="D192" s="277"/>
      <c r="E192" s="277"/>
      <c r="F192" s="300" t="s">
        <v>553</v>
      </c>
      <c r="G192" s="277"/>
      <c r="H192" s="277" t="s">
        <v>648</v>
      </c>
      <c r="I192" s="277" t="s">
        <v>588</v>
      </c>
      <c r="J192" s="277"/>
      <c r="K192" s="325"/>
    </row>
    <row r="193" s="1" customFormat="1" ht="15" customHeight="1">
      <c r="B193" s="302"/>
      <c r="C193" s="338" t="s">
        <v>649</v>
      </c>
      <c r="D193" s="277"/>
      <c r="E193" s="277"/>
      <c r="F193" s="300" t="s">
        <v>559</v>
      </c>
      <c r="G193" s="277"/>
      <c r="H193" s="277" t="s">
        <v>650</v>
      </c>
      <c r="I193" s="277" t="s">
        <v>588</v>
      </c>
      <c r="J193" s="277"/>
      <c r="K193" s="325"/>
    </row>
    <row r="194" s="1" customFormat="1" ht="15" customHeight="1">
      <c r="B194" s="331"/>
      <c r="C194" s="340"/>
      <c r="D194" s="311"/>
      <c r="E194" s="311"/>
      <c r="F194" s="311"/>
      <c r="G194" s="311"/>
      <c r="H194" s="311"/>
      <c r="I194" s="311"/>
      <c r="J194" s="311"/>
      <c r="K194" s="332"/>
    </row>
    <row r="195" s="1" customFormat="1" ht="18.75" customHeight="1">
      <c r="B195" s="313"/>
      <c r="C195" s="323"/>
      <c r="D195" s="323"/>
      <c r="E195" s="323"/>
      <c r="F195" s="333"/>
      <c r="G195" s="323"/>
      <c r="H195" s="323"/>
      <c r="I195" s="323"/>
      <c r="J195" s="323"/>
      <c r="K195" s="313"/>
    </row>
    <row r="196" s="1" customFormat="1" ht="18.75" customHeight="1">
      <c r="B196" s="313"/>
      <c r="C196" s="323"/>
      <c r="D196" s="323"/>
      <c r="E196" s="323"/>
      <c r="F196" s="333"/>
      <c r="G196" s="323"/>
      <c r="H196" s="323"/>
      <c r="I196" s="323"/>
      <c r="J196" s="323"/>
      <c r="K196" s="313"/>
    </row>
    <row r="197" s="1" customFormat="1" ht="18.75" customHeight="1">
      <c r="B197" s="285"/>
      <c r="C197" s="285"/>
      <c r="D197" s="285"/>
      <c r="E197" s="285"/>
      <c r="F197" s="285"/>
      <c r="G197" s="285"/>
      <c r="H197" s="285"/>
      <c r="I197" s="285"/>
      <c r="J197" s="285"/>
      <c r="K197" s="285"/>
    </row>
    <row r="198" s="1" customFormat="1" ht="13.5">
      <c r="B198" s="264"/>
      <c r="C198" s="265"/>
      <c r="D198" s="265"/>
      <c r="E198" s="265"/>
      <c r="F198" s="265"/>
      <c r="G198" s="265"/>
      <c r="H198" s="265"/>
      <c r="I198" s="265"/>
      <c r="J198" s="265"/>
      <c r="K198" s="266"/>
    </row>
    <row r="199" s="1" customFormat="1" ht="21">
      <c r="B199" s="267"/>
      <c r="C199" s="268" t="s">
        <v>651</v>
      </c>
      <c r="D199" s="268"/>
      <c r="E199" s="268"/>
      <c r="F199" s="268"/>
      <c r="G199" s="268"/>
      <c r="H199" s="268"/>
      <c r="I199" s="268"/>
      <c r="J199" s="268"/>
      <c r="K199" s="269"/>
    </row>
    <row r="200" s="1" customFormat="1" ht="25.5" customHeight="1">
      <c r="B200" s="267"/>
      <c r="C200" s="341" t="s">
        <v>652</v>
      </c>
      <c r="D200" s="341"/>
      <c r="E200" s="341"/>
      <c r="F200" s="341" t="s">
        <v>653</v>
      </c>
      <c r="G200" s="342"/>
      <c r="H200" s="341" t="s">
        <v>654</v>
      </c>
      <c r="I200" s="341"/>
      <c r="J200" s="341"/>
      <c r="K200" s="269"/>
    </row>
    <row r="201" s="1" customFormat="1" ht="5.25" customHeight="1">
      <c r="B201" s="302"/>
      <c r="C201" s="297"/>
      <c r="D201" s="297"/>
      <c r="E201" s="297"/>
      <c r="F201" s="297"/>
      <c r="G201" s="323"/>
      <c r="H201" s="297"/>
      <c r="I201" s="297"/>
      <c r="J201" s="297"/>
      <c r="K201" s="325"/>
    </row>
    <row r="202" s="1" customFormat="1" ht="15" customHeight="1">
      <c r="B202" s="302"/>
      <c r="C202" s="277" t="s">
        <v>644</v>
      </c>
      <c r="D202" s="277"/>
      <c r="E202" s="277"/>
      <c r="F202" s="300" t="s">
        <v>40</v>
      </c>
      <c r="G202" s="277"/>
      <c r="H202" s="277" t="s">
        <v>655</v>
      </c>
      <c r="I202" s="277"/>
      <c r="J202" s="277"/>
      <c r="K202" s="325"/>
    </row>
    <row r="203" s="1" customFormat="1" ht="15" customHeight="1">
      <c r="B203" s="302"/>
      <c r="C203" s="277"/>
      <c r="D203" s="277"/>
      <c r="E203" s="277"/>
      <c r="F203" s="300" t="s">
        <v>41</v>
      </c>
      <c r="G203" s="277"/>
      <c r="H203" s="277" t="s">
        <v>656</v>
      </c>
      <c r="I203" s="277"/>
      <c r="J203" s="277"/>
      <c r="K203" s="325"/>
    </row>
    <row r="204" s="1" customFormat="1" ht="15" customHeight="1">
      <c r="B204" s="302"/>
      <c r="C204" s="277"/>
      <c r="D204" s="277"/>
      <c r="E204" s="277"/>
      <c r="F204" s="300" t="s">
        <v>44</v>
      </c>
      <c r="G204" s="277"/>
      <c r="H204" s="277" t="s">
        <v>657</v>
      </c>
      <c r="I204" s="277"/>
      <c r="J204" s="277"/>
      <c r="K204" s="325"/>
    </row>
    <row r="205" s="1" customFormat="1" ht="15" customHeight="1">
      <c r="B205" s="302"/>
      <c r="C205" s="277"/>
      <c r="D205" s="277"/>
      <c r="E205" s="277"/>
      <c r="F205" s="300" t="s">
        <v>42</v>
      </c>
      <c r="G205" s="277"/>
      <c r="H205" s="277" t="s">
        <v>658</v>
      </c>
      <c r="I205" s="277"/>
      <c r="J205" s="277"/>
      <c r="K205" s="325"/>
    </row>
    <row r="206" s="1" customFormat="1" ht="15" customHeight="1">
      <c r="B206" s="302"/>
      <c r="C206" s="277"/>
      <c r="D206" s="277"/>
      <c r="E206" s="277"/>
      <c r="F206" s="300" t="s">
        <v>43</v>
      </c>
      <c r="G206" s="277"/>
      <c r="H206" s="277" t="s">
        <v>659</v>
      </c>
      <c r="I206" s="277"/>
      <c r="J206" s="277"/>
      <c r="K206" s="325"/>
    </row>
    <row r="207" s="1" customFormat="1" ht="15" customHeight="1">
      <c r="B207" s="302"/>
      <c r="C207" s="277"/>
      <c r="D207" s="277"/>
      <c r="E207" s="277"/>
      <c r="F207" s="300"/>
      <c r="G207" s="277"/>
      <c r="H207" s="277"/>
      <c r="I207" s="277"/>
      <c r="J207" s="277"/>
      <c r="K207" s="325"/>
    </row>
    <row r="208" s="1" customFormat="1" ht="15" customHeight="1">
      <c r="B208" s="302"/>
      <c r="C208" s="277" t="s">
        <v>600</v>
      </c>
      <c r="D208" s="277"/>
      <c r="E208" s="277"/>
      <c r="F208" s="300" t="s">
        <v>76</v>
      </c>
      <c r="G208" s="277"/>
      <c r="H208" s="277" t="s">
        <v>660</v>
      </c>
      <c r="I208" s="277"/>
      <c r="J208" s="277"/>
      <c r="K208" s="325"/>
    </row>
    <row r="209" s="1" customFormat="1" ht="15" customHeight="1">
      <c r="B209" s="302"/>
      <c r="C209" s="277"/>
      <c r="D209" s="277"/>
      <c r="E209" s="277"/>
      <c r="F209" s="300" t="s">
        <v>495</v>
      </c>
      <c r="G209" s="277"/>
      <c r="H209" s="277" t="s">
        <v>496</v>
      </c>
      <c r="I209" s="277"/>
      <c r="J209" s="277"/>
      <c r="K209" s="325"/>
    </row>
    <row r="210" s="1" customFormat="1" ht="15" customHeight="1">
      <c r="B210" s="302"/>
      <c r="C210" s="277"/>
      <c r="D210" s="277"/>
      <c r="E210" s="277"/>
      <c r="F210" s="300" t="s">
        <v>493</v>
      </c>
      <c r="G210" s="277"/>
      <c r="H210" s="277" t="s">
        <v>661</v>
      </c>
      <c r="I210" s="277"/>
      <c r="J210" s="277"/>
      <c r="K210" s="325"/>
    </row>
    <row r="211" s="1" customFormat="1" ht="15" customHeight="1">
      <c r="B211" s="343"/>
      <c r="C211" s="277"/>
      <c r="D211" s="277"/>
      <c r="E211" s="277"/>
      <c r="F211" s="300" t="s">
        <v>497</v>
      </c>
      <c r="G211" s="338"/>
      <c r="H211" s="329" t="s">
        <v>498</v>
      </c>
      <c r="I211" s="329"/>
      <c r="J211" s="329"/>
      <c r="K211" s="344"/>
    </row>
    <row r="212" s="1" customFormat="1" ht="15" customHeight="1">
      <c r="B212" s="343"/>
      <c r="C212" s="277"/>
      <c r="D212" s="277"/>
      <c r="E212" s="277"/>
      <c r="F212" s="300" t="s">
        <v>499</v>
      </c>
      <c r="G212" s="338"/>
      <c r="H212" s="329" t="s">
        <v>662</v>
      </c>
      <c r="I212" s="329"/>
      <c r="J212" s="329"/>
      <c r="K212" s="344"/>
    </row>
    <row r="213" s="1" customFormat="1" ht="15" customHeight="1">
      <c r="B213" s="343"/>
      <c r="C213" s="277"/>
      <c r="D213" s="277"/>
      <c r="E213" s="277"/>
      <c r="F213" s="300"/>
      <c r="G213" s="338"/>
      <c r="H213" s="329"/>
      <c r="I213" s="329"/>
      <c r="J213" s="329"/>
      <c r="K213" s="344"/>
    </row>
    <row r="214" s="1" customFormat="1" ht="15" customHeight="1">
      <c r="B214" s="343"/>
      <c r="C214" s="277" t="s">
        <v>624</v>
      </c>
      <c r="D214" s="277"/>
      <c r="E214" s="277"/>
      <c r="F214" s="300">
        <v>1</v>
      </c>
      <c r="G214" s="338"/>
      <c r="H214" s="329" t="s">
        <v>663</v>
      </c>
      <c r="I214" s="329"/>
      <c r="J214" s="329"/>
      <c r="K214" s="344"/>
    </row>
    <row r="215" s="1" customFormat="1" ht="15" customHeight="1">
      <c r="B215" s="343"/>
      <c r="C215" s="277"/>
      <c r="D215" s="277"/>
      <c r="E215" s="277"/>
      <c r="F215" s="300">
        <v>2</v>
      </c>
      <c r="G215" s="338"/>
      <c r="H215" s="329" t="s">
        <v>664</v>
      </c>
      <c r="I215" s="329"/>
      <c r="J215" s="329"/>
      <c r="K215" s="344"/>
    </row>
    <row r="216" s="1" customFormat="1" ht="15" customHeight="1">
      <c r="B216" s="343"/>
      <c r="C216" s="277"/>
      <c r="D216" s="277"/>
      <c r="E216" s="277"/>
      <c r="F216" s="300">
        <v>3</v>
      </c>
      <c r="G216" s="338"/>
      <c r="H216" s="329" t="s">
        <v>665</v>
      </c>
      <c r="I216" s="329"/>
      <c r="J216" s="329"/>
      <c r="K216" s="344"/>
    </row>
    <row r="217" s="1" customFormat="1" ht="15" customHeight="1">
      <c r="B217" s="343"/>
      <c r="C217" s="277"/>
      <c r="D217" s="277"/>
      <c r="E217" s="277"/>
      <c r="F217" s="300">
        <v>4</v>
      </c>
      <c r="G217" s="338"/>
      <c r="H217" s="329" t="s">
        <v>666</v>
      </c>
      <c r="I217" s="329"/>
      <c r="J217" s="329"/>
      <c r="K217" s="344"/>
    </row>
    <row r="218" s="1" customFormat="1" ht="12.75" customHeight="1">
      <c r="B218" s="345"/>
      <c r="C218" s="346"/>
      <c r="D218" s="346"/>
      <c r="E218" s="346"/>
      <c r="F218" s="346"/>
      <c r="G218" s="346"/>
      <c r="H218" s="346"/>
      <c r="I218" s="346"/>
      <c r="J218" s="346"/>
      <c r="K218" s="34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Bednář</dc:creator>
  <cp:lastModifiedBy>Jiří Bednář</cp:lastModifiedBy>
  <dcterms:created xsi:type="dcterms:W3CDTF">2022-06-01T11:48:59Z</dcterms:created>
  <dcterms:modified xsi:type="dcterms:W3CDTF">2022-06-01T11:49:11Z</dcterms:modified>
</cp:coreProperties>
</file>