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Komunikace" sheetId="2" r:id="rId2"/>
    <sheet name="SO 01.1 - Komunikace - sa..." sheetId="3" r:id="rId3"/>
    <sheet name="SO 02 - Chodník" sheetId="4" r:id="rId4"/>
    <sheet name="SO 03 - Výměna VO" sheetId="5" r:id="rId5"/>
    <sheet name="VRN - Vedlejší rozpočtové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'SO 01 - Komunikace'!$C$85:$K$214</definedName>
    <definedName name="_xlnm.Print_Area" localSheetId="1">'SO 01 - Komunikace'!$C$4:$J$39,'SO 01 - Komunikace'!$C$45:$J$67,'SO 01 - Komunikace'!$C$73:$K$214</definedName>
    <definedName name="_xlnm._FilterDatabase" localSheetId="2" hidden="1">'SO 01.1 - Komunikace - sa...'!$C$83:$K$128</definedName>
    <definedName name="_xlnm.Print_Area" localSheetId="2">'SO 01.1 - Komunikace - sa...'!$C$4:$J$39,'SO 01.1 - Komunikace - sa...'!$C$45:$J$65,'SO 01.1 - Komunikace - sa...'!$C$71:$K$128</definedName>
    <definedName name="_xlnm._FilterDatabase" localSheetId="3" hidden="1">'SO 02 - Chodník'!$C$83:$K$125</definedName>
    <definedName name="_xlnm.Print_Area" localSheetId="3">'SO 02 - Chodník'!$C$4:$J$39,'SO 02 - Chodník'!$C$45:$J$65,'SO 02 - Chodník'!$C$71:$K$125</definedName>
    <definedName name="_xlnm._FilterDatabase" localSheetId="4" hidden="1">'SO 03 - Výměna VO'!$C$81:$K$161</definedName>
    <definedName name="_xlnm.Print_Area" localSheetId="4">'SO 03 - Výměna VO'!$C$4:$J$39,'SO 03 - Výměna VO'!$C$45:$J$63,'SO 03 - Výměna VO'!$C$69:$K$161</definedName>
    <definedName name="_xlnm._FilterDatabase" localSheetId="5" hidden="1">'VRN - Vedlejší rozpočtové...'!$C$81:$K$93</definedName>
    <definedName name="_xlnm.Print_Area" localSheetId="5">'VRN - Vedlejší rozpočtové...'!$C$4:$J$39,'VRN - Vedlejší rozpočtové...'!$C$45:$J$63,'VRN - Vedlejší rozpočtové...'!$C$69:$K$93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Komunikace'!$85:$85</definedName>
    <definedName name="_xlnm.Print_Titles" localSheetId="2">'SO 01.1 - Komunikace - sa...'!$83:$83</definedName>
    <definedName name="_xlnm.Print_Titles" localSheetId="3">'SO 02 - Chodník'!$83:$83</definedName>
    <definedName name="_xlnm.Print_Titles" localSheetId="4">'SO 03 - Výměna VO'!$81:$81</definedName>
    <definedName name="_xlnm.Print_Titles" localSheetId="5">'VRN - Vedlejší rozpočtové...'!$81:$81</definedName>
  </definedNames>
  <calcPr fullCalcOnLoad="1"/>
</workbook>
</file>

<file path=xl/sharedStrings.xml><?xml version="1.0" encoding="utf-8"?>
<sst xmlns="http://schemas.openxmlformats.org/spreadsheetml/2006/main" count="3598" uniqueCount="667">
  <si>
    <t>Export Komplet</t>
  </si>
  <si>
    <t>VZ</t>
  </si>
  <si>
    <t>2.0</t>
  </si>
  <si>
    <t>ZAMOK</t>
  </si>
  <si>
    <t>False</t>
  </si>
  <si>
    <t>{62786b51-e867-493b-ae5f-f9cea1fb36eb}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</si>
  <si>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</si>
  <si>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</si>
  <si>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</si>
  <si>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</si>
  <si>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</si>
  <si>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</si>
  <si>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</si>
  <si>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</si>
  <si>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</si>
  <si>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</si>
  <si>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</si>
  <si>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MK Mládeže</t>
  </si>
  <si>
    <t>KSO:</t>
  </si>
  <si>
    <t/>
  </si>
  <si>
    <t>CC-CZ:</t>
  </si>
  <si>
    <t>Místo:</t>
  </si>
  <si>
    <t xml:space="preserve"> </t>
  </si>
  <si>
    <t>Datum:</t>
  </si>
  <si>
    <t>19. 1. 2022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</si>
  <si>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</si>
  <si>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</si>
  <si>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</si>
  <si>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</si>
  <si>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</si>
  <si>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</si>
  <si>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</si>
  <si>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</si>
  <si>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</si>
  <si>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</si>
  <si>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</si>
  <si>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</si>
  <si>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</si>
  <si>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</si>
  <si>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</si>
  <si>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</si>
  <si>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</si>
  <si>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</si>
  <si>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</si>
  <si>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</si>
  <si>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</si>
  <si>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</si>
  <si>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</si>
  <si>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</si>
  <si>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</si>
  <si>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</si>
  <si>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</si>
  <si>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</si>
  <si>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</si>
  <si>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</si>
  <si>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</si>
  <si>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</si>
  <si>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</si>
  <si>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</si>
  <si>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</si>
  <si>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</si>
  <si>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</si>
  <si>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</si>
  <si>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</si>
  <si>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</si>
  <si>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</si>
  <si>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</si>
  <si>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</si>
  <si>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</si>
  <si>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</si>
  <si>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</si>
  <si>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</si>
  <si>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</si>
  <si>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</si>
  <si>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</si>
  <si>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</t>
  </si>
  <si>
    <t>STA</t>
  </si>
  <si>
    <t>1</t>
  </si>
  <si>
    <t>{b18c1f19-3cef-4dd7-9e4a-b123c41fa89c}</t>
  </si>
  <si>
    <t>2</t>
  </si>
  <si>
    <t>SO 01.1</t>
  </si>
  <si>
    <t>Komunikace - sanace pláně</t>
  </si>
  <si>
    <t>{68be473a-097f-4bde-a4db-eba88ae1479d}</t>
  </si>
  <si>
    <t>SO 02</t>
  </si>
  <si>
    <t>Chodník</t>
  </si>
  <si>
    <t>{ddeac448-32c0-4b63-8d4f-37b4e6c42402}</t>
  </si>
  <si>
    <t>SO 03</t>
  </si>
  <si>
    <t>Výměna VO</t>
  </si>
  <si>
    <t>{b6511006-e8ca-45f9-9726-0391be222f0a}</t>
  </si>
  <si>
    <t>VRN</t>
  </si>
  <si>
    <t>Vedlejší rozpočtové náklady</t>
  </si>
  <si>
    <t>{8a4971b0-398d-499c-ab32-169c1e20239a}</t>
  </si>
  <si>
    <t>KRYCÍ LIST SOUPISU PRACÍ</t>
  </si>
  <si>
    <t>Objekt:</t>
  </si>
  <si>
    <t>SO 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</si>
  <si>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</si>
  <si>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</si>
  <si>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</si>
  <si>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</si>
  <si>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</si>
  <si>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</si>
  <si>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</si>
  <si>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</si>
  <si>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</si>
  <si>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</si>
  <si>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</si>
  <si>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</si>
  <si>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</si>
  <si>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</si>
  <si>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</si>
  <si>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</si>
  <si>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</si>
  <si>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</si>
  <si>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</si>
  <si>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</si>
  <si>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</si>
  <si>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</si>
  <si>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</si>
  <si>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</si>
  <si>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</si>
  <si>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</si>
  <si>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</si>
  <si>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</si>
  <si>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</si>
  <si>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113154233</t>
  </si>
  <si>
    <t>Frézování živičného krytu tl 50 mm pruh š přes 1 do 2 m pl přes 500 do 1000 m2 bez překážek v trase</t>
  </si>
  <si>
    <t>m2</t>
  </si>
  <si>
    <t>CS ÚRS 2022 01</t>
  </si>
  <si>
    <t>4</t>
  </si>
  <si>
    <t>864464297</t>
  </si>
  <si>
    <t>PP</t>
  </si>
  <si>
    <t>Frézování živičného podkladu nebo krytu s naložením na dopravní prostředek plochy přes 500 do 1 000 m2 bez překážek v trase pruhu šířky přes 1 m do 2 m, tloušťky vrstvy 50 mm</t>
  </si>
  <si>
    <t>Online PSC</t>
  </si>
  <si>
    <t>https://podminky.urs.cz/item/CS_URS_2022_01/113154233</t>
  </si>
  <si>
    <t>VV</t>
  </si>
  <si>
    <t>721 "zaměřeno v mapě</t>
  </si>
  <si>
    <t>113107224</t>
  </si>
  <si>
    <t>Odstranění podkladu z kameniva drceného tl přes 300 do 400 mm strojně pl přes 200 m2</t>
  </si>
  <si>
    <t>193525350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</si>
  <si>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</si>
  <si>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https://podminky.urs.cz/item/CS_URS_2022_01/113107224</t>
  </si>
  <si>
    <t>3</t>
  </si>
  <si>
    <t>113202111</t>
  </si>
  <si>
    <t>Vytrhání obrub krajníků obrubníků stojatých</t>
  </si>
  <si>
    <t>m</t>
  </si>
  <si>
    <t>2068790772</t>
  </si>
  <si>
    <t>Vytrhání obrub s vybouráním lože, s přemístěním hmot na skládku na vzdálenost do 3 m nebo s naložením na dopravní prostředek z krajníků nebo obrubníků stojatých</t>
  </si>
  <si>
    <t>https://podminky.urs.cz/item/CS_URS_2022_01/113202111</t>
  </si>
  <si>
    <t>150</t>
  </si>
  <si>
    <t>5</t>
  </si>
  <si>
    <t>Komunikace pozemní</t>
  </si>
  <si>
    <t>564851111</t>
  </si>
  <si>
    <t>Podklad ze štěrkodrtě ŠD plochy přes 100 m2 tl 150 mm</t>
  </si>
  <si>
    <t>1210020654</t>
  </si>
  <si>
    <t>Podklad ze štěrkodrti ŠD s rozprostřením a zhutněním plochy přes 100 m2, po zhutnění tl. 150 mm</t>
  </si>
  <si>
    <t>https://podminky.urs.cz/item/CS_URS_2022_01/564851111</t>
  </si>
  <si>
    <t>2*721 "konstrukce vozovky</t>
  </si>
  <si>
    <t>564861111</t>
  </si>
  <si>
    <t>Podklad ze štěrkodrtě ŠD plochy přes 100 m2 tl 200 mm</t>
  </si>
  <si>
    <t>2096867724</t>
  </si>
  <si>
    <t>Podklad ze štěrkodrti ŠD s rozprostřením a zhutněním plochy přes 100 m2, po zhutnění tl. 200 mm</t>
  </si>
  <si>
    <t>https://podminky.urs.cz/item/CS_URS_2022_01/564861111</t>
  </si>
  <si>
    <t>721 "sanace pláně</t>
  </si>
  <si>
    <t>6</t>
  </si>
  <si>
    <t>565155121</t>
  </si>
  <si>
    <t>Asfaltový beton vrstva podkladní ACP 16 (obalované kamenivo OKS) tl 70 mm š přes 3 m</t>
  </si>
  <si>
    <t>411855648</t>
  </si>
  <si>
    <t>Asfaltový beton vrstva podkladní ACP 16 (obalované kamenivo střednězrnné - OKS) s rozprostřením a zhutněním v pruhu šířky přes 3 m, po zhutnění tl. 70 mm</t>
  </si>
  <si>
    <t>https://podminky.urs.cz/item/CS_URS_2022_01/565155121</t>
  </si>
  <si>
    <t>721</t>
  </si>
  <si>
    <t>7</t>
  </si>
  <si>
    <t>573191111</t>
  </si>
  <si>
    <t>Postřik infiltrační kationaktivní emulzí v množství 1 kg/m2</t>
  </si>
  <si>
    <t>210895799</t>
  </si>
  <si>
    <t>Postřik infiltrační kationaktivní emulzí v množství 1,00 kg/m2</t>
  </si>
  <si>
    <t>https://podminky.urs.cz/item/CS_URS_2022_01/573191111</t>
  </si>
  <si>
    <t>8</t>
  </si>
  <si>
    <t>573211109</t>
  </si>
  <si>
    <t>Postřik živičný spojovací z asfaltu v množství 0,50 kg/m2</t>
  </si>
  <si>
    <t>-456405057</t>
  </si>
  <si>
    <t>Postřik spojovací PS bez posypu kamenivem z asfaltu silničního, v množství 0,50 kg/m2</t>
  </si>
  <si>
    <t>https://podminky.urs.cz/item/CS_URS_2022_01/573211109</t>
  </si>
  <si>
    <t>Součet</t>
  </si>
  <si>
    <t>9</t>
  </si>
  <si>
    <t>577134111</t>
  </si>
  <si>
    <t>Asfaltový beton vrstva obrusná ACO 11 (ABS) tř. I tl 40 mm š do 3 m z nemodifikovaného asfaltu</t>
  </si>
  <si>
    <t>1476985522</t>
  </si>
  <si>
    <t>Asfaltový beton vrstva obrusná ACO 11 (ABS) s rozprostřením a se zhutněním z nemodifikovaného asfaltu v pruhu šířky do 3 m tř. I, po zhutnění tl. 40 mm</t>
  </si>
  <si>
    <t>https://podminky.urs.cz/item/CS_URS_2022_01/577134111</t>
  </si>
  <si>
    <t>Trubní vedení</t>
  </si>
  <si>
    <t>10</t>
  </si>
  <si>
    <t>899131111</t>
  </si>
  <si>
    <t>Výměna šachtového rámu s osazením a dodáním litinového rámu s patkou</t>
  </si>
  <si>
    <t>kus</t>
  </si>
  <si>
    <t>-1580635230</t>
  </si>
  <si>
    <t>Výměna šachtového rámu tř. D 400 včetně poklopu s osazením a dodáním nového rámu litinového s patkou</t>
  </si>
  <si>
    <t>https://podminky.urs.cz/item/CS_URS_2022_01/899131111</t>
  </si>
  <si>
    <t>13</t>
  </si>
  <si>
    <t>11</t>
  </si>
  <si>
    <t>899231111</t>
  </si>
  <si>
    <t>Výšková úprava uličního vstupu nebo vpusti do 200 mm zvýšením mříže</t>
  </si>
  <si>
    <t>204516016</t>
  </si>
  <si>
    <t>https://podminky.urs.cz/item/CS_URS_2022_01/899231111</t>
  </si>
  <si>
    <t>12</t>
  </si>
  <si>
    <t>899331111</t>
  </si>
  <si>
    <t>Výšková úprava uličního vstupu nebo vpusti do 200 mm zvýšením poklopu</t>
  </si>
  <si>
    <t>72807593</t>
  </si>
  <si>
    <t>https://podminky.urs.cz/item/CS_URS_2022_01/899331111</t>
  </si>
  <si>
    <t>899431111</t>
  </si>
  <si>
    <t>Výšková úprava uličního vstupu nebo vpusti do 200 mm zvýšením krycího hrnce, šoupěte nebo hydrantu</t>
  </si>
  <si>
    <t>1488984657</t>
  </si>
  <si>
    <t>Výšková úprava uličního vstupu nebo vpusti do 200 mm zvýšením krycího hrnce, šoupěte nebo hydrantu bez úpravy armatur</t>
  </si>
  <si>
    <t>https://podminky.urs.cz/item/CS_URS_2022_01/899431111</t>
  </si>
  <si>
    <t>Ostatní konstrukce a práce, bourání</t>
  </si>
  <si>
    <t>14</t>
  </si>
  <si>
    <t>916131213</t>
  </si>
  <si>
    <t>Osazení silničního obrubníku betonového stojatého s boční opěrou do lože z betonu prostého</t>
  </si>
  <si>
    <t>-2051323687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</si>
  <si>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</si>
  <si>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https://podminky.urs.cz/item/CS_URS_2022_01/916131213</t>
  </si>
  <si>
    <t>M</t>
  </si>
  <si>
    <t>59217031</t>
  </si>
  <si>
    <t>obrubník betonový silniční 1000x150x250mm</t>
  </si>
  <si>
    <t>-250645999</t>
  </si>
  <si>
    <t>78</t>
  </si>
  <si>
    <t>78*1,02 'Přepočtené koeficientem množství</t>
  </si>
  <si>
    <t>16</t>
  </si>
  <si>
    <t>59217029</t>
  </si>
  <si>
    <t>obrubník betonový silniční nájezdový 1000x150x150mm</t>
  </si>
  <si>
    <t>-689864344</t>
  </si>
  <si>
    <t>58</t>
  </si>
  <si>
    <t>17</t>
  </si>
  <si>
    <t>59217030</t>
  </si>
  <si>
    <t>obrubník betonový silniční přechodový 1000x150x150-250mm</t>
  </si>
  <si>
    <t>1833694756</t>
  </si>
  <si>
    <t>2*7</t>
  </si>
  <si>
    <t>18</t>
  </si>
  <si>
    <t>919122132</t>
  </si>
  <si>
    <t>Těsnění spár zálivkou za tepla pro komůrky š 20 mm hl 40 mm s těsnicím profilem</t>
  </si>
  <si>
    <t>308282504</t>
  </si>
  <si>
    <t>Utěsnění dilatačních spár zálivkou za tepla v cementobetonovém nebo živičném krytu včetně adhezního nátěru s těsnicím profilem pod zálivkou, pro komůrky šířky 20 mm, hloubky 40 mm</t>
  </si>
  <si>
    <t>https://podminky.urs.cz/item/CS_URS_2022_01/919122132</t>
  </si>
  <si>
    <t>7+14+7</t>
  </si>
  <si>
    <t>19</t>
  </si>
  <si>
    <t>919735111</t>
  </si>
  <si>
    <t>Řezání stávajícího živičného krytu hl do 50 mm</t>
  </si>
  <si>
    <t>1861608664</t>
  </si>
  <si>
    <t>Řezání stávajícího živičného krytu nebo podkladu hloubky do 50 mm</t>
  </si>
  <si>
    <t>https://podminky.urs.cz/item/CS_URS_2022_01/919735111</t>
  </si>
  <si>
    <t>997</t>
  </si>
  <si>
    <t>Přesun sutě</t>
  </si>
  <si>
    <t>20</t>
  </si>
  <si>
    <t>997221551</t>
  </si>
  <si>
    <t>Vodorovná doprava suti ze sypkých materiálů do 1 km</t>
  </si>
  <si>
    <t>t</t>
  </si>
  <si>
    <t>1852181743</t>
  </si>
  <si>
    <t>Vodorovná doprava suti bez naložení, ale se složením a s hrubým urovnáním ze sypkých materiálů, na vzdálenost do 1 km</t>
  </si>
  <si>
    <t>https://podminky.urs.cz/item/CS_URS_2022_01/997221551</t>
  </si>
  <si>
    <t>82,915</t>
  </si>
  <si>
    <t>418,18</t>
  </si>
  <si>
    <t>997221559</t>
  </si>
  <si>
    <t>Příplatek ZKD 1 km u vodorovné dopravy suti ze sypkých materiálů</t>
  </si>
  <si>
    <t>1255699920</t>
  </si>
  <si>
    <t>Vodorovná doprava suti bez naložení, ale se složením a s hrubým urovnáním Příplatek k ceně za každý další i započatý 1 km přes 1 km</t>
  </si>
  <si>
    <t>https://podminky.urs.cz/item/CS_URS_2022_01/997221559</t>
  </si>
  <si>
    <t>501,095" přeprava do 40 km (AZS KV)</t>
  </si>
  <si>
    <t>501,095*40 'Přepočtené koeficientem množství</t>
  </si>
  <si>
    <t>22</t>
  </si>
  <si>
    <t>997221561</t>
  </si>
  <si>
    <t>Vodorovná doprava suti z kusových materiálů do 1 km</t>
  </si>
  <si>
    <t>-909119503</t>
  </si>
  <si>
    <t>Vodorovná doprava suti bez naložení, ale se složením a s hrubým urovnáním z kusových materiálů, na vzdálenost do 1 km</t>
  </si>
  <si>
    <t>https://podminky.urs.cz/item/CS_URS_2022_01/997221561</t>
  </si>
  <si>
    <t>30,75</t>
  </si>
  <si>
    <t>23</t>
  </si>
  <si>
    <t>997221569</t>
  </si>
  <si>
    <t>Příplatek ZKD 1 km u vodorovné dopravy suti z kusových materiálů</t>
  </si>
  <si>
    <t>-1027387883</t>
  </si>
  <si>
    <t>https://podminky.urs.cz/item/CS_URS_2022_01/997221569</t>
  </si>
  <si>
    <t>30,75" přeprava do 40 km (AZS KV)</t>
  </si>
  <si>
    <t>30,75*40 'Přepočtené koeficientem množství</t>
  </si>
  <si>
    <t>24</t>
  </si>
  <si>
    <t>997221861</t>
  </si>
  <si>
    <t>Poplatek za uložení stavebního odpadu na recyklační skládce (skládkovné) z prostého betonu pod kódem 17 01 01</t>
  </si>
  <si>
    <t>179358428</t>
  </si>
  <si>
    <t>Poplatek za uložení stavebního odpadu na recyklační skládce (skládkovné) z prostého betonu zatříděného do Katalogu odpadů pod kódem 17 01 01</t>
  </si>
  <si>
    <t>https://podminky.urs.cz/item/CS_URS_2022_01/997221861</t>
  </si>
  <si>
    <t>25</t>
  </si>
  <si>
    <t>997221873</t>
  </si>
  <si>
    <t>Poplatek za uložení stavebního odpadu na recyklační skládce (skládkovné) zeminy a kamení zatříděného do Katalogu odpadů pod kódem 17 05 04</t>
  </si>
  <si>
    <t>1560499983</t>
  </si>
  <si>
    <t>https://podminky.urs.cz/item/CS_URS_2022_01/997221873</t>
  </si>
  <si>
    <t>418,180</t>
  </si>
  <si>
    <t>26</t>
  </si>
  <si>
    <t>997221875</t>
  </si>
  <si>
    <t>Poplatek za uložení stavebního odpadu na recyklační skládce (skládkovné) asfaltového bez obsahu dehtu zatříděného do Katalogu odpadů pod kódem 17 03 02</t>
  </si>
  <si>
    <t>-387281881</t>
  </si>
  <si>
    <t>https://podminky.urs.cz/item/CS_URS_2022_01/997221875</t>
  </si>
  <si>
    <t>998</t>
  </si>
  <si>
    <t>Přesun hmot</t>
  </si>
  <si>
    <t>27</t>
  </si>
  <si>
    <t>998225111</t>
  </si>
  <si>
    <t>Přesun hmot pro pozemní komunikace s krytem z kamene, monolitickým betonovým nebo živičným</t>
  </si>
  <si>
    <t>-1155772840</t>
  </si>
  <si>
    <t>Přesun hmot pro komunikace s krytem z kameniva, monolitickým betonovým nebo živičným dopravní vzdálenost do 200 m jakékoliv délky objektu</t>
  </si>
  <si>
    <t>https://podminky.urs.cz/item/CS_URS_2022_01/998225111</t>
  </si>
  <si>
    <t>28</t>
  </si>
  <si>
    <t>998225191</t>
  </si>
  <si>
    <t>Příplatek k přesunu hmot pro pozemní komunikace s krytem z kamene, živičným, betonovým do 1000 m</t>
  </si>
  <si>
    <t>-291033039</t>
  </si>
  <si>
    <t>Přesun hmot pro komunikace s krytem z kameniva, monolitickým betonovým nebo živičným Příplatek k ceně za zvětšený přesun přes vymezenou největší dopravní vzdálenost do 1000 m</t>
  </si>
  <si>
    <t>https://podminky.urs.cz/item/CS_URS_2022_01/998225191</t>
  </si>
  <si>
    <t>29</t>
  </si>
  <si>
    <t>998225194</t>
  </si>
  <si>
    <t>Příplatek k přesunu hmot pro pozemní komunikace s krytem z kamene, živičným, betonovým do 5000 m</t>
  </si>
  <si>
    <t>-197568396</t>
  </si>
  <si>
    <t>Přesun hmot pro komunikace s krytem z kameniva, monolitickým betonovým nebo živičným Příplatek k ceně za zvětšený přesun přes vymezenou největší dopravní vzdálenost do 5000 m</t>
  </si>
  <si>
    <t>https://podminky.urs.cz/item/CS_URS_2022_01/998225194</t>
  </si>
  <si>
    <t>1086,808*3 'Přepočtené koeficientem množství</t>
  </si>
  <si>
    <t>SO 01.1 - Komunikace - sanace pláně</t>
  </si>
  <si>
    <t>122252204</t>
  </si>
  <si>
    <t>Odkopávky a prokopávky nezapažené pro silnice a dálnice v hornině třídy těžitelnosti I objem do 500 m3 strojně</t>
  </si>
  <si>
    <t>m3</t>
  </si>
  <si>
    <t>1950825425</t>
  </si>
  <si>
    <t>Odkopávky a prokopávky nezapažené pro silnice a dálnice strojně v hornině třídy těžitelnosti I přes 100 do 500 m3</t>
  </si>
  <si>
    <t>https://podminky.urs.cz/item/CS_URS_2022_01/122252204</t>
  </si>
  <si>
    <t>721*0,5 "sanace pláně</t>
  </si>
  <si>
    <t>162351104</t>
  </si>
  <si>
    <t>Vodorovné přemístění přes 500 do 1000 m výkopku/sypaniny z horniny třídy těžitelnosti I skupiny 1 až 3</t>
  </si>
  <si>
    <t>-712656002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</si>
  <si>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</si>
  <si>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https://podminky.urs.cz/item/CS_URS_2022_01/162351104</t>
  </si>
  <si>
    <t>360,5</t>
  </si>
  <si>
    <t>162751119</t>
  </si>
  <si>
    <t>Příplatek k vodorovnému přemístění výkopku/sypaniny z horniny třídy těžitelnosti I skupiny 1 až 3 ZKD 1000 m přes 10000 m</t>
  </si>
  <si>
    <t>1561513365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</si>
  <si>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</si>
  <si>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https://podminky.urs.cz/item/CS_URS_2022_01/162751119</t>
  </si>
  <si>
    <t>360,5*14 'Přepočtené koeficientem množství</t>
  </si>
  <si>
    <t>181152302</t>
  </si>
  <si>
    <t>Úprava pláně pro silnice a dálnice v zářezech se zhutněním</t>
  </si>
  <si>
    <t>802152739</t>
  </si>
  <si>
    <t>Úprava pláně na stavbách silnic a dálnic strojně v zářezech mimo skalních se zhutněním</t>
  </si>
  <si>
    <t>https://podminky.urs.cz/item/CS_URS_2022_01/181152302</t>
  </si>
  <si>
    <t>-703865867</t>
  </si>
  <si>
    <t>564681111</t>
  </si>
  <si>
    <t>Podklad z kameniva hrubého drceného vel. 63-125 mm plochy přes 100 m2 tl 300 mm</t>
  </si>
  <si>
    <t>2092444475</t>
  </si>
  <si>
    <t>Podklad z kameniva hrubého drceného vel. 63-125 mm, s rozprostřením a zhutněním plochy přes 100 m2, po zhutnění tl. 300 mm</t>
  </si>
  <si>
    <t>https://podminky.urs.cz/item/CS_URS_2022_01/564681111</t>
  </si>
  <si>
    <t>632089331</t>
  </si>
  <si>
    <t>360*1,8</t>
  </si>
  <si>
    <t>2049919768</t>
  </si>
  <si>
    <t>-990074877</t>
  </si>
  <si>
    <t>246144425</t>
  </si>
  <si>
    <t>744,793*3 'Přepočtené koeficientem množství</t>
  </si>
  <si>
    <t>SO 02 - Chodník</t>
  </si>
  <si>
    <t>113106123</t>
  </si>
  <si>
    <t>Rozebrání dlažeb ze zámkových dlaždic komunikací pro pěší ručně</t>
  </si>
  <si>
    <t>59585908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</si>
  <si>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</si>
  <si>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https://podminky.urs.cz/item/CS_URS_2022_01/113106123</t>
  </si>
  <si>
    <t>40*2,4</t>
  </si>
  <si>
    <t>-1051575967</t>
  </si>
  <si>
    <t>40</t>
  </si>
  <si>
    <t>566301111</t>
  </si>
  <si>
    <t>Úprava krytu z kameniva drceného pro nový kryt s doplněním kameniva drceného přes 0,04 do 0,06 m3/m2</t>
  </si>
  <si>
    <t>92389062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</si>
  <si>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0,04 do 0,06 m3/m2</t>
  </si>
  <si>
    <t>https://podminky.urs.cz/item/CS_URS_2022_01/566301111</t>
  </si>
  <si>
    <t>596212211</t>
  </si>
  <si>
    <t>Kladení zámkové dlažby pozemních komunikací ručně tl 80 mm skupiny A pl přes 50 do 100 m2</t>
  </si>
  <si>
    <t>107093482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</si>
  <si>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50 do 100 m2</t>
  </si>
  <si>
    <t>https://podminky.urs.cz/item/CS_URS_2022_01/596212211</t>
  </si>
  <si>
    <t>-2141451859</t>
  </si>
  <si>
    <t>1650296891</t>
  </si>
  <si>
    <t>520265655</t>
  </si>
  <si>
    <t>8,20</t>
  </si>
  <si>
    <t>243237793</t>
  </si>
  <si>
    <t>8,20" přeprava do 40 km (AZS KV)</t>
  </si>
  <si>
    <t>8,2*40 'Přepočtené koeficientem množství</t>
  </si>
  <si>
    <t>-1494061751</t>
  </si>
  <si>
    <t>SO 03 - Výměna VO</t>
  </si>
  <si>
    <t>ks</t>
  </si>
  <si>
    <t>-2079472697</t>
  </si>
  <si>
    <t>trubka Agrosil plastová průměr 250mm/1,5m</t>
  </si>
  <si>
    <t>1743499828</t>
  </si>
  <si>
    <t>beton pro základ ocelového stožáru (0,25 m3)</t>
  </si>
  <si>
    <t>3*0,25</t>
  </si>
  <si>
    <t>805464293</t>
  </si>
  <si>
    <t>písek jemnozrnný</t>
  </si>
  <si>
    <t>0,05*3</t>
  </si>
  <si>
    <t>-173520227</t>
  </si>
  <si>
    <t>recyklace svítidla</t>
  </si>
  <si>
    <t>1609591718</t>
  </si>
  <si>
    <t>kabelová spojka</t>
  </si>
  <si>
    <t>1467519111</t>
  </si>
  <si>
    <t>kabel CYKY 3Cx1,5</t>
  </si>
  <si>
    <t>3*10</t>
  </si>
  <si>
    <t>402686460</t>
  </si>
  <si>
    <t>stožárová výzbroj SV6.16.4, průběžná s pojistkou 4A</t>
  </si>
  <si>
    <t>-959722516</t>
  </si>
  <si>
    <t>stožárová zemní spojka</t>
  </si>
  <si>
    <t>567016379</t>
  </si>
  <si>
    <t>CYKY J 4x10 mm2</t>
  </si>
  <si>
    <t>122+3+3+1,5+1,5</t>
  </si>
  <si>
    <t>1927691950</t>
  </si>
  <si>
    <t>výstražná fólie s bleskem</t>
  </si>
  <si>
    <t>130</t>
  </si>
  <si>
    <t>-1946522322</t>
  </si>
  <si>
    <t>chránička KF 09063</t>
  </si>
  <si>
    <t>450581278</t>
  </si>
  <si>
    <t>zemnící pásek FeZn 30x4 mm</t>
  </si>
  <si>
    <t>131</t>
  </si>
  <si>
    <t>hod</t>
  </si>
  <si>
    <t>1197790365</t>
  </si>
  <si>
    <t>montážní plošina</t>
  </si>
  <si>
    <t>3*4</t>
  </si>
  <si>
    <t>-2067799564</t>
  </si>
  <si>
    <t>Práce elektromonéra</t>
  </si>
  <si>
    <t>3*8</t>
  </si>
  <si>
    <t>soubor</t>
  </si>
  <si>
    <t>-1125268310</t>
  </si>
  <si>
    <t>Vytýčení inženýrských sítí</t>
  </si>
  <si>
    <t>994660099</t>
  </si>
  <si>
    <t>poplatek za uložení stavební sutě</t>
  </si>
  <si>
    <t>0,5*3</t>
  </si>
  <si>
    <t>km</t>
  </si>
  <si>
    <t>-423612303</t>
  </si>
  <si>
    <t>doprava materiálu a odvoz sutě</t>
  </si>
  <si>
    <t>623247720</t>
  </si>
  <si>
    <t>stavba patky pro stožár</t>
  </si>
  <si>
    <t>796586715</t>
  </si>
  <si>
    <t>instalace sloupu ssvetelného bodu</t>
  </si>
  <si>
    <t>1442006959</t>
  </si>
  <si>
    <t>demontáž stávajícího stožáru, výložníku a svítidla</t>
  </si>
  <si>
    <t xml:space="preserve">svítidlo VO SL 11 mini Led </t>
  </si>
  <si>
    <t>-911578354</t>
  </si>
  <si>
    <t>1216449176</t>
  </si>
  <si>
    <t>Stožár DOS 80 - dl 9m</t>
  </si>
  <si>
    <t>1272500238</t>
  </si>
  <si>
    <t>Výložník V89 150060-1-0</t>
  </si>
  <si>
    <t>1714524845</t>
  </si>
  <si>
    <t>(130-40)*0,6</t>
  </si>
  <si>
    <t>132151102</t>
  </si>
  <si>
    <t>Hloubení rýh nezapažených š do 800 mm v hornině třídy těžitelnosti I skupiny 1 a 2 objem do 50 m3 strojně</t>
  </si>
  <si>
    <t>465427189</t>
  </si>
  <si>
    <t>Hloubení nezapažených rýh šířky do 800 mm strojně s urovnáním dna do předepsaného profilu a spádu v hornině třídy těžitelnosti I skupiny 1 a 2 přes 20 do 50 m3</t>
  </si>
  <si>
    <t>https://podminky.urs.cz/item/CS_URS_2022_01/132151102</t>
  </si>
  <si>
    <t>130*0,3*0,6</t>
  </si>
  <si>
    <t>174111101</t>
  </si>
  <si>
    <t>Zásyp jam, šachet rýh nebo kolem objektů sypaninou se zhutněním ručně</t>
  </si>
  <si>
    <t>608188748</t>
  </si>
  <si>
    <t>Zásyp sypaninou z jakékoliv horniny ručně s uložením výkopku ve vrstvách se zhutněním jam, šachet, rýh nebo kolem objektů v těchto vykopávkách</t>
  </si>
  <si>
    <t>https://podminky.urs.cz/item/CS_URS_2022_01/174111101</t>
  </si>
  <si>
    <t>97417926</t>
  </si>
  <si>
    <t>-1025876281</t>
  </si>
  <si>
    <t>VRN - Vedlejší rozpočtové náklady</t>
  </si>
  <si>
    <t xml:space="preserve">    VRN4 - Inženýrská činnost</t>
  </si>
  <si>
    <t xml:space="preserve">    VRN7 - Provozní vlivy</t>
  </si>
  <si>
    <t>VRN4</t>
  </si>
  <si>
    <t>Inženýrská činnost</t>
  </si>
  <si>
    <t>043203000</t>
  </si>
  <si>
    <t>Měření, monitoring, rozbory bez rozlišení</t>
  </si>
  <si>
    <t>Soubor</t>
  </si>
  <si>
    <t>1024</t>
  </si>
  <si>
    <t>-691840522</t>
  </si>
  <si>
    <t>Měření, monitoring, rozbory bez rozlišení (rozbor živice PAU)</t>
  </si>
  <si>
    <t>https://podminky.urs.cz/item/CS_URS_2022_01/043203000</t>
  </si>
  <si>
    <t>VRN7</t>
  </si>
  <si>
    <t>Provozní vlivy</t>
  </si>
  <si>
    <t>043134000</t>
  </si>
  <si>
    <t>Zkoušky únosnosti pláně</t>
  </si>
  <si>
    <t>1858956144</t>
  </si>
  <si>
    <t>Zkoušky únosnosti pláně (SZZ)</t>
  </si>
  <si>
    <t>072103001</t>
  </si>
  <si>
    <t>Projednání DIO a zajištění DIR komunikace + dopravní značení</t>
  </si>
  <si>
    <t>-776449785</t>
  </si>
  <si>
    <t>Projednání DIO a zajištění DIR komunikace</t>
  </si>
  <si>
    <t>https://podminky.urs.cz/item/CS_URS_2022_01/072103001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</si>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</sst>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54233" TargetMode="External" /><Relationship Id="rId2" Type="http://schemas.openxmlformats.org/officeDocument/2006/relationships/hyperlink" Target="https://podminky.urs.cz/item/CS_URS_2022_01/113107224" TargetMode="External" /><Relationship Id="rId3" Type="http://schemas.openxmlformats.org/officeDocument/2006/relationships/hyperlink" Target="https://podminky.urs.cz/item/CS_URS_2022_01/113202111" TargetMode="External" /><Relationship Id="rId4" Type="http://schemas.openxmlformats.org/officeDocument/2006/relationships/hyperlink" Target="https://podminky.urs.cz/item/CS_URS_2022_01/564851111" TargetMode="External" /><Relationship Id="rId5" Type="http://schemas.openxmlformats.org/officeDocument/2006/relationships/hyperlink" Target="https://podminky.urs.cz/item/CS_URS_2022_01/564861111" TargetMode="External" /><Relationship Id="rId6" Type="http://schemas.openxmlformats.org/officeDocument/2006/relationships/hyperlink" Target="https://podminky.urs.cz/item/CS_URS_2022_01/565155121" TargetMode="External" /><Relationship Id="rId7" Type="http://schemas.openxmlformats.org/officeDocument/2006/relationships/hyperlink" Target="https://podminky.urs.cz/item/CS_URS_2022_01/573191111" TargetMode="External" /><Relationship Id="rId8" Type="http://schemas.openxmlformats.org/officeDocument/2006/relationships/hyperlink" Target="https://podminky.urs.cz/item/CS_URS_2022_01/573211109" TargetMode="External" /><Relationship Id="rId9" Type="http://schemas.openxmlformats.org/officeDocument/2006/relationships/hyperlink" Target="https://podminky.urs.cz/item/CS_URS_2022_01/577134111" TargetMode="External" /><Relationship Id="rId10" Type="http://schemas.openxmlformats.org/officeDocument/2006/relationships/hyperlink" Target="https://podminky.urs.cz/item/CS_URS_2022_01/899131111" TargetMode="External" /><Relationship Id="rId11" Type="http://schemas.openxmlformats.org/officeDocument/2006/relationships/hyperlink" Target="https://podminky.urs.cz/item/CS_URS_2022_01/899231111" TargetMode="External" /><Relationship Id="rId12" Type="http://schemas.openxmlformats.org/officeDocument/2006/relationships/hyperlink" Target="https://podminky.urs.cz/item/CS_URS_2022_01/899331111" TargetMode="External" /><Relationship Id="rId13" Type="http://schemas.openxmlformats.org/officeDocument/2006/relationships/hyperlink" Target="https://podminky.urs.cz/item/CS_URS_2022_01/899431111" TargetMode="External" /><Relationship Id="rId14" Type="http://schemas.openxmlformats.org/officeDocument/2006/relationships/hyperlink" Target="https://podminky.urs.cz/item/CS_URS_2022_01/916131213" TargetMode="External" /><Relationship Id="rId15" Type="http://schemas.openxmlformats.org/officeDocument/2006/relationships/hyperlink" Target="https://podminky.urs.cz/item/CS_URS_2022_01/919122132" TargetMode="External" /><Relationship Id="rId16" Type="http://schemas.openxmlformats.org/officeDocument/2006/relationships/hyperlink" Target="https://podminky.urs.cz/item/CS_URS_2022_01/919735111" TargetMode="External" /><Relationship Id="rId17" Type="http://schemas.openxmlformats.org/officeDocument/2006/relationships/hyperlink" Target="https://podminky.urs.cz/item/CS_URS_2022_01/997221551" TargetMode="External" /><Relationship Id="rId18" Type="http://schemas.openxmlformats.org/officeDocument/2006/relationships/hyperlink" Target="https://podminky.urs.cz/item/CS_URS_2022_01/997221559" TargetMode="External" /><Relationship Id="rId19" Type="http://schemas.openxmlformats.org/officeDocument/2006/relationships/hyperlink" Target="https://podminky.urs.cz/item/CS_URS_2022_01/997221561" TargetMode="External" /><Relationship Id="rId20" Type="http://schemas.openxmlformats.org/officeDocument/2006/relationships/hyperlink" Target="https://podminky.urs.cz/item/CS_URS_2022_01/997221569" TargetMode="External" /><Relationship Id="rId21" Type="http://schemas.openxmlformats.org/officeDocument/2006/relationships/hyperlink" Target="https://podminky.urs.cz/item/CS_URS_2022_01/997221861" TargetMode="External" /><Relationship Id="rId22" Type="http://schemas.openxmlformats.org/officeDocument/2006/relationships/hyperlink" Target="https://podminky.urs.cz/item/CS_URS_2022_01/997221873" TargetMode="External" /><Relationship Id="rId23" Type="http://schemas.openxmlformats.org/officeDocument/2006/relationships/hyperlink" Target="https://podminky.urs.cz/item/CS_URS_2022_01/997221875" TargetMode="External" /><Relationship Id="rId24" Type="http://schemas.openxmlformats.org/officeDocument/2006/relationships/hyperlink" Target="https://podminky.urs.cz/item/CS_URS_2022_01/998225111" TargetMode="External" /><Relationship Id="rId25" Type="http://schemas.openxmlformats.org/officeDocument/2006/relationships/hyperlink" Target="https://podminky.urs.cz/item/CS_URS_2022_01/998225191" TargetMode="External" /><Relationship Id="rId26" Type="http://schemas.openxmlformats.org/officeDocument/2006/relationships/hyperlink" Target="https://podminky.urs.cz/item/CS_URS_2022_01/998225194" TargetMode="External" /><Relationship Id="rId2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252204" TargetMode="External" /><Relationship Id="rId2" Type="http://schemas.openxmlformats.org/officeDocument/2006/relationships/hyperlink" Target="https://podminky.urs.cz/item/CS_URS_2022_01/162351104" TargetMode="External" /><Relationship Id="rId3" Type="http://schemas.openxmlformats.org/officeDocument/2006/relationships/hyperlink" Target="https://podminky.urs.cz/item/CS_URS_2022_01/162751119" TargetMode="External" /><Relationship Id="rId4" Type="http://schemas.openxmlformats.org/officeDocument/2006/relationships/hyperlink" Target="https://podminky.urs.cz/item/CS_URS_2022_01/181152302" TargetMode="External" /><Relationship Id="rId5" Type="http://schemas.openxmlformats.org/officeDocument/2006/relationships/hyperlink" Target="https://podminky.urs.cz/item/CS_URS_2022_01/564861111" TargetMode="External" /><Relationship Id="rId6" Type="http://schemas.openxmlformats.org/officeDocument/2006/relationships/hyperlink" Target="https://podminky.urs.cz/item/CS_URS_2022_01/564681111" TargetMode="External" /><Relationship Id="rId7" Type="http://schemas.openxmlformats.org/officeDocument/2006/relationships/hyperlink" Target="https://podminky.urs.cz/item/CS_URS_2022_01/997221873" TargetMode="External" /><Relationship Id="rId8" Type="http://schemas.openxmlformats.org/officeDocument/2006/relationships/hyperlink" Target="https://podminky.urs.cz/item/CS_URS_2022_01/998225111" TargetMode="External" /><Relationship Id="rId9" Type="http://schemas.openxmlformats.org/officeDocument/2006/relationships/hyperlink" Target="https://podminky.urs.cz/item/CS_URS_2022_01/998225191" TargetMode="External" /><Relationship Id="rId10" Type="http://schemas.openxmlformats.org/officeDocument/2006/relationships/hyperlink" Target="https://podminky.urs.cz/item/CS_URS_2022_01/998225194" TargetMode="External" /><Relationship Id="rId1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3" TargetMode="External" /><Relationship Id="rId2" Type="http://schemas.openxmlformats.org/officeDocument/2006/relationships/hyperlink" Target="https://podminky.urs.cz/item/CS_URS_2022_01/113202111" TargetMode="External" /><Relationship Id="rId3" Type="http://schemas.openxmlformats.org/officeDocument/2006/relationships/hyperlink" Target="https://podminky.urs.cz/item/CS_URS_2022_01/566301111" TargetMode="External" /><Relationship Id="rId4" Type="http://schemas.openxmlformats.org/officeDocument/2006/relationships/hyperlink" Target="https://podminky.urs.cz/item/CS_URS_2022_01/596212211" TargetMode="External" /><Relationship Id="rId5" Type="http://schemas.openxmlformats.org/officeDocument/2006/relationships/hyperlink" Target="https://podminky.urs.cz/item/CS_URS_2022_01/916131213" TargetMode="External" /><Relationship Id="rId6" Type="http://schemas.openxmlformats.org/officeDocument/2006/relationships/hyperlink" Target="https://podminky.urs.cz/item/CS_URS_2022_01/997221561" TargetMode="External" /><Relationship Id="rId7" Type="http://schemas.openxmlformats.org/officeDocument/2006/relationships/hyperlink" Target="https://podminky.urs.cz/item/CS_URS_2022_01/997221569" TargetMode="External" /><Relationship Id="rId8" Type="http://schemas.openxmlformats.org/officeDocument/2006/relationships/hyperlink" Target="https://podminky.urs.cz/item/CS_URS_2022_01/997221861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3" TargetMode="External" /><Relationship Id="rId2" Type="http://schemas.openxmlformats.org/officeDocument/2006/relationships/hyperlink" Target="https://podminky.urs.cz/item/CS_URS_2022_01/132151102" TargetMode="External" /><Relationship Id="rId3" Type="http://schemas.openxmlformats.org/officeDocument/2006/relationships/hyperlink" Target="https://podminky.urs.cz/item/CS_URS_2022_01/174111101" TargetMode="External" /><Relationship Id="rId4" Type="http://schemas.openxmlformats.org/officeDocument/2006/relationships/hyperlink" Target="https://podminky.urs.cz/item/CS_URS_2022_01/566301111" TargetMode="External" /><Relationship Id="rId5" Type="http://schemas.openxmlformats.org/officeDocument/2006/relationships/hyperlink" Target="https://podminky.urs.cz/item/CS_URS_2022_01/596212211" TargetMode="External" /><Relationship Id="rId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43203000" TargetMode="External" /><Relationship Id="rId2" Type="http://schemas.openxmlformats.org/officeDocument/2006/relationships/hyperlink" Target="https://podminky.urs.cz/item/CS_URS_2022_01/072103001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2022-02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Oprava MK Mládeže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19. 1. 2022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30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28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32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ROUND(SUM(AG55:AG59),2)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ROUND(SUM(AS55:AS59),2)</f>
        <v>0</v>
      </c>
      <c r="AT54" s="106">
        <f>ROUND(SUM(AV54:AW54),2)</f>
        <v>0</v>
      </c>
      <c r="AU54" s="107">
        <f>ROUND(SUM(AU55:AU59),5)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ROUND(SUM(AZ55:AZ59),2)</f>
        <v>0</v>
      </c>
      <c r="BA54" s="106">
        <f>ROUND(SUM(BA55:BA59),2)</f>
        <v>0</v>
      </c>
      <c r="BB54" s="106">
        <f>ROUND(SUM(BB55:BB59),2)</f>
        <v>0</v>
      </c>
      <c r="BC54" s="106">
        <f>ROUND(SUM(BC55:BC59),2)</f>
        <v>0</v>
      </c>
      <c r="BD54" s="108">
        <f>ROUND(SUM(BD55:BD59),2)</f>
        <v>0</v>
      </c>
      <c r="BE54" s="6"/>
      <c r="BS54" s="109" t="s">
        <v>68</v>
      </c>
      <c r="BT54" s="109" t="s">
        <v>69</v>
      </c>
      <c r="BU54" s="110" t="s">
        <v>70</v>
      </c>
      <c r="BV54" s="109" t="s">
        <v>71</v>
      </c>
      <c r="BW54" s="109" t="s">
        <v>5</v>
      </c>
      <c r="BX54" s="109" t="s">
        <v>72</v>
      </c>
      <c r="CL54" s="109" t="s">
        <v>19</v>
      </c>
    </row>
    <row r="55" spans="1:91" s="7" customFormat="1" ht="16.5" customHeight="1">
      <c r="A55" s="111" t="s">
        <v>73</v>
      </c>
      <c r="B55" s="112"/>
      <c r="C55" s="113"/>
      <c r="D55" s="114" t="s">
        <v>74</v>
      </c>
      <c r="E55" s="114"/>
      <c r="F55" s="114"/>
      <c r="G55" s="114"/>
      <c r="H55" s="114"/>
      <c r="I55" s="115"/>
      <c r="J55" s="114" t="s">
        <v>75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01 - Komunikace'!J30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'SO 01 - Komunikace'!P86</f>
        <v>0</v>
      </c>
      <c r="AV55" s="120">
        <f>'SO 01 - Komunikace'!J33</f>
        <v>0</v>
      </c>
      <c r="AW55" s="120">
        <f>'SO 01 - Komunikace'!J34</f>
        <v>0</v>
      </c>
      <c r="AX55" s="120">
        <f>'SO 01 - Komunikace'!J35</f>
        <v>0</v>
      </c>
      <c r="AY55" s="120">
        <f>'SO 01 - Komunikace'!J36</f>
        <v>0</v>
      </c>
      <c r="AZ55" s="120">
        <f>'SO 01 - Komunikace'!F33</f>
        <v>0</v>
      </c>
      <c r="BA55" s="120">
        <f>'SO 01 - Komunikace'!F34</f>
        <v>0</v>
      </c>
      <c r="BB55" s="120">
        <f>'SO 01 - Komunikace'!F35</f>
        <v>0</v>
      </c>
      <c r="BC55" s="120">
        <f>'SO 01 - Komunikace'!F36</f>
        <v>0</v>
      </c>
      <c r="BD55" s="122">
        <f>'SO 01 - Komunikace'!F37</f>
        <v>0</v>
      </c>
      <c r="BE55" s="7"/>
      <c r="BT55" s="123" t="s">
        <v>77</v>
      </c>
      <c r="BV55" s="123" t="s">
        <v>71</v>
      </c>
      <c r="BW55" s="123" t="s">
        <v>78</v>
      </c>
      <c r="BX55" s="123" t="s">
        <v>5</v>
      </c>
      <c r="CL55" s="123" t="s">
        <v>19</v>
      </c>
      <c r="CM55" s="123" t="s">
        <v>79</v>
      </c>
    </row>
    <row r="56" spans="1:91" s="7" customFormat="1" ht="24.75" customHeight="1">
      <c r="A56" s="111" t="s">
        <v>73</v>
      </c>
      <c r="B56" s="112"/>
      <c r="C56" s="113"/>
      <c r="D56" s="114" t="s">
        <v>80</v>
      </c>
      <c r="E56" s="114"/>
      <c r="F56" s="114"/>
      <c r="G56" s="114"/>
      <c r="H56" s="114"/>
      <c r="I56" s="115"/>
      <c r="J56" s="114" t="s">
        <v>81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01.1 - Komunikace - sa...'!J30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76</v>
      </c>
      <c r="AR56" s="118"/>
      <c r="AS56" s="119">
        <v>0</v>
      </c>
      <c r="AT56" s="120">
        <f>ROUND(SUM(AV56:AW56),2)</f>
        <v>0</v>
      </c>
      <c r="AU56" s="121">
        <f>'SO 01.1 - Komunikace - sa...'!P84</f>
        <v>0</v>
      </c>
      <c r="AV56" s="120">
        <f>'SO 01.1 - Komunikace - sa...'!J33</f>
        <v>0</v>
      </c>
      <c r="AW56" s="120">
        <f>'SO 01.1 - Komunikace - sa...'!J34</f>
        <v>0</v>
      </c>
      <c r="AX56" s="120">
        <f>'SO 01.1 - Komunikace - sa...'!J35</f>
        <v>0</v>
      </c>
      <c r="AY56" s="120">
        <f>'SO 01.1 - Komunikace - sa...'!J36</f>
        <v>0</v>
      </c>
      <c r="AZ56" s="120">
        <f>'SO 01.1 - Komunikace - sa...'!F33</f>
        <v>0</v>
      </c>
      <c r="BA56" s="120">
        <f>'SO 01.1 - Komunikace - sa...'!F34</f>
        <v>0</v>
      </c>
      <c r="BB56" s="120">
        <f>'SO 01.1 - Komunikace - sa...'!F35</f>
        <v>0</v>
      </c>
      <c r="BC56" s="120">
        <f>'SO 01.1 - Komunikace - sa...'!F36</f>
        <v>0</v>
      </c>
      <c r="BD56" s="122">
        <f>'SO 01.1 - Komunikace - sa...'!F37</f>
        <v>0</v>
      </c>
      <c r="BE56" s="7"/>
      <c r="BT56" s="123" t="s">
        <v>77</v>
      </c>
      <c r="BV56" s="123" t="s">
        <v>71</v>
      </c>
      <c r="BW56" s="123" t="s">
        <v>82</v>
      </c>
      <c r="BX56" s="123" t="s">
        <v>5</v>
      </c>
      <c r="CL56" s="123" t="s">
        <v>19</v>
      </c>
      <c r="CM56" s="123" t="s">
        <v>79</v>
      </c>
    </row>
    <row r="57" spans="1:91" s="7" customFormat="1" ht="16.5" customHeight="1">
      <c r="A57" s="111" t="s">
        <v>73</v>
      </c>
      <c r="B57" s="112"/>
      <c r="C57" s="113"/>
      <c r="D57" s="114" t="s">
        <v>83</v>
      </c>
      <c r="E57" s="114"/>
      <c r="F57" s="114"/>
      <c r="G57" s="114"/>
      <c r="H57" s="114"/>
      <c r="I57" s="115"/>
      <c r="J57" s="114" t="s">
        <v>84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02 - Chodník'!J30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76</v>
      </c>
      <c r="AR57" s="118"/>
      <c r="AS57" s="119">
        <v>0</v>
      </c>
      <c r="AT57" s="120">
        <f>ROUND(SUM(AV57:AW57),2)</f>
        <v>0</v>
      </c>
      <c r="AU57" s="121">
        <f>'SO 02 - Chodník'!P84</f>
        <v>0</v>
      </c>
      <c r="AV57" s="120">
        <f>'SO 02 - Chodník'!J33</f>
        <v>0</v>
      </c>
      <c r="AW57" s="120">
        <f>'SO 02 - Chodník'!J34</f>
        <v>0</v>
      </c>
      <c r="AX57" s="120">
        <f>'SO 02 - Chodník'!J35</f>
        <v>0</v>
      </c>
      <c r="AY57" s="120">
        <f>'SO 02 - Chodník'!J36</f>
        <v>0</v>
      </c>
      <c r="AZ57" s="120">
        <f>'SO 02 - Chodník'!F33</f>
        <v>0</v>
      </c>
      <c r="BA57" s="120">
        <f>'SO 02 - Chodník'!F34</f>
        <v>0</v>
      </c>
      <c r="BB57" s="120">
        <f>'SO 02 - Chodník'!F35</f>
        <v>0</v>
      </c>
      <c r="BC57" s="120">
        <f>'SO 02 - Chodník'!F36</f>
        <v>0</v>
      </c>
      <c r="BD57" s="122">
        <f>'SO 02 - Chodník'!F37</f>
        <v>0</v>
      </c>
      <c r="BE57" s="7"/>
      <c r="BT57" s="123" t="s">
        <v>77</v>
      </c>
      <c r="BV57" s="123" t="s">
        <v>71</v>
      </c>
      <c r="BW57" s="123" t="s">
        <v>85</v>
      </c>
      <c r="BX57" s="123" t="s">
        <v>5</v>
      </c>
      <c r="CL57" s="123" t="s">
        <v>19</v>
      </c>
      <c r="CM57" s="123" t="s">
        <v>79</v>
      </c>
    </row>
    <row r="58" spans="1:91" s="7" customFormat="1" ht="16.5" customHeight="1">
      <c r="A58" s="111" t="s">
        <v>73</v>
      </c>
      <c r="B58" s="112"/>
      <c r="C58" s="113"/>
      <c r="D58" s="114" t="s">
        <v>86</v>
      </c>
      <c r="E58" s="114"/>
      <c r="F58" s="114"/>
      <c r="G58" s="114"/>
      <c r="H58" s="114"/>
      <c r="I58" s="115"/>
      <c r="J58" s="114" t="s">
        <v>87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 03 - Výměna VO'!J30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76</v>
      </c>
      <c r="AR58" s="118"/>
      <c r="AS58" s="119">
        <v>0</v>
      </c>
      <c r="AT58" s="120">
        <f>ROUND(SUM(AV58:AW58),2)</f>
        <v>0</v>
      </c>
      <c r="AU58" s="121">
        <f>'SO 03 - Výměna VO'!P82</f>
        <v>0</v>
      </c>
      <c r="AV58" s="120">
        <f>'SO 03 - Výměna VO'!J33</f>
        <v>0</v>
      </c>
      <c r="AW58" s="120">
        <f>'SO 03 - Výměna VO'!J34</f>
        <v>0</v>
      </c>
      <c r="AX58" s="120">
        <f>'SO 03 - Výměna VO'!J35</f>
        <v>0</v>
      </c>
      <c r="AY58" s="120">
        <f>'SO 03 - Výměna VO'!J36</f>
        <v>0</v>
      </c>
      <c r="AZ58" s="120">
        <f>'SO 03 - Výměna VO'!F33</f>
        <v>0</v>
      </c>
      <c r="BA58" s="120">
        <f>'SO 03 - Výměna VO'!F34</f>
        <v>0</v>
      </c>
      <c r="BB58" s="120">
        <f>'SO 03 - Výměna VO'!F35</f>
        <v>0</v>
      </c>
      <c r="BC58" s="120">
        <f>'SO 03 - Výměna VO'!F36</f>
        <v>0</v>
      </c>
      <c r="BD58" s="122">
        <f>'SO 03 - Výměna VO'!F37</f>
        <v>0</v>
      </c>
      <c r="BE58" s="7"/>
      <c r="BT58" s="123" t="s">
        <v>77</v>
      </c>
      <c r="BV58" s="123" t="s">
        <v>71</v>
      </c>
      <c r="BW58" s="123" t="s">
        <v>88</v>
      </c>
      <c r="BX58" s="123" t="s">
        <v>5</v>
      </c>
      <c r="CL58" s="123" t="s">
        <v>19</v>
      </c>
      <c r="CM58" s="123" t="s">
        <v>79</v>
      </c>
    </row>
    <row r="59" spans="1:91" s="7" customFormat="1" ht="16.5" customHeight="1">
      <c r="A59" s="111" t="s">
        <v>73</v>
      </c>
      <c r="B59" s="112"/>
      <c r="C59" s="113"/>
      <c r="D59" s="114" t="s">
        <v>89</v>
      </c>
      <c r="E59" s="114"/>
      <c r="F59" s="114"/>
      <c r="G59" s="114"/>
      <c r="H59" s="114"/>
      <c r="I59" s="115"/>
      <c r="J59" s="114" t="s">
        <v>90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'VRN - Vedlejší rozpočtové...'!J30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76</v>
      </c>
      <c r="AR59" s="118"/>
      <c r="AS59" s="124">
        <v>0</v>
      </c>
      <c r="AT59" s="125">
        <f>ROUND(SUM(AV59:AW59),2)</f>
        <v>0</v>
      </c>
      <c r="AU59" s="126">
        <f>'VRN - Vedlejší rozpočtové...'!P82</f>
        <v>0</v>
      </c>
      <c r="AV59" s="125">
        <f>'VRN - Vedlejší rozpočtové...'!J33</f>
        <v>0</v>
      </c>
      <c r="AW59" s="125">
        <f>'VRN - Vedlejší rozpočtové...'!J34</f>
        <v>0</v>
      </c>
      <c r="AX59" s="125">
        <f>'VRN - Vedlejší rozpočtové...'!J35</f>
        <v>0</v>
      </c>
      <c r="AY59" s="125">
        <f>'VRN - Vedlejší rozpočtové...'!J36</f>
        <v>0</v>
      </c>
      <c r="AZ59" s="125">
        <f>'VRN - Vedlejší rozpočtové...'!F33</f>
        <v>0</v>
      </c>
      <c r="BA59" s="125">
        <f>'VRN - Vedlejší rozpočtové...'!F34</f>
        <v>0</v>
      </c>
      <c r="BB59" s="125">
        <f>'VRN - Vedlejší rozpočtové...'!F35</f>
        <v>0</v>
      </c>
      <c r="BC59" s="125">
        <f>'VRN - Vedlejší rozpočtové...'!F36</f>
        <v>0</v>
      </c>
      <c r="BD59" s="127">
        <f>'VRN - Vedlejší rozpočtové...'!F37</f>
        <v>0</v>
      </c>
      <c r="BE59" s="7"/>
      <c r="BT59" s="123" t="s">
        <v>77</v>
      </c>
      <c r="BV59" s="123" t="s">
        <v>71</v>
      </c>
      <c r="BW59" s="123" t="s">
        <v>91</v>
      </c>
      <c r="BX59" s="123" t="s">
        <v>5</v>
      </c>
      <c r="CL59" s="123" t="s">
        <v>19</v>
      </c>
      <c r="CM59" s="123" t="s">
        <v>79</v>
      </c>
    </row>
    <row r="60" spans="1:57" s="2" customFormat="1" ht="30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s="2" customFormat="1" ht="6.95" customHeight="1">
      <c r="A61" s="38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44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Komunikace'!C2" display="/"/>
    <hyperlink ref="A56" location="'SO 01.1 - Komunikace - sa...'!C2" display="/"/>
    <hyperlink ref="A57" location="'SO 02 - Chodník'!C2" display="/"/>
    <hyperlink ref="A58" location="'SO 03 - Výměna VO'!C2" display="/"/>
    <hyperlink ref="A5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Oprava MK Mládeže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19. 1. 2022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ROUND((SUM(BE86:BE214)),2)</f>
        <v>0</v>
      </c>
      <c r="G33" s="38"/>
      <c r="H33" s="38"/>
      <c r="I33" s="148">
        <v>0.21</v>
      </c>
      <c r="J33" s="147">
        <f>ROUND(((SUM(BE86:BE214))*I33),2)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ROUND((SUM(BF86:BF214)),2)</f>
        <v>0</v>
      </c>
      <c r="G34" s="38"/>
      <c r="H34" s="38"/>
      <c r="I34" s="148">
        <v>0.15</v>
      </c>
      <c r="J34" s="147">
        <f>ROUND(((SUM(BF86:BF214))*I34),2)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ROUND((SUM(BG86:BG214)),2)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ROUND((SUM(BH86:BH214)),2)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ROUND((SUM(BI86:BI214)),2)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MK Mládeže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01 - Komunikace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19. 1. 2022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96</v>
      </c>
      <c r="D57" s="162"/>
      <c r="E57" s="162"/>
      <c r="F57" s="162"/>
      <c r="G57" s="162"/>
      <c r="H57" s="162"/>
      <c r="I57" s="162"/>
      <c r="J57" s="163" t="s">
        <v>97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98</v>
      </c>
    </row>
    <row r="60" spans="1:31" s="9" customFormat="1" ht="24.95" customHeight="1">
      <c r="A60" s="9"/>
      <c r="B60" s="165"/>
      <c r="C60" s="166"/>
      <c r="D60" s="167" t="s">
        <v>99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100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101</v>
      </c>
      <c r="E62" s="174"/>
      <c r="F62" s="174"/>
      <c r="G62" s="174"/>
      <c r="H62" s="174"/>
      <c r="I62" s="174"/>
      <c r="J62" s="175">
        <f>J101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102</v>
      </c>
      <c r="E63" s="174"/>
      <c r="F63" s="174"/>
      <c r="G63" s="174"/>
      <c r="H63" s="174"/>
      <c r="I63" s="174"/>
      <c r="J63" s="175">
        <f>J128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103</v>
      </c>
      <c r="E64" s="174"/>
      <c r="F64" s="174"/>
      <c r="G64" s="174"/>
      <c r="H64" s="174"/>
      <c r="I64" s="174"/>
      <c r="J64" s="175">
        <f>J145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104</v>
      </c>
      <c r="E65" s="174"/>
      <c r="F65" s="174"/>
      <c r="G65" s="174"/>
      <c r="H65" s="174"/>
      <c r="I65" s="174"/>
      <c r="J65" s="175">
        <f>J170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105</v>
      </c>
      <c r="E66" s="174"/>
      <c r="F66" s="174"/>
      <c r="G66" s="174"/>
      <c r="H66" s="174"/>
      <c r="I66" s="174"/>
      <c r="J66" s="175">
        <f>J204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106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Oprava MK Mládeže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93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SO 01 - Komunikace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 xml:space="preserve"> </v>
      </c>
      <c r="G80" s="40"/>
      <c r="H80" s="40"/>
      <c r="I80" s="32" t="s">
        <v>23</v>
      </c>
      <c r="J80" s="72" t="str">
        <f>IF(J12="","",J12)</f>
        <v>19. 1. 2022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25</v>
      </c>
      <c r="D82" s="40"/>
      <c r="E82" s="40"/>
      <c r="F82" s="27" t="str">
        <f>E15</f>
        <v xml:space="preserve"> </v>
      </c>
      <c r="G82" s="40"/>
      <c r="H82" s="40"/>
      <c r="I82" s="32" t="s">
        <v>30</v>
      </c>
      <c r="J82" s="36" t="str">
        <f>E21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28</v>
      </c>
      <c r="D83" s="40"/>
      <c r="E83" s="40"/>
      <c r="F83" s="27" t="str">
        <f>IF(E18="","",E18)</f>
        <v>Vyplň údaj</v>
      </c>
      <c r="G83" s="40"/>
      <c r="H83" s="40"/>
      <c r="I83" s="32" t="s">
        <v>32</v>
      </c>
      <c r="J83" s="36" t="str">
        <f>E24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107</v>
      </c>
      <c r="D85" s="180" t="s">
        <v>54</v>
      </c>
      <c r="E85" s="180" t="s">
        <v>50</v>
      </c>
      <c r="F85" s="180" t="s">
        <v>51</v>
      </c>
      <c r="G85" s="180" t="s">
        <v>108</v>
      </c>
      <c r="H85" s="180" t="s">
        <v>109</v>
      </c>
      <c r="I85" s="180" t="s">
        <v>110</v>
      </c>
      <c r="J85" s="180" t="s">
        <v>97</v>
      </c>
      <c r="K85" s="181" t="s">
        <v>111</v>
      </c>
      <c r="L85" s="182"/>
      <c r="M85" s="92" t="s">
        <v>19</v>
      </c>
      <c r="N85" s="93" t="s">
        <v>39</v>
      </c>
      <c r="O85" s="93" t="s">
        <v>112</v>
      </c>
      <c r="P85" s="93" t="s">
        <v>113</v>
      </c>
      <c r="Q85" s="93" t="s">
        <v>114</v>
      </c>
      <c r="R85" s="93" t="s">
        <v>115</v>
      </c>
      <c r="S85" s="93" t="s">
        <v>116</v>
      </c>
      <c r="T85" s="94" t="s">
        <v>117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118</v>
      </c>
      <c r="D86" s="40"/>
      <c r="E86" s="40"/>
      <c r="F86" s="40"/>
      <c r="G86" s="40"/>
      <c r="H86" s="40"/>
      <c r="I86" s="40"/>
      <c r="J86" s="183">
        <f>BK86</f>
        <v>0</v>
      </c>
      <c r="K86" s="40"/>
      <c r="L86" s="44"/>
      <c r="M86" s="95"/>
      <c r="N86" s="184"/>
      <c r="O86" s="96"/>
      <c r="P86" s="185">
        <f>P87</f>
        <v>0</v>
      </c>
      <c r="Q86" s="96"/>
      <c r="R86" s="185">
        <f>R87</f>
        <v>1086.80849</v>
      </c>
      <c r="S86" s="96"/>
      <c r="T86" s="186">
        <f>T87</f>
        <v>537.6949999999999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68</v>
      </c>
      <c r="AU86" s="17" t="s">
        <v>98</v>
      </c>
      <c r="BK86" s="187">
        <f>BK87</f>
        <v>0</v>
      </c>
    </row>
    <row r="87" spans="1:63" s="12" customFormat="1" ht="25.9" customHeight="1">
      <c r="A87" s="12"/>
      <c r="B87" s="188"/>
      <c r="C87" s="189"/>
      <c r="D87" s="190" t="s">
        <v>68</v>
      </c>
      <c r="E87" s="191" t="s">
        <v>119</v>
      </c>
      <c r="F87" s="191" t="s">
        <v>120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P88+P101+P128+P145+P170+P204</f>
        <v>0</v>
      </c>
      <c r="Q87" s="196"/>
      <c r="R87" s="197">
        <f>R88+R101+R128+R145+R170+R204</f>
        <v>1086.80849</v>
      </c>
      <c r="S87" s="196"/>
      <c r="T87" s="198">
        <f>T88+T101+T128+T145+T170+T204</f>
        <v>537.6949999999999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77</v>
      </c>
      <c r="AT87" s="200" t="s">
        <v>68</v>
      </c>
      <c r="AU87" s="200" t="s">
        <v>69</v>
      </c>
      <c r="AY87" s="199" t="s">
        <v>121</v>
      </c>
      <c r="BK87" s="201">
        <f>BK88+BK101+BK128+BK145+BK170+BK204</f>
        <v>0</v>
      </c>
    </row>
    <row r="88" spans="1:63" s="12" customFormat="1" ht="22.8" customHeight="1">
      <c r="A88" s="12"/>
      <c r="B88" s="188"/>
      <c r="C88" s="189"/>
      <c r="D88" s="190" t="s">
        <v>68</v>
      </c>
      <c r="E88" s="202" t="s">
        <v>77</v>
      </c>
      <c r="F88" s="202" t="s">
        <v>122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SUM(P89:P100)</f>
        <v>0</v>
      </c>
      <c r="Q88" s="196"/>
      <c r="R88" s="197">
        <f>SUM(R89:R100)</f>
        <v>0.050469999999999994</v>
      </c>
      <c r="S88" s="196"/>
      <c r="T88" s="198">
        <f>SUM(T89:T100)</f>
        <v>531.8449999999999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77</v>
      </c>
      <c r="AT88" s="200" t="s">
        <v>68</v>
      </c>
      <c r="AU88" s="200" t="s">
        <v>77</v>
      </c>
      <c r="AY88" s="199" t="s">
        <v>121</v>
      </c>
      <c r="BK88" s="201">
        <f>SUM(BK89:BK100)</f>
        <v>0</v>
      </c>
    </row>
    <row r="89" spans="1:65" s="2" customFormat="1" ht="21.75" customHeight="1">
      <c r="A89" s="38"/>
      <c r="B89" s="39"/>
      <c r="C89" s="204" t="s">
        <v>77</v>
      </c>
      <c r="D89" s="204" t="s">
        <v>123</v>
      </c>
      <c r="E89" s="205" t="s">
        <v>124</v>
      </c>
      <c r="F89" s="206" t="s">
        <v>125</v>
      </c>
      <c r="G89" s="207" t="s">
        <v>126</v>
      </c>
      <c r="H89" s="208">
        <v>721</v>
      </c>
      <c r="I89" s="209"/>
      <c r="J89" s="210">
        <f>ROUND(I89*H89,2)</f>
        <v>0</v>
      </c>
      <c r="K89" s="206" t="s">
        <v>127</v>
      </c>
      <c r="L89" s="44"/>
      <c r="M89" s="211" t="s">
        <v>19</v>
      </c>
      <c r="N89" s="212" t="s">
        <v>40</v>
      </c>
      <c r="O89" s="84"/>
      <c r="P89" s="213">
        <f>O89*H89</f>
        <v>0</v>
      </c>
      <c r="Q89" s="213">
        <v>7E-05</v>
      </c>
      <c r="R89" s="213">
        <f>Q89*H89</f>
        <v>0.050469999999999994</v>
      </c>
      <c r="S89" s="213">
        <v>0.115</v>
      </c>
      <c r="T89" s="214">
        <f>S89*H89</f>
        <v>82.915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128</v>
      </c>
      <c r="AT89" s="215" t="s">
        <v>123</v>
      </c>
      <c r="AU89" s="215" t="s">
        <v>79</v>
      </c>
      <c r="AY89" s="17" t="s">
        <v>121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128</v>
      </c>
      <c r="BM89" s="215" t="s">
        <v>129</v>
      </c>
    </row>
    <row r="90" spans="1:47" s="2" customFormat="1" ht="12">
      <c r="A90" s="38"/>
      <c r="B90" s="39"/>
      <c r="C90" s="40"/>
      <c r="D90" s="217" t="s">
        <v>130</v>
      </c>
      <c r="E90" s="40"/>
      <c r="F90" s="218" t="s">
        <v>131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130</v>
      </c>
      <c r="AU90" s="17" t="s">
        <v>79</v>
      </c>
    </row>
    <row r="91" spans="1:47" s="2" customFormat="1" ht="12">
      <c r="A91" s="38"/>
      <c r="B91" s="39"/>
      <c r="C91" s="40"/>
      <c r="D91" s="222" t="s">
        <v>132</v>
      </c>
      <c r="E91" s="40"/>
      <c r="F91" s="223" t="s">
        <v>133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132</v>
      </c>
      <c r="AU91" s="17" t="s">
        <v>79</v>
      </c>
    </row>
    <row r="92" spans="1:51" s="13" customFormat="1" ht="12">
      <c r="A92" s="13"/>
      <c r="B92" s="224"/>
      <c r="C92" s="225"/>
      <c r="D92" s="217" t="s">
        <v>134</v>
      </c>
      <c r="E92" s="226" t="s">
        <v>19</v>
      </c>
      <c r="F92" s="227" t="s">
        <v>135</v>
      </c>
      <c r="G92" s="225"/>
      <c r="H92" s="228">
        <v>721</v>
      </c>
      <c r="I92" s="229"/>
      <c r="J92" s="225"/>
      <c r="K92" s="225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134</v>
      </c>
      <c r="AU92" s="234" t="s">
        <v>79</v>
      </c>
      <c r="AV92" s="13" t="s">
        <v>79</v>
      </c>
      <c r="AW92" s="13" t="s">
        <v>31</v>
      </c>
      <c r="AX92" s="13" t="s">
        <v>77</v>
      </c>
      <c r="AY92" s="234" t="s">
        <v>121</v>
      </c>
    </row>
    <row r="93" spans="1:65" s="2" customFormat="1" ht="16.5" customHeight="1">
      <c r="A93" s="38"/>
      <c r="B93" s="39"/>
      <c r="C93" s="204" t="s">
        <v>79</v>
      </c>
      <c r="D93" s="204" t="s">
        <v>123</v>
      </c>
      <c r="E93" s="205" t="s">
        <v>136</v>
      </c>
      <c r="F93" s="206" t="s">
        <v>137</v>
      </c>
      <c r="G93" s="207" t="s">
        <v>126</v>
      </c>
      <c r="H93" s="208">
        <v>721</v>
      </c>
      <c r="I93" s="209"/>
      <c r="J93" s="210">
        <f>ROUND(I93*H93,2)</f>
        <v>0</v>
      </c>
      <c r="K93" s="206" t="s">
        <v>127</v>
      </c>
      <c r="L93" s="44"/>
      <c r="M93" s="211" t="s">
        <v>19</v>
      </c>
      <c r="N93" s="212" t="s">
        <v>40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0.58</v>
      </c>
      <c r="T93" s="214">
        <f>S93*H93</f>
        <v>418.17999999999995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128</v>
      </c>
      <c r="AT93" s="215" t="s">
        <v>123</v>
      </c>
      <c r="AU93" s="215" t="s">
        <v>79</v>
      </c>
      <c r="AY93" s="17" t="s">
        <v>121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128</v>
      </c>
      <c r="BM93" s="215" t="s">
        <v>138</v>
      </c>
    </row>
    <row r="94" spans="1:47" s="2" customFormat="1" ht="12">
      <c r="A94" s="38"/>
      <c r="B94" s="39"/>
      <c r="C94" s="40"/>
      <c r="D94" s="217" t="s">
        <v>130</v>
      </c>
      <c r="E94" s="40"/>
      <c r="F94" s="218" t="s">
        <v>139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130</v>
      </c>
      <c r="AU94" s="17" t="s">
        <v>79</v>
      </c>
    </row>
    <row r="95" spans="1:47" s="2" customFormat="1" ht="12">
      <c r="A95" s="38"/>
      <c r="B95" s="39"/>
      <c r="C95" s="40"/>
      <c r="D95" s="222" t="s">
        <v>132</v>
      </c>
      <c r="E95" s="40"/>
      <c r="F95" s="223" t="s">
        <v>140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132</v>
      </c>
      <c r="AU95" s="17" t="s">
        <v>79</v>
      </c>
    </row>
    <row r="96" spans="1:51" s="13" customFormat="1" ht="12">
      <c r="A96" s="13"/>
      <c r="B96" s="224"/>
      <c r="C96" s="225"/>
      <c r="D96" s="217" t="s">
        <v>134</v>
      </c>
      <c r="E96" s="226" t="s">
        <v>19</v>
      </c>
      <c r="F96" s="227" t="s">
        <v>135</v>
      </c>
      <c r="G96" s="225"/>
      <c r="H96" s="228">
        <v>721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134</v>
      </c>
      <c r="AU96" s="234" t="s">
        <v>79</v>
      </c>
      <c r="AV96" s="13" t="s">
        <v>79</v>
      </c>
      <c r="AW96" s="13" t="s">
        <v>31</v>
      </c>
      <c r="AX96" s="13" t="s">
        <v>77</v>
      </c>
      <c r="AY96" s="234" t="s">
        <v>121</v>
      </c>
    </row>
    <row r="97" spans="1:65" s="2" customFormat="1" ht="16.5" customHeight="1">
      <c r="A97" s="38"/>
      <c r="B97" s="39"/>
      <c r="C97" s="204" t="s">
        <v>141</v>
      </c>
      <c r="D97" s="204" t="s">
        <v>123</v>
      </c>
      <c r="E97" s="205" t="s">
        <v>142</v>
      </c>
      <c r="F97" s="206" t="s">
        <v>143</v>
      </c>
      <c r="G97" s="207" t="s">
        <v>144</v>
      </c>
      <c r="H97" s="208">
        <v>150</v>
      </c>
      <c r="I97" s="209"/>
      <c r="J97" s="210">
        <f>ROUND(I97*H97,2)</f>
        <v>0</v>
      </c>
      <c r="K97" s="206" t="s">
        <v>127</v>
      </c>
      <c r="L97" s="44"/>
      <c r="M97" s="211" t="s">
        <v>19</v>
      </c>
      <c r="N97" s="212" t="s">
        <v>40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0.205</v>
      </c>
      <c r="T97" s="214">
        <f>S97*H97</f>
        <v>30.749999999999996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128</v>
      </c>
      <c r="AT97" s="215" t="s">
        <v>123</v>
      </c>
      <c r="AU97" s="215" t="s">
        <v>79</v>
      </c>
      <c r="AY97" s="17" t="s">
        <v>121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128</v>
      </c>
      <c r="BM97" s="215" t="s">
        <v>145</v>
      </c>
    </row>
    <row r="98" spans="1:47" s="2" customFormat="1" ht="12">
      <c r="A98" s="38"/>
      <c r="B98" s="39"/>
      <c r="C98" s="40"/>
      <c r="D98" s="217" t="s">
        <v>130</v>
      </c>
      <c r="E98" s="40"/>
      <c r="F98" s="218" t="s">
        <v>146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130</v>
      </c>
      <c r="AU98" s="17" t="s">
        <v>79</v>
      </c>
    </row>
    <row r="99" spans="1:47" s="2" customFormat="1" ht="12">
      <c r="A99" s="38"/>
      <c r="B99" s="39"/>
      <c r="C99" s="40"/>
      <c r="D99" s="222" t="s">
        <v>132</v>
      </c>
      <c r="E99" s="40"/>
      <c r="F99" s="223" t="s">
        <v>147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132</v>
      </c>
      <c r="AU99" s="17" t="s">
        <v>79</v>
      </c>
    </row>
    <row r="100" spans="1:51" s="13" customFormat="1" ht="12">
      <c r="A100" s="13"/>
      <c r="B100" s="224"/>
      <c r="C100" s="225"/>
      <c r="D100" s="217" t="s">
        <v>134</v>
      </c>
      <c r="E100" s="226" t="s">
        <v>19</v>
      </c>
      <c r="F100" s="227" t="s">
        <v>148</v>
      </c>
      <c r="G100" s="225"/>
      <c r="H100" s="228">
        <v>150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134</v>
      </c>
      <c r="AU100" s="234" t="s">
        <v>79</v>
      </c>
      <c r="AV100" s="13" t="s">
        <v>79</v>
      </c>
      <c r="AW100" s="13" t="s">
        <v>31</v>
      </c>
      <c r="AX100" s="13" t="s">
        <v>77</v>
      </c>
      <c r="AY100" s="234" t="s">
        <v>121</v>
      </c>
    </row>
    <row r="101" spans="1:63" s="12" customFormat="1" ht="22.8" customHeight="1">
      <c r="A101" s="12"/>
      <c r="B101" s="188"/>
      <c r="C101" s="189"/>
      <c r="D101" s="190" t="s">
        <v>68</v>
      </c>
      <c r="E101" s="202" t="s">
        <v>149</v>
      </c>
      <c r="F101" s="202" t="s">
        <v>150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SUM(P102:P127)</f>
        <v>0</v>
      </c>
      <c r="Q101" s="196"/>
      <c r="R101" s="197">
        <f>SUM(R102:R127)</f>
        <v>1037.67041</v>
      </c>
      <c r="S101" s="196"/>
      <c r="T101" s="198">
        <f>SUM(T102:T127)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77</v>
      </c>
      <c r="AT101" s="200" t="s">
        <v>68</v>
      </c>
      <c r="AU101" s="200" t="s">
        <v>77</v>
      </c>
      <c r="AY101" s="199" t="s">
        <v>121</v>
      </c>
      <c r="BK101" s="201">
        <f>SUM(BK102:BK127)</f>
        <v>0</v>
      </c>
    </row>
    <row r="102" spans="1:65" s="2" customFormat="1" ht="16.5" customHeight="1">
      <c r="A102" s="38"/>
      <c r="B102" s="39"/>
      <c r="C102" s="204" t="s">
        <v>128</v>
      </c>
      <c r="D102" s="204" t="s">
        <v>123</v>
      </c>
      <c r="E102" s="205" t="s">
        <v>151</v>
      </c>
      <c r="F102" s="206" t="s">
        <v>152</v>
      </c>
      <c r="G102" s="207" t="s">
        <v>126</v>
      </c>
      <c r="H102" s="208">
        <v>1442</v>
      </c>
      <c r="I102" s="209"/>
      <c r="J102" s="210">
        <f>ROUND(I102*H102,2)</f>
        <v>0</v>
      </c>
      <c r="K102" s="206" t="s">
        <v>127</v>
      </c>
      <c r="L102" s="44"/>
      <c r="M102" s="211" t="s">
        <v>19</v>
      </c>
      <c r="N102" s="212" t="s">
        <v>40</v>
      </c>
      <c r="O102" s="84"/>
      <c r="P102" s="213">
        <f>O102*H102</f>
        <v>0</v>
      </c>
      <c r="Q102" s="213">
        <v>0.345</v>
      </c>
      <c r="R102" s="213">
        <f>Q102*H102</f>
        <v>497.48999999999995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128</v>
      </c>
      <c r="AT102" s="215" t="s">
        <v>123</v>
      </c>
      <c r="AU102" s="215" t="s">
        <v>79</v>
      </c>
      <c r="AY102" s="17" t="s">
        <v>121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77</v>
      </c>
      <c r="BK102" s="216">
        <f>ROUND(I102*H102,2)</f>
        <v>0</v>
      </c>
      <c r="BL102" s="17" t="s">
        <v>128</v>
      </c>
      <c r="BM102" s="215" t="s">
        <v>153</v>
      </c>
    </row>
    <row r="103" spans="1:47" s="2" customFormat="1" ht="12">
      <c r="A103" s="38"/>
      <c r="B103" s="39"/>
      <c r="C103" s="40"/>
      <c r="D103" s="217" t="s">
        <v>130</v>
      </c>
      <c r="E103" s="40"/>
      <c r="F103" s="218" t="s">
        <v>154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130</v>
      </c>
      <c r="AU103" s="17" t="s">
        <v>79</v>
      </c>
    </row>
    <row r="104" spans="1:47" s="2" customFormat="1" ht="12">
      <c r="A104" s="38"/>
      <c r="B104" s="39"/>
      <c r="C104" s="40"/>
      <c r="D104" s="222" t="s">
        <v>132</v>
      </c>
      <c r="E104" s="40"/>
      <c r="F104" s="223" t="s">
        <v>155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132</v>
      </c>
      <c r="AU104" s="17" t="s">
        <v>79</v>
      </c>
    </row>
    <row r="105" spans="1:51" s="13" customFormat="1" ht="12">
      <c r="A105" s="13"/>
      <c r="B105" s="224"/>
      <c r="C105" s="225"/>
      <c r="D105" s="217" t="s">
        <v>134</v>
      </c>
      <c r="E105" s="226" t="s">
        <v>19</v>
      </c>
      <c r="F105" s="227" t="s">
        <v>156</v>
      </c>
      <c r="G105" s="225"/>
      <c r="H105" s="228">
        <v>1442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134</v>
      </c>
      <c r="AU105" s="234" t="s">
        <v>79</v>
      </c>
      <c r="AV105" s="13" t="s">
        <v>79</v>
      </c>
      <c r="AW105" s="13" t="s">
        <v>31</v>
      </c>
      <c r="AX105" s="13" t="s">
        <v>77</v>
      </c>
      <c r="AY105" s="234" t="s">
        <v>121</v>
      </c>
    </row>
    <row r="106" spans="1:65" s="2" customFormat="1" ht="16.5" customHeight="1">
      <c r="A106" s="38"/>
      <c r="B106" s="39"/>
      <c r="C106" s="204" t="s">
        <v>149</v>
      </c>
      <c r="D106" s="204" t="s">
        <v>123</v>
      </c>
      <c r="E106" s="205" t="s">
        <v>157</v>
      </c>
      <c r="F106" s="206" t="s">
        <v>158</v>
      </c>
      <c r="G106" s="207" t="s">
        <v>126</v>
      </c>
      <c r="H106" s="208">
        <v>721</v>
      </c>
      <c r="I106" s="209"/>
      <c r="J106" s="210">
        <f>ROUND(I106*H106,2)</f>
        <v>0</v>
      </c>
      <c r="K106" s="206" t="s">
        <v>127</v>
      </c>
      <c r="L106" s="44"/>
      <c r="M106" s="211" t="s">
        <v>19</v>
      </c>
      <c r="N106" s="212" t="s">
        <v>40</v>
      </c>
      <c r="O106" s="84"/>
      <c r="P106" s="213">
        <f>O106*H106</f>
        <v>0</v>
      </c>
      <c r="Q106" s="213">
        <v>0.46</v>
      </c>
      <c r="R106" s="213">
        <f>Q106*H106</f>
        <v>331.66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128</v>
      </c>
      <c r="AT106" s="215" t="s">
        <v>123</v>
      </c>
      <c r="AU106" s="215" t="s">
        <v>79</v>
      </c>
      <c r="AY106" s="17" t="s">
        <v>121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128</v>
      </c>
      <c r="BM106" s="215" t="s">
        <v>159</v>
      </c>
    </row>
    <row r="107" spans="1:47" s="2" customFormat="1" ht="12">
      <c r="A107" s="38"/>
      <c r="B107" s="39"/>
      <c r="C107" s="40"/>
      <c r="D107" s="217" t="s">
        <v>130</v>
      </c>
      <c r="E107" s="40"/>
      <c r="F107" s="218" t="s">
        <v>160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130</v>
      </c>
      <c r="AU107" s="17" t="s">
        <v>79</v>
      </c>
    </row>
    <row r="108" spans="1:47" s="2" customFormat="1" ht="12">
      <c r="A108" s="38"/>
      <c r="B108" s="39"/>
      <c r="C108" s="40"/>
      <c r="D108" s="222" t="s">
        <v>132</v>
      </c>
      <c r="E108" s="40"/>
      <c r="F108" s="223" t="s">
        <v>161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132</v>
      </c>
      <c r="AU108" s="17" t="s">
        <v>79</v>
      </c>
    </row>
    <row r="109" spans="1:51" s="13" customFormat="1" ht="12">
      <c r="A109" s="13"/>
      <c r="B109" s="224"/>
      <c r="C109" s="225"/>
      <c r="D109" s="217" t="s">
        <v>134</v>
      </c>
      <c r="E109" s="226" t="s">
        <v>19</v>
      </c>
      <c r="F109" s="227" t="s">
        <v>162</v>
      </c>
      <c r="G109" s="225"/>
      <c r="H109" s="228">
        <v>721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134</v>
      </c>
      <c r="AU109" s="234" t="s">
        <v>79</v>
      </c>
      <c r="AV109" s="13" t="s">
        <v>79</v>
      </c>
      <c r="AW109" s="13" t="s">
        <v>31</v>
      </c>
      <c r="AX109" s="13" t="s">
        <v>77</v>
      </c>
      <c r="AY109" s="234" t="s">
        <v>121</v>
      </c>
    </row>
    <row r="110" spans="1:65" s="2" customFormat="1" ht="16.5" customHeight="1">
      <c r="A110" s="38"/>
      <c r="B110" s="39"/>
      <c r="C110" s="204" t="s">
        <v>163</v>
      </c>
      <c r="D110" s="204" t="s">
        <v>123</v>
      </c>
      <c r="E110" s="205" t="s">
        <v>164</v>
      </c>
      <c r="F110" s="206" t="s">
        <v>165</v>
      </c>
      <c r="G110" s="207" t="s">
        <v>126</v>
      </c>
      <c r="H110" s="208">
        <v>721</v>
      </c>
      <c r="I110" s="209"/>
      <c r="J110" s="210">
        <f>ROUND(I110*H110,2)</f>
        <v>0</v>
      </c>
      <c r="K110" s="206" t="s">
        <v>127</v>
      </c>
      <c r="L110" s="44"/>
      <c r="M110" s="211" t="s">
        <v>19</v>
      </c>
      <c r="N110" s="212" t="s">
        <v>40</v>
      </c>
      <c r="O110" s="84"/>
      <c r="P110" s="213">
        <f>O110*H110</f>
        <v>0</v>
      </c>
      <c r="Q110" s="213">
        <v>0.18463</v>
      </c>
      <c r="R110" s="213">
        <f>Q110*H110</f>
        <v>133.11822999999998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128</v>
      </c>
      <c r="AT110" s="215" t="s">
        <v>123</v>
      </c>
      <c r="AU110" s="215" t="s">
        <v>79</v>
      </c>
      <c r="AY110" s="17" t="s">
        <v>121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77</v>
      </c>
      <c r="BK110" s="216">
        <f>ROUND(I110*H110,2)</f>
        <v>0</v>
      </c>
      <c r="BL110" s="17" t="s">
        <v>128</v>
      </c>
      <c r="BM110" s="215" t="s">
        <v>166</v>
      </c>
    </row>
    <row r="111" spans="1:47" s="2" customFormat="1" ht="12">
      <c r="A111" s="38"/>
      <c r="B111" s="39"/>
      <c r="C111" s="40"/>
      <c r="D111" s="217" t="s">
        <v>130</v>
      </c>
      <c r="E111" s="40"/>
      <c r="F111" s="218" t="s">
        <v>167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130</v>
      </c>
      <c r="AU111" s="17" t="s">
        <v>79</v>
      </c>
    </row>
    <row r="112" spans="1:47" s="2" customFormat="1" ht="12">
      <c r="A112" s="38"/>
      <c r="B112" s="39"/>
      <c r="C112" s="40"/>
      <c r="D112" s="222" t="s">
        <v>132</v>
      </c>
      <c r="E112" s="40"/>
      <c r="F112" s="223" t="s">
        <v>168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132</v>
      </c>
      <c r="AU112" s="17" t="s">
        <v>79</v>
      </c>
    </row>
    <row r="113" spans="1:51" s="13" customFormat="1" ht="12">
      <c r="A113" s="13"/>
      <c r="B113" s="224"/>
      <c r="C113" s="225"/>
      <c r="D113" s="217" t="s">
        <v>134</v>
      </c>
      <c r="E113" s="226" t="s">
        <v>19</v>
      </c>
      <c r="F113" s="227" t="s">
        <v>169</v>
      </c>
      <c r="G113" s="225"/>
      <c r="H113" s="228">
        <v>721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134</v>
      </c>
      <c r="AU113" s="234" t="s">
        <v>79</v>
      </c>
      <c r="AV113" s="13" t="s">
        <v>79</v>
      </c>
      <c r="AW113" s="13" t="s">
        <v>31</v>
      </c>
      <c r="AX113" s="13" t="s">
        <v>77</v>
      </c>
      <c r="AY113" s="234" t="s">
        <v>121</v>
      </c>
    </row>
    <row r="114" spans="1:65" s="2" customFormat="1" ht="16.5" customHeight="1">
      <c r="A114" s="38"/>
      <c r="B114" s="39"/>
      <c r="C114" s="204" t="s">
        <v>170</v>
      </c>
      <c r="D114" s="204" t="s">
        <v>123</v>
      </c>
      <c r="E114" s="205" t="s">
        <v>171</v>
      </c>
      <c r="F114" s="206" t="s">
        <v>172</v>
      </c>
      <c r="G114" s="207" t="s">
        <v>126</v>
      </c>
      <c r="H114" s="208">
        <v>721</v>
      </c>
      <c r="I114" s="209"/>
      <c r="J114" s="210">
        <f>ROUND(I114*H114,2)</f>
        <v>0</v>
      </c>
      <c r="K114" s="206" t="s">
        <v>127</v>
      </c>
      <c r="L114" s="44"/>
      <c r="M114" s="211" t="s">
        <v>19</v>
      </c>
      <c r="N114" s="212" t="s">
        <v>40</v>
      </c>
      <c r="O114" s="84"/>
      <c r="P114" s="213">
        <f>O114*H114</f>
        <v>0</v>
      </c>
      <c r="Q114" s="213">
        <v>0.00034</v>
      </c>
      <c r="R114" s="213">
        <f>Q114*H114</f>
        <v>0.24514000000000002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128</v>
      </c>
      <c r="AT114" s="215" t="s">
        <v>123</v>
      </c>
      <c r="AU114" s="215" t="s">
        <v>79</v>
      </c>
      <c r="AY114" s="17" t="s">
        <v>121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77</v>
      </c>
      <c r="BK114" s="216">
        <f>ROUND(I114*H114,2)</f>
        <v>0</v>
      </c>
      <c r="BL114" s="17" t="s">
        <v>128</v>
      </c>
      <c r="BM114" s="215" t="s">
        <v>173</v>
      </c>
    </row>
    <row r="115" spans="1:47" s="2" customFormat="1" ht="12">
      <c r="A115" s="38"/>
      <c r="B115" s="39"/>
      <c r="C115" s="40"/>
      <c r="D115" s="217" t="s">
        <v>130</v>
      </c>
      <c r="E115" s="40"/>
      <c r="F115" s="218" t="s">
        <v>174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130</v>
      </c>
      <c r="AU115" s="17" t="s">
        <v>79</v>
      </c>
    </row>
    <row r="116" spans="1:47" s="2" customFormat="1" ht="12">
      <c r="A116" s="38"/>
      <c r="B116" s="39"/>
      <c r="C116" s="40"/>
      <c r="D116" s="222" t="s">
        <v>132</v>
      </c>
      <c r="E116" s="40"/>
      <c r="F116" s="223" t="s">
        <v>175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132</v>
      </c>
      <c r="AU116" s="17" t="s">
        <v>79</v>
      </c>
    </row>
    <row r="117" spans="1:51" s="13" customFormat="1" ht="12">
      <c r="A117" s="13"/>
      <c r="B117" s="224"/>
      <c r="C117" s="225"/>
      <c r="D117" s="217" t="s">
        <v>134</v>
      </c>
      <c r="E117" s="226" t="s">
        <v>19</v>
      </c>
      <c r="F117" s="227" t="s">
        <v>169</v>
      </c>
      <c r="G117" s="225"/>
      <c r="H117" s="228">
        <v>721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134</v>
      </c>
      <c r="AU117" s="234" t="s">
        <v>79</v>
      </c>
      <c r="AV117" s="13" t="s">
        <v>79</v>
      </c>
      <c r="AW117" s="13" t="s">
        <v>31</v>
      </c>
      <c r="AX117" s="13" t="s">
        <v>77</v>
      </c>
      <c r="AY117" s="234" t="s">
        <v>121</v>
      </c>
    </row>
    <row r="118" spans="1:65" s="2" customFormat="1" ht="16.5" customHeight="1">
      <c r="A118" s="38"/>
      <c r="B118" s="39"/>
      <c r="C118" s="204" t="s">
        <v>176</v>
      </c>
      <c r="D118" s="204" t="s">
        <v>123</v>
      </c>
      <c r="E118" s="205" t="s">
        <v>177</v>
      </c>
      <c r="F118" s="206" t="s">
        <v>178</v>
      </c>
      <c r="G118" s="207" t="s">
        <v>126</v>
      </c>
      <c r="H118" s="208">
        <v>721</v>
      </c>
      <c r="I118" s="209"/>
      <c r="J118" s="210">
        <f>ROUND(I118*H118,2)</f>
        <v>0</v>
      </c>
      <c r="K118" s="206" t="s">
        <v>127</v>
      </c>
      <c r="L118" s="44"/>
      <c r="M118" s="211" t="s">
        <v>19</v>
      </c>
      <c r="N118" s="212" t="s">
        <v>40</v>
      </c>
      <c r="O118" s="84"/>
      <c r="P118" s="213">
        <f>O118*H118</f>
        <v>0</v>
      </c>
      <c r="Q118" s="213">
        <v>0.00051</v>
      </c>
      <c r="R118" s="213">
        <f>Q118*H118</f>
        <v>0.36771000000000004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128</v>
      </c>
      <c r="AT118" s="215" t="s">
        <v>123</v>
      </c>
      <c r="AU118" s="215" t="s">
        <v>79</v>
      </c>
      <c r="AY118" s="17" t="s">
        <v>121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128</v>
      </c>
      <c r="BM118" s="215" t="s">
        <v>179</v>
      </c>
    </row>
    <row r="119" spans="1:47" s="2" customFormat="1" ht="12">
      <c r="A119" s="38"/>
      <c r="B119" s="39"/>
      <c r="C119" s="40"/>
      <c r="D119" s="217" t="s">
        <v>130</v>
      </c>
      <c r="E119" s="40"/>
      <c r="F119" s="218" t="s">
        <v>180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130</v>
      </c>
      <c r="AU119" s="17" t="s">
        <v>79</v>
      </c>
    </row>
    <row r="120" spans="1:47" s="2" customFormat="1" ht="12">
      <c r="A120" s="38"/>
      <c r="B120" s="39"/>
      <c r="C120" s="40"/>
      <c r="D120" s="222" t="s">
        <v>132</v>
      </c>
      <c r="E120" s="40"/>
      <c r="F120" s="223" t="s">
        <v>181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132</v>
      </c>
      <c r="AU120" s="17" t="s">
        <v>79</v>
      </c>
    </row>
    <row r="121" spans="1:51" s="13" customFormat="1" ht="12">
      <c r="A121" s="13"/>
      <c r="B121" s="224"/>
      <c r="C121" s="225"/>
      <c r="D121" s="217" t="s">
        <v>134</v>
      </c>
      <c r="E121" s="226" t="s">
        <v>19</v>
      </c>
      <c r="F121" s="227" t="s">
        <v>169</v>
      </c>
      <c r="G121" s="225"/>
      <c r="H121" s="228">
        <v>721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134</v>
      </c>
      <c r="AU121" s="234" t="s">
        <v>79</v>
      </c>
      <c r="AV121" s="13" t="s">
        <v>79</v>
      </c>
      <c r="AW121" s="13" t="s">
        <v>31</v>
      </c>
      <c r="AX121" s="13" t="s">
        <v>69</v>
      </c>
      <c r="AY121" s="234" t="s">
        <v>121</v>
      </c>
    </row>
    <row r="122" spans="1:51" s="14" customFormat="1" ht="12">
      <c r="A122" s="14"/>
      <c r="B122" s="235"/>
      <c r="C122" s="236"/>
      <c r="D122" s="217" t="s">
        <v>134</v>
      </c>
      <c r="E122" s="237" t="s">
        <v>19</v>
      </c>
      <c r="F122" s="238" t="s">
        <v>182</v>
      </c>
      <c r="G122" s="236"/>
      <c r="H122" s="239">
        <v>721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134</v>
      </c>
      <c r="AU122" s="245" t="s">
        <v>79</v>
      </c>
      <c r="AV122" s="14" t="s">
        <v>128</v>
      </c>
      <c r="AW122" s="14" t="s">
        <v>31</v>
      </c>
      <c r="AX122" s="14" t="s">
        <v>77</v>
      </c>
      <c r="AY122" s="245" t="s">
        <v>121</v>
      </c>
    </row>
    <row r="123" spans="1:65" s="2" customFormat="1" ht="21.75" customHeight="1">
      <c r="A123" s="38"/>
      <c r="B123" s="39"/>
      <c r="C123" s="204" t="s">
        <v>183</v>
      </c>
      <c r="D123" s="204" t="s">
        <v>123</v>
      </c>
      <c r="E123" s="205" t="s">
        <v>184</v>
      </c>
      <c r="F123" s="206" t="s">
        <v>185</v>
      </c>
      <c r="G123" s="207" t="s">
        <v>126</v>
      </c>
      <c r="H123" s="208">
        <v>721</v>
      </c>
      <c r="I123" s="209"/>
      <c r="J123" s="210">
        <f>ROUND(I123*H123,2)</f>
        <v>0</v>
      </c>
      <c r="K123" s="206" t="s">
        <v>127</v>
      </c>
      <c r="L123" s="44"/>
      <c r="M123" s="211" t="s">
        <v>19</v>
      </c>
      <c r="N123" s="212" t="s">
        <v>40</v>
      </c>
      <c r="O123" s="84"/>
      <c r="P123" s="213">
        <f>O123*H123</f>
        <v>0</v>
      </c>
      <c r="Q123" s="213">
        <v>0.10373</v>
      </c>
      <c r="R123" s="213">
        <f>Q123*H123</f>
        <v>74.78933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128</v>
      </c>
      <c r="AT123" s="215" t="s">
        <v>123</v>
      </c>
      <c r="AU123" s="215" t="s">
        <v>79</v>
      </c>
      <c r="AY123" s="17" t="s">
        <v>121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128</v>
      </c>
      <c r="BM123" s="215" t="s">
        <v>186</v>
      </c>
    </row>
    <row r="124" spans="1:47" s="2" customFormat="1" ht="12">
      <c r="A124" s="38"/>
      <c r="B124" s="39"/>
      <c r="C124" s="40"/>
      <c r="D124" s="217" t="s">
        <v>130</v>
      </c>
      <c r="E124" s="40"/>
      <c r="F124" s="218" t="s">
        <v>187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130</v>
      </c>
      <c r="AU124" s="17" t="s">
        <v>79</v>
      </c>
    </row>
    <row r="125" spans="1:47" s="2" customFormat="1" ht="12">
      <c r="A125" s="38"/>
      <c r="B125" s="39"/>
      <c r="C125" s="40"/>
      <c r="D125" s="222" t="s">
        <v>132</v>
      </c>
      <c r="E125" s="40"/>
      <c r="F125" s="223" t="s">
        <v>188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132</v>
      </c>
      <c r="AU125" s="17" t="s">
        <v>79</v>
      </c>
    </row>
    <row r="126" spans="1:51" s="13" customFormat="1" ht="12">
      <c r="A126" s="13"/>
      <c r="B126" s="224"/>
      <c r="C126" s="225"/>
      <c r="D126" s="217" t="s">
        <v>134</v>
      </c>
      <c r="E126" s="226" t="s">
        <v>19</v>
      </c>
      <c r="F126" s="227" t="s">
        <v>169</v>
      </c>
      <c r="G126" s="225"/>
      <c r="H126" s="228">
        <v>721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134</v>
      </c>
      <c r="AU126" s="234" t="s">
        <v>79</v>
      </c>
      <c r="AV126" s="13" t="s">
        <v>79</v>
      </c>
      <c r="AW126" s="13" t="s">
        <v>31</v>
      </c>
      <c r="AX126" s="13" t="s">
        <v>69</v>
      </c>
      <c r="AY126" s="234" t="s">
        <v>121</v>
      </c>
    </row>
    <row r="127" spans="1:51" s="14" customFormat="1" ht="12">
      <c r="A127" s="14"/>
      <c r="B127" s="235"/>
      <c r="C127" s="236"/>
      <c r="D127" s="217" t="s">
        <v>134</v>
      </c>
      <c r="E127" s="237" t="s">
        <v>19</v>
      </c>
      <c r="F127" s="238" t="s">
        <v>182</v>
      </c>
      <c r="G127" s="236"/>
      <c r="H127" s="239">
        <v>721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134</v>
      </c>
      <c r="AU127" s="245" t="s">
        <v>79</v>
      </c>
      <c r="AV127" s="14" t="s">
        <v>128</v>
      </c>
      <c r="AW127" s="14" t="s">
        <v>31</v>
      </c>
      <c r="AX127" s="14" t="s">
        <v>77</v>
      </c>
      <c r="AY127" s="245" t="s">
        <v>121</v>
      </c>
    </row>
    <row r="128" spans="1:63" s="12" customFormat="1" ht="22.8" customHeight="1">
      <c r="A128" s="12"/>
      <c r="B128" s="188"/>
      <c r="C128" s="189"/>
      <c r="D128" s="190" t="s">
        <v>68</v>
      </c>
      <c r="E128" s="202" t="s">
        <v>176</v>
      </c>
      <c r="F128" s="202" t="s">
        <v>189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SUM(P129:P144)</f>
        <v>0</v>
      </c>
      <c r="Q128" s="196"/>
      <c r="R128" s="197">
        <f>SUM(R129:R144)</f>
        <v>15.682509999999999</v>
      </c>
      <c r="S128" s="196"/>
      <c r="T128" s="198">
        <f>SUM(T129:T144)</f>
        <v>5.8500000000000005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9" t="s">
        <v>77</v>
      </c>
      <c r="AT128" s="200" t="s">
        <v>68</v>
      </c>
      <c r="AU128" s="200" t="s">
        <v>77</v>
      </c>
      <c r="AY128" s="199" t="s">
        <v>121</v>
      </c>
      <c r="BK128" s="201">
        <f>SUM(BK129:BK144)</f>
        <v>0</v>
      </c>
    </row>
    <row r="129" spans="1:65" s="2" customFormat="1" ht="16.5" customHeight="1">
      <c r="A129" s="38"/>
      <c r="B129" s="39"/>
      <c r="C129" s="204" t="s">
        <v>190</v>
      </c>
      <c r="D129" s="204" t="s">
        <v>123</v>
      </c>
      <c r="E129" s="205" t="s">
        <v>191</v>
      </c>
      <c r="F129" s="206" t="s">
        <v>192</v>
      </c>
      <c r="G129" s="207" t="s">
        <v>193</v>
      </c>
      <c r="H129" s="208">
        <v>13</v>
      </c>
      <c r="I129" s="209"/>
      <c r="J129" s="210">
        <f>ROUND(I129*H129,2)</f>
        <v>0</v>
      </c>
      <c r="K129" s="206" t="s">
        <v>127</v>
      </c>
      <c r="L129" s="44"/>
      <c r="M129" s="211" t="s">
        <v>19</v>
      </c>
      <c r="N129" s="212" t="s">
        <v>40</v>
      </c>
      <c r="O129" s="84"/>
      <c r="P129" s="213">
        <f>O129*H129</f>
        <v>0</v>
      </c>
      <c r="Q129" s="213">
        <v>0.67851</v>
      </c>
      <c r="R129" s="213">
        <f>Q129*H129</f>
        <v>8.82063</v>
      </c>
      <c r="S129" s="213">
        <v>0.45</v>
      </c>
      <c r="T129" s="214">
        <f>S129*H129</f>
        <v>5.8500000000000005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128</v>
      </c>
      <c r="AT129" s="215" t="s">
        <v>123</v>
      </c>
      <c r="AU129" s="215" t="s">
        <v>79</v>
      </c>
      <c r="AY129" s="17" t="s">
        <v>121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128</v>
      </c>
      <c r="BM129" s="215" t="s">
        <v>194</v>
      </c>
    </row>
    <row r="130" spans="1:47" s="2" customFormat="1" ht="12">
      <c r="A130" s="38"/>
      <c r="B130" s="39"/>
      <c r="C130" s="40"/>
      <c r="D130" s="217" t="s">
        <v>130</v>
      </c>
      <c r="E130" s="40"/>
      <c r="F130" s="218" t="s">
        <v>195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130</v>
      </c>
      <c r="AU130" s="17" t="s">
        <v>79</v>
      </c>
    </row>
    <row r="131" spans="1:47" s="2" customFormat="1" ht="12">
      <c r="A131" s="38"/>
      <c r="B131" s="39"/>
      <c r="C131" s="40"/>
      <c r="D131" s="222" t="s">
        <v>132</v>
      </c>
      <c r="E131" s="40"/>
      <c r="F131" s="223" t="s">
        <v>196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132</v>
      </c>
      <c r="AU131" s="17" t="s">
        <v>79</v>
      </c>
    </row>
    <row r="132" spans="1:51" s="13" customFormat="1" ht="12">
      <c r="A132" s="13"/>
      <c r="B132" s="224"/>
      <c r="C132" s="225"/>
      <c r="D132" s="217" t="s">
        <v>134</v>
      </c>
      <c r="E132" s="226" t="s">
        <v>19</v>
      </c>
      <c r="F132" s="227" t="s">
        <v>197</v>
      </c>
      <c r="G132" s="225"/>
      <c r="H132" s="228">
        <v>13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134</v>
      </c>
      <c r="AU132" s="234" t="s">
        <v>79</v>
      </c>
      <c r="AV132" s="13" t="s">
        <v>79</v>
      </c>
      <c r="AW132" s="13" t="s">
        <v>31</v>
      </c>
      <c r="AX132" s="13" t="s">
        <v>77</v>
      </c>
      <c r="AY132" s="234" t="s">
        <v>121</v>
      </c>
    </row>
    <row r="133" spans="1:65" s="2" customFormat="1" ht="16.5" customHeight="1">
      <c r="A133" s="38"/>
      <c r="B133" s="39"/>
      <c r="C133" s="204" t="s">
        <v>198</v>
      </c>
      <c r="D133" s="204" t="s">
        <v>123</v>
      </c>
      <c r="E133" s="205" t="s">
        <v>199</v>
      </c>
      <c r="F133" s="206" t="s">
        <v>200</v>
      </c>
      <c r="G133" s="207" t="s">
        <v>193</v>
      </c>
      <c r="H133" s="208">
        <v>13</v>
      </c>
      <c r="I133" s="209"/>
      <c r="J133" s="210">
        <f>ROUND(I133*H133,2)</f>
        <v>0</v>
      </c>
      <c r="K133" s="206" t="s">
        <v>127</v>
      </c>
      <c r="L133" s="44"/>
      <c r="M133" s="211" t="s">
        <v>19</v>
      </c>
      <c r="N133" s="212" t="s">
        <v>40</v>
      </c>
      <c r="O133" s="84"/>
      <c r="P133" s="213">
        <f>O133*H133</f>
        <v>0</v>
      </c>
      <c r="Q133" s="213">
        <v>0.42368</v>
      </c>
      <c r="R133" s="213">
        <f>Q133*H133</f>
        <v>5.50784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128</v>
      </c>
      <c r="AT133" s="215" t="s">
        <v>123</v>
      </c>
      <c r="AU133" s="215" t="s">
        <v>79</v>
      </c>
      <c r="AY133" s="17" t="s">
        <v>121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77</v>
      </c>
      <c r="BK133" s="216">
        <f>ROUND(I133*H133,2)</f>
        <v>0</v>
      </c>
      <c r="BL133" s="17" t="s">
        <v>128</v>
      </c>
      <c r="BM133" s="215" t="s">
        <v>201</v>
      </c>
    </row>
    <row r="134" spans="1:47" s="2" customFormat="1" ht="12">
      <c r="A134" s="38"/>
      <c r="B134" s="39"/>
      <c r="C134" s="40"/>
      <c r="D134" s="217" t="s">
        <v>130</v>
      </c>
      <c r="E134" s="40"/>
      <c r="F134" s="218" t="s">
        <v>200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130</v>
      </c>
      <c r="AU134" s="17" t="s">
        <v>79</v>
      </c>
    </row>
    <row r="135" spans="1:47" s="2" customFormat="1" ht="12">
      <c r="A135" s="38"/>
      <c r="B135" s="39"/>
      <c r="C135" s="40"/>
      <c r="D135" s="222" t="s">
        <v>132</v>
      </c>
      <c r="E135" s="40"/>
      <c r="F135" s="223" t="s">
        <v>202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132</v>
      </c>
      <c r="AU135" s="17" t="s">
        <v>79</v>
      </c>
    </row>
    <row r="136" spans="1:51" s="13" customFormat="1" ht="12">
      <c r="A136" s="13"/>
      <c r="B136" s="224"/>
      <c r="C136" s="225"/>
      <c r="D136" s="217" t="s">
        <v>134</v>
      </c>
      <c r="E136" s="226" t="s">
        <v>19</v>
      </c>
      <c r="F136" s="227" t="s">
        <v>197</v>
      </c>
      <c r="G136" s="225"/>
      <c r="H136" s="228">
        <v>13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134</v>
      </c>
      <c r="AU136" s="234" t="s">
        <v>79</v>
      </c>
      <c r="AV136" s="13" t="s">
        <v>79</v>
      </c>
      <c r="AW136" s="13" t="s">
        <v>31</v>
      </c>
      <c r="AX136" s="13" t="s">
        <v>77</v>
      </c>
      <c r="AY136" s="234" t="s">
        <v>121</v>
      </c>
    </row>
    <row r="137" spans="1:65" s="2" customFormat="1" ht="16.5" customHeight="1">
      <c r="A137" s="38"/>
      <c r="B137" s="39"/>
      <c r="C137" s="204" t="s">
        <v>203</v>
      </c>
      <c r="D137" s="204" t="s">
        <v>123</v>
      </c>
      <c r="E137" s="205" t="s">
        <v>204</v>
      </c>
      <c r="F137" s="206" t="s">
        <v>205</v>
      </c>
      <c r="G137" s="207" t="s">
        <v>193</v>
      </c>
      <c r="H137" s="208">
        <v>1</v>
      </c>
      <c r="I137" s="209"/>
      <c r="J137" s="210">
        <f>ROUND(I137*H137,2)</f>
        <v>0</v>
      </c>
      <c r="K137" s="206" t="s">
        <v>127</v>
      </c>
      <c r="L137" s="44"/>
      <c r="M137" s="211" t="s">
        <v>19</v>
      </c>
      <c r="N137" s="212" t="s">
        <v>40</v>
      </c>
      <c r="O137" s="84"/>
      <c r="P137" s="213">
        <f>O137*H137</f>
        <v>0</v>
      </c>
      <c r="Q137" s="213">
        <v>0.4208</v>
      </c>
      <c r="R137" s="213">
        <f>Q137*H137</f>
        <v>0.4208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128</v>
      </c>
      <c r="AT137" s="215" t="s">
        <v>123</v>
      </c>
      <c r="AU137" s="215" t="s">
        <v>79</v>
      </c>
      <c r="AY137" s="17" t="s">
        <v>121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77</v>
      </c>
      <c r="BK137" s="216">
        <f>ROUND(I137*H137,2)</f>
        <v>0</v>
      </c>
      <c r="BL137" s="17" t="s">
        <v>128</v>
      </c>
      <c r="BM137" s="215" t="s">
        <v>206</v>
      </c>
    </row>
    <row r="138" spans="1:47" s="2" customFormat="1" ht="12">
      <c r="A138" s="38"/>
      <c r="B138" s="39"/>
      <c r="C138" s="40"/>
      <c r="D138" s="217" t="s">
        <v>130</v>
      </c>
      <c r="E138" s="40"/>
      <c r="F138" s="218" t="s">
        <v>205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130</v>
      </c>
      <c r="AU138" s="17" t="s">
        <v>79</v>
      </c>
    </row>
    <row r="139" spans="1:47" s="2" customFormat="1" ht="12">
      <c r="A139" s="38"/>
      <c r="B139" s="39"/>
      <c r="C139" s="40"/>
      <c r="D139" s="222" t="s">
        <v>132</v>
      </c>
      <c r="E139" s="40"/>
      <c r="F139" s="223" t="s">
        <v>207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132</v>
      </c>
      <c r="AU139" s="17" t="s">
        <v>79</v>
      </c>
    </row>
    <row r="140" spans="1:51" s="13" customFormat="1" ht="12">
      <c r="A140" s="13"/>
      <c r="B140" s="224"/>
      <c r="C140" s="225"/>
      <c r="D140" s="217" t="s">
        <v>134</v>
      </c>
      <c r="E140" s="226" t="s">
        <v>19</v>
      </c>
      <c r="F140" s="227" t="s">
        <v>77</v>
      </c>
      <c r="G140" s="225"/>
      <c r="H140" s="228">
        <v>1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134</v>
      </c>
      <c r="AU140" s="234" t="s">
        <v>79</v>
      </c>
      <c r="AV140" s="13" t="s">
        <v>79</v>
      </c>
      <c r="AW140" s="13" t="s">
        <v>31</v>
      </c>
      <c r="AX140" s="13" t="s">
        <v>77</v>
      </c>
      <c r="AY140" s="234" t="s">
        <v>121</v>
      </c>
    </row>
    <row r="141" spans="1:65" s="2" customFormat="1" ht="21.75" customHeight="1">
      <c r="A141" s="38"/>
      <c r="B141" s="39"/>
      <c r="C141" s="204" t="s">
        <v>197</v>
      </c>
      <c r="D141" s="204" t="s">
        <v>123</v>
      </c>
      <c r="E141" s="205" t="s">
        <v>208</v>
      </c>
      <c r="F141" s="206" t="s">
        <v>209</v>
      </c>
      <c r="G141" s="207" t="s">
        <v>193</v>
      </c>
      <c r="H141" s="208">
        <v>3</v>
      </c>
      <c r="I141" s="209"/>
      <c r="J141" s="210">
        <f>ROUND(I141*H141,2)</f>
        <v>0</v>
      </c>
      <c r="K141" s="206" t="s">
        <v>127</v>
      </c>
      <c r="L141" s="44"/>
      <c r="M141" s="211" t="s">
        <v>19</v>
      </c>
      <c r="N141" s="212" t="s">
        <v>40</v>
      </c>
      <c r="O141" s="84"/>
      <c r="P141" s="213">
        <f>O141*H141</f>
        <v>0</v>
      </c>
      <c r="Q141" s="213">
        <v>0.31108</v>
      </c>
      <c r="R141" s="213">
        <f>Q141*H141</f>
        <v>0.9332400000000001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128</v>
      </c>
      <c r="AT141" s="215" t="s">
        <v>123</v>
      </c>
      <c r="AU141" s="215" t="s">
        <v>79</v>
      </c>
      <c r="AY141" s="17" t="s">
        <v>121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128</v>
      </c>
      <c r="BM141" s="215" t="s">
        <v>210</v>
      </c>
    </row>
    <row r="142" spans="1:47" s="2" customFormat="1" ht="12">
      <c r="A142" s="38"/>
      <c r="B142" s="39"/>
      <c r="C142" s="40"/>
      <c r="D142" s="217" t="s">
        <v>130</v>
      </c>
      <c r="E142" s="40"/>
      <c r="F142" s="218" t="s">
        <v>211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130</v>
      </c>
      <c r="AU142" s="17" t="s">
        <v>79</v>
      </c>
    </row>
    <row r="143" spans="1:47" s="2" customFormat="1" ht="12">
      <c r="A143" s="38"/>
      <c r="B143" s="39"/>
      <c r="C143" s="40"/>
      <c r="D143" s="222" t="s">
        <v>132</v>
      </c>
      <c r="E143" s="40"/>
      <c r="F143" s="223" t="s">
        <v>212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132</v>
      </c>
      <c r="AU143" s="17" t="s">
        <v>79</v>
      </c>
    </row>
    <row r="144" spans="1:51" s="13" customFormat="1" ht="12">
      <c r="A144" s="13"/>
      <c r="B144" s="224"/>
      <c r="C144" s="225"/>
      <c r="D144" s="217" t="s">
        <v>134</v>
      </c>
      <c r="E144" s="226" t="s">
        <v>19</v>
      </c>
      <c r="F144" s="227" t="s">
        <v>141</v>
      </c>
      <c r="G144" s="225"/>
      <c r="H144" s="228">
        <v>3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134</v>
      </c>
      <c r="AU144" s="234" t="s">
        <v>79</v>
      </c>
      <c r="AV144" s="13" t="s">
        <v>79</v>
      </c>
      <c r="AW144" s="13" t="s">
        <v>31</v>
      </c>
      <c r="AX144" s="13" t="s">
        <v>77</v>
      </c>
      <c r="AY144" s="234" t="s">
        <v>121</v>
      </c>
    </row>
    <row r="145" spans="1:63" s="12" customFormat="1" ht="22.8" customHeight="1">
      <c r="A145" s="12"/>
      <c r="B145" s="188"/>
      <c r="C145" s="189"/>
      <c r="D145" s="190" t="s">
        <v>68</v>
      </c>
      <c r="E145" s="202" t="s">
        <v>183</v>
      </c>
      <c r="F145" s="202" t="s">
        <v>213</v>
      </c>
      <c r="G145" s="189"/>
      <c r="H145" s="189"/>
      <c r="I145" s="192"/>
      <c r="J145" s="203">
        <f>BK145</f>
        <v>0</v>
      </c>
      <c r="K145" s="189"/>
      <c r="L145" s="194"/>
      <c r="M145" s="195"/>
      <c r="N145" s="196"/>
      <c r="O145" s="196"/>
      <c r="P145" s="197">
        <f>SUM(P146:P169)</f>
        <v>0</v>
      </c>
      <c r="Q145" s="196"/>
      <c r="R145" s="197">
        <f>SUM(R146:R169)</f>
        <v>33.405100000000004</v>
      </c>
      <c r="S145" s="196"/>
      <c r="T145" s="198">
        <f>SUM(T146:T169)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9" t="s">
        <v>77</v>
      </c>
      <c r="AT145" s="200" t="s">
        <v>68</v>
      </c>
      <c r="AU145" s="200" t="s">
        <v>77</v>
      </c>
      <c r="AY145" s="199" t="s">
        <v>121</v>
      </c>
      <c r="BK145" s="201">
        <f>SUM(BK146:BK169)</f>
        <v>0</v>
      </c>
    </row>
    <row r="146" spans="1:65" s="2" customFormat="1" ht="16.5" customHeight="1">
      <c r="A146" s="38"/>
      <c r="B146" s="39"/>
      <c r="C146" s="204" t="s">
        <v>214</v>
      </c>
      <c r="D146" s="204" t="s">
        <v>123</v>
      </c>
      <c r="E146" s="205" t="s">
        <v>215</v>
      </c>
      <c r="F146" s="206" t="s">
        <v>216</v>
      </c>
      <c r="G146" s="207" t="s">
        <v>144</v>
      </c>
      <c r="H146" s="208">
        <v>150</v>
      </c>
      <c r="I146" s="209"/>
      <c r="J146" s="210">
        <f>ROUND(I146*H146,2)</f>
        <v>0</v>
      </c>
      <c r="K146" s="206" t="s">
        <v>127</v>
      </c>
      <c r="L146" s="44"/>
      <c r="M146" s="211" t="s">
        <v>19</v>
      </c>
      <c r="N146" s="212" t="s">
        <v>40</v>
      </c>
      <c r="O146" s="84"/>
      <c r="P146" s="213">
        <f>O146*H146</f>
        <v>0</v>
      </c>
      <c r="Q146" s="213">
        <v>0.1554</v>
      </c>
      <c r="R146" s="213">
        <f>Q146*H146</f>
        <v>23.310000000000002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128</v>
      </c>
      <c r="AT146" s="215" t="s">
        <v>123</v>
      </c>
      <c r="AU146" s="215" t="s">
        <v>79</v>
      </c>
      <c r="AY146" s="17" t="s">
        <v>121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77</v>
      </c>
      <c r="BK146" s="216">
        <f>ROUND(I146*H146,2)</f>
        <v>0</v>
      </c>
      <c r="BL146" s="17" t="s">
        <v>128</v>
      </c>
      <c r="BM146" s="215" t="s">
        <v>217</v>
      </c>
    </row>
    <row r="147" spans="1:47" s="2" customFormat="1" ht="12">
      <c r="A147" s="38"/>
      <c r="B147" s="39"/>
      <c r="C147" s="40"/>
      <c r="D147" s="217" t="s">
        <v>130</v>
      </c>
      <c r="E147" s="40"/>
      <c r="F147" s="218" t="s">
        <v>218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130</v>
      </c>
      <c r="AU147" s="17" t="s">
        <v>79</v>
      </c>
    </row>
    <row r="148" spans="1:47" s="2" customFormat="1" ht="12">
      <c r="A148" s="38"/>
      <c r="B148" s="39"/>
      <c r="C148" s="40"/>
      <c r="D148" s="222" t="s">
        <v>132</v>
      </c>
      <c r="E148" s="40"/>
      <c r="F148" s="223" t="s">
        <v>219</v>
      </c>
      <c r="G148" s="40"/>
      <c r="H148" s="40"/>
      <c r="I148" s="219"/>
      <c r="J148" s="40"/>
      <c r="K148" s="40"/>
      <c r="L148" s="44"/>
      <c r="M148" s="220"/>
      <c r="N148" s="22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132</v>
      </c>
      <c r="AU148" s="17" t="s">
        <v>79</v>
      </c>
    </row>
    <row r="149" spans="1:51" s="13" customFormat="1" ht="12">
      <c r="A149" s="13"/>
      <c r="B149" s="224"/>
      <c r="C149" s="225"/>
      <c r="D149" s="217" t="s">
        <v>134</v>
      </c>
      <c r="E149" s="226" t="s">
        <v>19</v>
      </c>
      <c r="F149" s="227" t="s">
        <v>148</v>
      </c>
      <c r="G149" s="225"/>
      <c r="H149" s="228">
        <v>150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134</v>
      </c>
      <c r="AU149" s="234" t="s">
        <v>79</v>
      </c>
      <c r="AV149" s="13" t="s">
        <v>79</v>
      </c>
      <c r="AW149" s="13" t="s">
        <v>31</v>
      </c>
      <c r="AX149" s="13" t="s">
        <v>77</v>
      </c>
      <c r="AY149" s="234" t="s">
        <v>121</v>
      </c>
    </row>
    <row r="150" spans="1:65" s="2" customFormat="1" ht="16.5" customHeight="1">
      <c r="A150" s="38"/>
      <c r="B150" s="39"/>
      <c r="C150" s="246" t="s">
        <v>8</v>
      </c>
      <c r="D150" s="246" t="s">
        <v>220</v>
      </c>
      <c r="E150" s="247" t="s">
        <v>221</v>
      </c>
      <c r="F150" s="248" t="s">
        <v>222</v>
      </c>
      <c r="G150" s="249" t="s">
        <v>144</v>
      </c>
      <c r="H150" s="250">
        <v>79.56</v>
      </c>
      <c r="I150" s="251"/>
      <c r="J150" s="252">
        <f>ROUND(I150*H150,2)</f>
        <v>0</v>
      </c>
      <c r="K150" s="248" t="s">
        <v>127</v>
      </c>
      <c r="L150" s="253"/>
      <c r="M150" s="254" t="s">
        <v>19</v>
      </c>
      <c r="N150" s="255" t="s">
        <v>40</v>
      </c>
      <c r="O150" s="84"/>
      <c r="P150" s="213">
        <f>O150*H150</f>
        <v>0</v>
      </c>
      <c r="Q150" s="213">
        <v>0.08</v>
      </c>
      <c r="R150" s="213">
        <f>Q150*H150</f>
        <v>6.364800000000001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176</v>
      </c>
      <c r="AT150" s="215" t="s">
        <v>220</v>
      </c>
      <c r="AU150" s="215" t="s">
        <v>79</v>
      </c>
      <c r="AY150" s="17" t="s">
        <v>121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77</v>
      </c>
      <c r="BK150" s="216">
        <f>ROUND(I150*H150,2)</f>
        <v>0</v>
      </c>
      <c r="BL150" s="17" t="s">
        <v>128</v>
      </c>
      <c r="BM150" s="215" t="s">
        <v>223</v>
      </c>
    </row>
    <row r="151" spans="1:47" s="2" customFormat="1" ht="12">
      <c r="A151" s="38"/>
      <c r="B151" s="39"/>
      <c r="C151" s="40"/>
      <c r="D151" s="217" t="s">
        <v>130</v>
      </c>
      <c r="E151" s="40"/>
      <c r="F151" s="218" t="s">
        <v>222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130</v>
      </c>
      <c r="AU151" s="17" t="s">
        <v>79</v>
      </c>
    </row>
    <row r="152" spans="1:51" s="13" customFormat="1" ht="12">
      <c r="A152" s="13"/>
      <c r="B152" s="224"/>
      <c r="C152" s="225"/>
      <c r="D152" s="217" t="s">
        <v>134</v>
      </c>
      <c r="E152" s="226" t="s">
        <v>19</v>
      </c>
      <c r="F152" s="227" t="s">
        <v>224</v>
      </c>
      <c r="G152" s="225"/>
      <c r="H152" s="228">
        <v>78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134</v>
      </c>
      <c r="AU152" s="234" t="s">
        <v>79</v>
      </c>
      <c r="AV152" s="13" t="s">
        <v>79</v>
      </c>
      <c r="AW152" s="13" t="s">
        <v>31</v>
      </c>
      <c r="AX152" s="13" t="s">
        <v>77</v>
      </c>
      <c r="AY152" s="234" t="s">
        <v>121</v>
      </c>
    </row>
    <row r="153" spans="1:51" s="13" customFormat="1" ht="12">
      <c r="A153" s="13"/>
      <c r="B153" s="224"/>
      <c r="C153" s="225"/>
      <c r="D153" s="217" t="s">
        <v>134</v>
      </c>
      <c r="E153" s="225"/>
      <c r="F153" s="227" t="s">
        <v>225</v>
      </c>
      <c r="G153" s="225"/>
      <c r="H153" s="228">
        <v>79.56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134</v>
      </c>
      <c r="AU153" s="234" t="s">
        <v>79</v>
      </c>
      <c r="AV153" s="13" t="s">
        <v>79</v>
      </c>
      <c r="AW153" s="13" t="s">
        <v>4</v>
      </c>
      <c r="AX153" s="13" t="s">
        <v>77</v>
      </c>
      <c r="AY153" s="234" t="s">
        <v>121</v>
      </c>
    </row>
    <row r="154" spans="1:65" s="2" customFormat="1" ht="16.5" customHeight="1">
      <c r="A154" s="38"/>
      <c r="B154" s="39"/>
      <c r="C154" s="246" t="s">
        <v>226</v>
      </c>
      <c r="D154" s="246" t="s">
        <v>220</v>
      </c>
      <c r="E154" s="247" t="s">
        <v>227</v>
      </c>
      <c r="F154" s="248" t="s">
        <v>228</v>
      </c>
      <c r="G154" s="249" t="s">
        <v>144</v>
      </c>
      <c r="H154" s="250">
        <v>58</v>
      </c>
      <c r="I154" s="251"/>
      <c r="J154" s="252">
        <f>ROUND(I154*H154,2)</f>
        <v>0</v>
      </c>
      <c r="K154" s="248" t="s">
        <v>127</v>
      </c>
      <c r="L154" s="253"/>
      <c r="M154" s="254" t="s">
        <v>19</v>
      </c>
      <c r="N154" s="255" t="s">
        <v>40</v>
      </c>
      <c r="O154" s="84"/>
      <c r="P154" s="213">
        <f>O154*H154</f>
        <v>0</v>
      </c>
      <c r="Q154" s="213">
        <v>0.0483</v>
      </c>
      <c r="R154" s="213">
        <f>Q154*H154</f>
        <v>2.8014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176</v>
      </c>
      <c r="AT154" s="215" t="s">
        <v>220</v>
      </c>
      <c r="AU154" s="215" t="s">
        <v>79</v>
      </c>
      <c r="AY154" s="17" t="s">
        <v>121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77</v>
      </c>
      <c r="BK154" s="216">
        <f>ROUND(I154*H154,2)</f>
        <v>0</v>
      </c>
      <c r="BL154" s="17" t="s">
        <v>128</v>
      </c>
      <c r="BM154" s="215" t="s">
        <v>229</v>
      </c>
    </row>
    <row r="155" spans="1:47" s="2" customFormat="1" ht="12">
      <c r="A155" s="38"/>
      <c r="B155" s="39"/>
      <c r="C155" s="40"/>
      <c r="D155" s="217" t="s">
        <v>130</v>
      </c>
      <c r="E155" s="40"/>
      <c r="F155" s="218" t="s">
        <v>228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130</v>
      </c>
      <c r="AU155" s="17" t="s">
        <v>79</v>
      </c>
    </row>
    <row r="156" spans="1:51" s="13" customFormat="1" ht="12">
      <c r="A156" s="13"/>
      <c r="B156" s="224"/>
      <c r="C156" s="225"/>
      <c r="D156" s="217" t="s">
        <v>134</v>
      </c>
      <c r="E156" s="226" t="s">
        <v>19</v>
      </c>
      <c r="F156" s="227" t="s">
        <v>230</v>
      </c>
      <c r="G156" s="225"/>
      <c r="H156" s="228">
        <v>58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134</v>
      </c>
      <c r="AU156" s="234" t="s">
        <v>79</v>
      </c>
      <c r="AV156" s="13" t="s">
        <v>79</v>
      </c>
      <c r="AW156" s="13" t="s">
        <v>31</v>
      </c>
      <c r="AX156" s="13" t="s">
        <v>77</v>
      </c>
      <c r="AY156" s="234" t="s">
        <v>121</v>
      </c>
    </row>
    <row r="157" spans="1:65" s="2" customFormat="1" ht="16.5" customHeight="1">
      <c r="A157" s="38"/>
      <c r="B157" s="39"/>
      <c r="C157" s="246" t="s">
        <v>231</v>
      </c>
      <c r="D157" s="246" t="s">
        <v>220</v>
      </c>
      <c r="E157" s="247" t="s">
        <v>232</v>
      </c>
      <c r="F157" s="248" t="s">
        <v>233</v>
      </c>
      <c r="G157" s="249" t="s">
        <v>144</v>
      </c>
      <c r="H157" s="250">
        <v>14</v>
      </c>
      <c r="I157" s="251"/>
      <c r="J157" s="252">
        <f>ROUND(I157*H157,2)</f>
        <v>0</v>
      </c>
      <c r="K157" s="248" t="s">
        <v>127</v>
      </c>
      <c r="L157" s="253"/>
      <c r="M157" s="254" t="s">
        <v>19</v>
      </c>
      <c r="N157" s="255" t="s">
        <v>40</v>
      </c>
      <c r="O157" s="84"/>
      <c r="P157" s="213">
        <f>O157*H157</f>
        <v>0</v>
      </c>
      <c r="Q157" s="213">
        <v>0.06567</v>
      </c>
      <c r="R157" s="213">
        <f>Q157*H157</f>
        <v>0.9193800000000001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176</v>
      </c>
      <c r="AT157" s="215" t="s">
        <v>220</v>
      </c>
      <c r="AU157" s="215" t="s">
        <v>79</v>
      </c>
      <c r="AY157" s="17" t="s">
        <v>121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77</v>
      </c>
      <c r="BK157" s="216">
        <f>ROUND(I157*H157,2)</f>
        <v>0</v>
      </c>
      <c r="BL157" s="17" t="s">
        <v>128</v>
      </c>
      <c r="BM157" s="215" t="s">
        <v>234</v>
      </c>
    </row>
    <row r="158" spans="1:47" s="2" customFormat="1" ht="12">
      <c r="A158" s="38"/>
      <c r="B158" s="39"/>
      <c r="C158" s="40"/>
      <c r="D158" s="217" t="s">
        <v>130</v>
      </c>
      <c r="E158" s="40"/>
      <c r="F158" s="218" t="s">
        <v>233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130</v>
      </c>
      <c r="AU158" s="17" t="s">
        <v>79</v>
      </c>
    </row>
    <row r="159" spans="1:51" s="13" customFormat="1" ht="12">
      <c r="A159" s="13"/>
      <c r="B159" s="224"/>
      <c r="C159" s="225"/>
      <c r="D159" s="217" t="s">
        <v>134</v>
      </c>
      <c r="E159" s="226" t="s">
        <v>19</v>
      </c>
      <c r="F159" s="227" t="s">
        <v>235</v>
      </c>
      <c r="G159" s="225"/>
      <c r="H159" s="228">
        <v>14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134</v>
      </c>
      <c r="AU159" s="234" t="s">
        <v>79</v>
      </c>
      <c r="AV159" s="13" t="s">
        <v>79</v>
      </c>
      <c r="AW159" s="13" t="s">
        <v>31</v>
      </c>
      <c r="AX159" s="13" t="s">
        <v>77</v>
      </c>
      <c r="AY159" s="234" t="s">
        <v>121</v>
      </c>
    </row>
    <row r="160" spans="1:65" s="2" customFormat="1" ht="16.5" customHeight="1">
      <c r="A160" s="38"/>
      <c r="B160" s="39"/>
      <c r="C160" s="204" t="s">
        <v>236</v>
      </c>
      <c r="D160" s="204" t="s">
        <v>123</v>
      </c>
      <c r="E160" s="205" t="s">
        <v>237</v>
      </c>
      <c r="F160" s="206" t="s">
        <v>238</v>
      </c>
      <c r="G160" s="207" t="s">
        <v>144</v>
      </c>
      <c r="H160" s="208">
        <v>28</v>
      </c>
      <c r="I160" s="209"/>
      <c r="J160" s="210">
        <f>ROUND(I160*H160,2)</f>
        <v>0</v>
      </c>
      <c r="K160" s="206" t="s">
        <v>127</v>
      </c>
      <c r="L160" s="44"/>
      <c r="M160" s="211" t="s">
        <v>19</v>
      </c>
      <c r="N160" s="212" t="s">
        <v>40</v>
      </c>
      <c r="O160" s="84"/>
      <c r="P160" s="213">
        <f>O160*H160</f>
        <v>0</v>
      </c>
      <c r="Q160" s="213">
        <v>0.00034</v>
      </c>
      <c r="R160" s="213">
        <f>Q160*H160</f>
        <v>0.00952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128</v>
      </c>
      <c r="AT160" s="215" t="s">
        <v>123</v>
      </c>
      <c r="AU160" s="215" t="s">
        <v>79</v>
      </c>
      <c r="AY160" s="17" t="s">
        <v>121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77</v>
      </c>
      <c r="BK160" s="216">
        <f>ROUND(I160*H160,2)</f>
        <v>0</v>
      </c>
      <c r="BL160" s="17" t="s">
        <v>128</v>
      </c>
      <c r="BM160" s="215" t="s">
        <v>239</v>
      </c>
    </row>
    <row r="161" spans="1:47" s="2" customFormat="1" ht="12">
      <c r="A161" s="38"/>
      <c r="B161" s="39"/>
      <c r="C161" s="40"/>
      <c r="D161" s="217" t="s">
        <v>130</v>
      </c>
      <c r="E161" s="40"/>
      <c r="F161" s="218" t="s">
        <v>240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130</v>
      </c>
      <c r="AU161" s="17" t="s">
        <v>79</v>
      </c>
    </row>
    <row r="162" spans="1:47" s="2" customFormat="1" ht="12">
      <c r="A162" s="38"/>
      <c r="B162" s="39"/>
      <c r="C162" s="40"/>
      <c r="D162" s="222" t="s">
        <v>132</v>
      </c>
      <c r="E162" s="40"/>
      <c r="F162" s="223" t="s">
        <v>241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132</v>
      </c>
      <c r="AU162" s="17" t="s">
        <v>79</v>
      </c>
    </row>
    <row r="163" spans="1:51" s="13" customFormat="1" ht="12">
      <c r="A163" s="13"/>
      <c r="B163" s="224"/>
      <c r="C163" s="225"/>
      <c r="D163" s="217" t="s">
        <v>134</v>
      </c>
      <c r="E163" s="226" t="s">
        <v>19</v>
      </c>
      <c r="F163" s="227" t="s">
        <v>242</v>
      </c>
      <c r="G163" s="225"/>
      <c r="H163" s="228">
        <v>28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134</v>
      </c>
      <c r="AU163" s="234" t="s">
        <v>79</v>
      </c>
      <c r="AV163" s="13" t="s">
        <v>79</v>
      </c>
      <c r="AW163" s="13" t="s">
        <v>31</v>
      </c>
      <c r="AX163" s="13" t="s">
        <v>69</v>
      </c>
      <c r="AY163" s="234" t="s">
        <v>121</v>
      </c>
    </row>
    <row r="164" spans="1:51" s="14" customFormat="1" ht="12">
      <c r="A164" s="14"/>
      <c r="B164" s="235"/>
      <c r="C164" s="236"/>
      <c r="D164" s="217" t="s">
        <v>134</v>
      </c>
      <c r="E164" s="237" t="s">
        <v>19</v>
      </c>
      <c r="F164" s="238" t="s">
        <v>182</v>
      </c>
      <c r="G164" s="236"/>
      <c r="H164" s="239">
        <v>28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134</v>
      </c>
      <c r="AU164" s="245" t="s">
        <v>79</v>
      </c>
      <c r="AV164" s="14" t="s">
        <v>128</v>
      </c>
      <c r="AW164" s="14" t="s">
        <v>31</v>
      </c>
      <c r="AX164" s="14" t="s">
        <v>77</v>
      </c>
      <c r="AY164" s="245" t="s">
        <v>121</v>
      </c>
    </row>
    <row r="165" spans="1:65" s="2" customFormat="1" ht="16.5" customHeight="1">
      <c r="A165" s="38"/>
      <c r="B165" s="39"/>
      <c r="C165" s="204" t="s">
        <v>243</v>
      </c>
      <c r="D165" s="204" t="s">
        <v>123</v>
      </c>
      <c r="E165" s="205" t="s">
        <v>244</v>
      </c>
      <c r="F165" s="206" t="s">
        <v>245</v>
      </c>
      <c r="G165" s="207" t="s">
        <v>144</v>
      </c>
      <c r="H165" s="208">
        <v>28</v>
      </c>
      <c r="I165" s="209"/>
      <c r="J165" s="210">
        <f>ROUND(I165*H165,2)</f>
        <v>0</v>
      </c>
      <c r="K165" s="206" t="s">
        <v>127</v>
      </c>
      <c r="L165" s="44"/>
      <c r="M165" s="211" t="s">
        <v>19</v>
      </c>
      <c r="N165" s="212" t="s">
        <v>40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128</v>
      </c>
      <c r="AT165" s="215" t="s">
        <v>123</v>
      </c>
      <c r="AU165" s="215" t="s">
        <v>79</v>
      </c>
      <c r="AY165" s="17" t="s">
        <v>121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77</v>
      </c>
      <c r="BK165" s="216">
        <f>ROUND(I165*H165,2)</f>
        <v>0</v>
      </c>
      <c r="BL165" s="17" t="s">
        <v>128</v>
      </c>
      <c r="BM165" s="215" t="s">
        <v>246</v>
      </c>
    </row>
    <row r="166" spans="1:47" s="2" customFormat="1" ht="12">
      <c r="A166" s="38"/>
      <c r="B166" s="39"/>
      <c r="C166" s="40"/>
      <c r="D166" s="217" t="s">
        <v>130</v>
      </c>
      <c r="E166" s="40"/>
      <c r="F166" s="218" t="s">
        <v>247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130</v>
      </c>
      <c r="AU166" s="17" t="s">
        <v>79</v>
      </c>
    </row>
    <row r="167" spans="1:47" s="2" customFormat="1" ht="12">
      <c r="A167" s="38"/>
      <c r="B167" s="39"/>
      <c r="C167" s="40"/>
      <c r="D167" s="222" t="s">
        <v>132</v>
      </c>
      <c r="E167" s="40"/>
      <c r="F167" s="223" t="s">
        <v>248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132</v>
      </c>
      <c r="AU167" s="17" t="s">
        <v>79</v>
      </c>
    </row>
    <row r="168" spans="1:51" s="13" customFormat="1" ht="12">
      <c r="A168" s="13"/>
      <c r="B168" s="224"/>
      <c r="C168" s="225"/>
      <c r="D168" s="217" t="s">
        <v>134</v>
      </c>
      <c r="E168" s="226" t="s">
        <v>19</v>
      </c>
      <c r="F168" s="227" t="s">
        <v>242</v>
      </c>
      <c r="G168" s="225"/>
      <c r="H168" s="228">
        <v>28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134</v>
      </c>
      <c r="AU168" s="234" t="s">
        <v>79</v>
      </c>
      <c r="AV168" s="13" t="s">
        <v>79</v>
      </c>
      <c r="AW168" s="13" t="s">
        <v>31</v>
      </c>
      <c r="AX168" s="13" t="s">
        <v>69</v>
      </c>
      <c r="AY168" s="234" t="s">
        <v>121</v>
      </c>
    </row>
    <row r="169" spans="1:51" s="14" customFormat="1" ht="12">
      <c r="A169" s="14"/>
      <c r="B169" s="235"/>
      <c r="C169" s="236"/>
      <c r="D169" s="217" t="s">
        <v>134</v>
      </c>
      <c r="E169" s="237" t="s">
        <v>19</v>
      </c>
      <c r="F169" s="238" t="s">
        <v>182</v>
      </c>
      <c r="G169" s="236"/>
      <c r="H169" s="239">
        <v>28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134</v>
      </c>
      <c r="AU169" s="245" t="s">
        <v>79</v>
      </c>
      <c r="AV169" s="14" t="s">
        <v>128</v>
      </c>
      <c r="AW169" s="14" t="s">
        <v>31</v>
      </c>
      <c r="AX169" s="14" t="s">
        <v>77</v>
      </c>
      <c r="AY169" s="245" t="s">
        <v>121</v>
      </c>
    </row>
    <row r="170" spans="1:63" s="12" customFormat="1" ht="22.8" customHeight="1">
      <c r="A170" s="12"/>
      <c r="B170" s="188"/>
      <c r="C170" s="189"/>
      <c r="D170" s="190" t="s">
        <v>68</v>
      </c>
      <c r="E170" s="202" t="s">
        <v>249</v>
      </c>
      <c r="F170" s="202" t="s">
        <v>250</v>
      </c>
      <c r="G170" s="189"/>
      <c r="H170" s="189"/>
      <c r="I170" s="192"/>
      <c r="J170" s="203">
        <f>BK170</f>
        <v>0</v>
      </c>
      <c r="K170" s="189"/>
      <c r="L170" s="194"/>
      <c r="M170" s="195"/>
      <c r="N170" s="196"/>
      <c r="O170" s="196"/>
      <c r="P170" s="197">
        <f>SUM(P171:P203)</f>
        <v>0</v>
      </c>
      <c r="Q170" s="196"/>
      <c r="R170" s="197">
        <f>SUM(R171:R203)</f>
        <v>0</v>
      </c>
      <c r="S170" s="196"/>
      <c r="T170" s="198">
        <f>SUM(T171:T203)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99" t="s">
        <v>77</v>
      </c>
      <c r="AT170" s="200" t="s">
        <v>68</v>
      </c>
      <c r="AU170" s="200" t="s">
        <v>77</v>
      </c>
      <c r="AY170" s="199" t="s">
        <v>121</v>
      </c>
      <c r="BK170" s="201">
        <f>SUM(BK171:BK203)</f>
        <v>0</v>
      </c>
    </row>
    <row r="171" spans="1:65" s="2" customFormat="1" ht="16.5" customHeight="1">
      <c r="A171" s="38"/>
      <c r="B171" s="39"/>
      <c r="C171" s="204" t="s">
        <v>251</v>
      </c>
      <c r="D171" s="204" t="s">
        <v>123</v>
      </c>
      <c r="E171" s="205" t="s">
        <v>252</v>
      </c>
      <c r="F171" s="206" t="s">
        <v>253</v>
      </c>
      <c r="G171" s="207" t="s">
        <v>254</v>
      </c>
      <c r="H171" s="208">
        <v>501.095</v>
      </c>
      <c r="I171" s="209"/>
      <c r="J171" s="210">
        <f>ROUND(I171*H171,2)</f>
        <v>0</v>
      </c>
      <c r="K171" s="206" t="s">
        <v>127</v>
      </c>
      <c r="L171" s="44"/>
      <c r="M171" s="211" t="s">
        <v>19</v>
      </c>
      <c r="N171" s="212" t="s">
        <v>40</v>
      </c>
      <c r="O171" s="84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5" t="s">
        <v>128</v>
      </c>
      <c r="AT171" s="215" t="s">
        <v>123</v>
      </c>
      <c r="AU171" s="215" t="s">
        <v>79</v>
      </c>
      <c r="AY171" s="17" t="s">
        <v>121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77</v>
      </c>
      <c r="BK171" s="216">
        <f>ROUND(I171*H171,2)</f>
        <v>0</v>
      </c>
      <c r="BL171" s="17" t="s">
        <v>128</v>
      </c>
      <c r="BM171" s="215" t="s">
        <v>255</v>
      </c>
    </row>
    <row r="172" spans="1:47" s="2" customFormat="1" ht="12">
      <c r="A172" s="38"/>
      <c r="B172" s="39"/>
      <c r="C172" s="40"/>
      <c r="D172" s="217" t="s">
        <v>130</v>
      </c>
      <c r="E172" s="40"/>
      <c r="F172" s="218" t="s">
        <v>256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130</v>
      </c>
      <c r="AU172" s="17" t="s">
        <v>79</v>
      </c>
    </row>
    <row r="173" spans="1:47" s="2" customFormat="1" ht="12">
      <c r="A173" s="38"/>
      <c r="B173" s="39"/>
      <c r="C173" s="40"/>
      <c r="D173" s="222" t="s">
        <v>132</v>
      </c>
      <c r="E173" s="40"/>
      <c r="F173" s="223" t="s">
        <v>257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132</v>
      </c>
      <c r="AU173" s="17" t="s">
        <v>79</v>
      </c>
    </row>
    <row r="174" spans="1:51" s="13" customFormat="1" ht="12">
      <c r="A174" s="13"/>
      <c r="B174" s="224"/>
      <c r="C174" s="225"/>
      <c r="D174" s="217" t="s">
        <v>134</v>
      </c>
      <c r="E174" s="226" t="s">
        <v>19</v>
      </c>
      <c r="F174" s="227" t="s">
        <v>258</v>
      </c>
      <c r="G174" s="225"/>
      <c r="H174" s="228">
        <v>82.915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134</v>
      </c>
      <c r="AU174" s="234" t="s">
        <v>79</v>
      </c>
      <c r="AV174" s="13" t="s">
        <v>79</v>
      </c>
      <c r="AW174" s="13" t="s">
        <v>31</v>
      </c>
      <c r="AX174" s="13" t="s">
        <v>69</v>
      </c>
      <c r="AY174" s="234" t="s">
        <v>121</v>
      </c>
    </row>
    <row r="175" spans="1:51" s="13" customFormat="1" ht="12">
      <c r="A175" s="13"/>
      <c r="B175" s="224"/>
      <c r="C175" s="225"/>
      <c r="D175" s="217" t="s">
        <v>134</v>
      </c>
      <c r="E175" s="226" t="s">
        <v>19</v>
      </c>
      <c r="F175" s="227" t="s">
        <v>259</v>
      </c>
      <c r="G175" s="225"/>
      <c r="H175" s="228">
        <v>418.18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134</v>
      </c>
      <c r="AU175" s="234" t="s">
        <v>79</v>
      </c>
      <c r="AV175" s="13" t="s">
        <v>79</v>
      </c>
      <c r="AW175" s="13" t="s">
        <v>31</v>
      </c>
      <c r="AX175" s="13" t="s">
        <v>69</v>
      </c>
      <c r="AY175" s="234" t="s">
        <v>121</v>
      </c>
    </row>
    <row r="176" spans="1:51" s="14" customFormat="1" ht="12">
      <c r="A176" s="14"/>
      <c r="B176" s="235"/>
      <c r="C176" s="236"/>
      <c r="D176" s="217" t="s">
        <v>134</v>
      </c>
      <c r="E176" s="237" t="s">
        <v>19</v>
      </c>
      <c r="F176" s="238" t="s">
        <v>182</v>
      </c>
      <c r="G176" s="236"/>
      <c r="H176" s="239">
        <v>501.095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134</v>
      </c>
      <c r="AU176" s="245" t="s">
        <v>79</v>
      </c>
      <c r="AV176" s="14" t="s">
        <v>128</v>
      </c>
      <c r="AW176" s="14" t="s">
        <v>31</v>
      </c>
      <c r="AX176" s="14" t="s">
        <v>77</v>
      </c>
      <c r="AY176" s="245" t="s">
        <v>121</v>
      </c>
    </row>
    <row r="177" spans="1:65" s="2" customFormat="1" ht="16.5" customHeight="1">
      <c r="A177" s="38"/>
      <c r="B177" s="39"/>
      <c r="C177" s="204" t="s">
        <v>7</v>
      </c>
      <c r="D177" s="204" t="s">
        <v>123</v>
      </c>
      <c r="E177" s="205" t="s">
        <v>260</v>
      </c>
      <c r="F177" s="206" t="s">
        <v>261</v>
      </c>
      <c r="G177" s="207" t="s">
        <v>254</v>
      </c>
      <c r="H177" s="208">
        <v>20043.8</v>
      </c>
      <c r="I177" s="209"/>
      <c r="J177" s="210">
        <f>ROUND(I177*H177,2)</f>
        <v>0</v>
      </c>
      <c r="K177" s="206" t="s">
        <v>127</v>
      </c>
      <c r="L177" s="44"/>
      <c r="M177" s="211" t="s">
        <v>19</v>
      </c>
      <c r="N177" s="212" t="s">
        <v>40</v>
      </c>
      <c r="O177" s="8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128</v>
      </c>
      <c r="AT177" s="215" t="s">
        <v>123</v>
      </c>
      <c r="AU177" s="215" t="s">
        <v>79</v>
      </c>
      <c r="AY177" s="17" t="s">
        <v>121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77</v>
      </c>
      <c r="BK177" s="216">
        <f>ROUND(I177*H177,2)</f>
        <v>0</v>
      </c>
      <c r="BL177" s="17" t="s">
        <v>128</v>
      </c>
      <c r="BM177" s="215" t="s">
        <v>262</v>
      </c>
    </row>
    <row r="178" spans="1:47" s="2" customFormat="1" ht="12">
      <c r="A178" s="38"/>
      <c r="B178" s="39"/>
      <c r="C178" s="40"/>
      <c r="D178" s="217" t="s">
        <v>130</v>
      </c>
      <c r="E178" s="40"/>
      <c r="F178" s="218" t="s">
        <v>263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130</v>
      </c>
      <c r="AU178" s="17" t="s">
        <v>79</v>
      </c>
    </row>
    <row r="179" spans="1:47" s="2" customFormat="1" ht="12">
      <c r="A179" s="38"/>
      <c r="B179" s="39"/>
      <c r="C179" s="40"/>
      <c r="D179" s="222" t="s">
        <v>132</v>
      </c>
      <c r="E179" s="40"/>
      <c r="F179" s="223" t="s">
        <v>264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132</v>
      </c>
      <c r="AU179" s="17" t="s">
        <v>79</v>
      </c>
    </row>
    <row r="180" spans="1:51" s="13" customFormat="1" ht="12">
      <c r="A180" s="13"/>
      <c r="B180" s="224"/>
      <c r="C180" s="225"/>
      <c r="D180" s="217" t="s">
        <v>134</v>
      </c>
      <c r="E180" s="226" t="s">
        <v>19</v>
      </c>
      <c r="F180" s="227" t="s">
        <v>265</v>
      </c>
      <c r="G180" s="225"/>
      <c r="H180" s="228">
        <v>501.095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134</v>
      </c>
      <c r="AU180" s="234" t="s">
        <v>79</v>
      </c>
      <c r="AV180" s="13" t="s">
        <v>79</v>
      </c>
      <c r="AW180" s="13" t="s">
        <v>31</v>
      </c>
      <c r="AX180" s="13" t="s">
        <v>69</v>
      </c>
      <c r="AY180" s="234" t="s">
        <v>121</v>
      </c>
    </row>
    <row r="181" spans="1:51" s="14" customFormat="1" ht="12">
      <c r="A181" s="14"/>
      <c r="B181" s="235"/>
      <c r="C181" s="236"/>
      <c r="D181" s="217" t="s">
        <v>134</v>
      </c>
      <c r="E181" s="237" t="s">
        <v>19</v>
      </c>
      <c r="F181" s="238" t="s">
        <v>182</v>
      </c>
      <c r="G181" s="236"/>
      <c r="H181" s="239">
        <v>501.095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134</v>
      </c>
      <c r="AU181" s="245" t="s">
        <v>79</v>
      </c>
      <c r="AV181" s="14" t="s">
        <v>128</v>
      </c>
      <c r="AW181" s="14" t="s">
        <v>31</v>
      </c>
      <c r="AX181" s="14" t="s">
        <v>77</v>
      </c>
      <c r="AY181" s="245" t="s">
        <v>121</v>
      </c>
    </row>
    <row r="182" spans="1:51" s="13" customFormat="1" ht="12">
      <c r="A182" s="13"/>
      <c r="B182" s="224"/>
      <c r="C182" s="225"/>
      <c r="D182" s="217" t="s">
        <v>134</v>
      </c>
      <c r="E182" s="225"/>
      <c r="F182" s="227" t="s">
        <v>266</v>
      </c>
      <c r="G182" s="225"/>
      <c r="H182" s="228">
        <v>20043.8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134</v>
      </c>
      <c r="AU182" s="234" t="s">
        <v>79</v>
      </c>
      <c r="AV182" s="13" t="s">
        <v>79</v>
      </c>
      <c r="AW182" s="13" t="s">
        <v>4</v>
      </c>
      <c r="AX182" s="13" t="s">
        <v>77</v>
      </c>
      <c r="AY182" s="234" t="s">
        <v>121</v>
      </c>
    </row>
    <row r="183" spans="1:65" s="2" customFormat="1" ht="16.5" customHeight="1">
      <c r="A183" s="38"/>
      <c r="B183" s="39"/>
      <c r="C183" s="204" t="s">
        <v>267</v>
      </c>
      <c r="D183" s="204" t="s">
        <v>123</v>
      </c>
      <c r="E183" s="205" t="s">
        <v>268</v>
      </c>
      <c r="F183" s="206" t="s">
        <v>269</v>
      </c>
      <c r="G183" s="207" t="s">
        <v>254</v>
      </c>
      <c r="H183" s="208">
        <v>30.75</v>
      </c>
      <c r="I183" s="209"/>
      <c r="J183" s="210">
        <f>ROUND(I183*H183,2)</f>
        <v>0</v>
      </c>
      <c r="K183" s="206" t="s">
        <v>127</v>
      </c>
      <c r="L183" s="44"/>
      <c r="M183" s="211" t="s">
        <v>19</v>
      </c>
      <c r="N183" s="212" t="s">
        <v>40</v>
      </c>
      <c r="O183" s="84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5" t="s">
        <v>128</v>
      </c>
      <c r="AT183" s="215" t="s">
        <v>123</v>
      </c>
      <c r="AU183" s="215" t="s">
        <v>79</v>
      </c>
      <c r="AY183" s="17" t="s">
        <v>121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77</v>
      </c>
      <c r="BK183" s="216">
        <f>ROUND(I183*H183,2)</f>
        <v>0</v>
      </c>
      <c r="BL183" s="17" t="s">
        <v>128</v>
      </c>
      <c r="BM183" s="215" t="s">
        <v>270</v>
      </c>
    </row>
    <row r="184" spans="1:47" s="2" customFormat="1" ht="12">
      <c r="A184" s="38"/>
      <c r="B184" s="39"/>
      <c r="C184" s="40"/>
      <c r="D184" s="217" t="s">
        <v>130</v>
      </c>
      <c r="E184" s="40"/>
      <c r="F184" s="218" t="s">
        <v>271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130</v>
      </c>
      <c r="AU184" s="17" t="s">
        <v>79</v>
      </c>
    </row>
    <row r="185" spans="1:47" s="2" customFormat="1" ht="12">
      <c r="A185" s="38"/>
      <c r="B185" s="39"/>
      <c r="C185" s="40"/>
      <c r="D185" s="222" t="s">
        <v>132</v>
      </c>
      <c r="E185" s="40"/>
      <c r="F185" s="223" t="s">
        <v>272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132</v>
      </c>
      <c r="AU185" s="17" t="s">
        <v>79</v>
      </c>
    </row>
    <row r="186" spans="1:51" s="13" customFormat="1" ht="12">
      <c r="A186" s="13"/>
      <c r="B186" s="224"/>
      <c r="C186" s="225"/>
      <c r="D186" s="217" t="s">
        <v>134</v>
      </c>
      <c r="E186" s="226" t="s">
        <v>19</v>
      </c>
      <c r="F186" s="227" t="s">
        <v>273</v>
      </c>
      <c r="G186" s="225"/>
      <c r="H186" s="228">
        <v>30.75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134</v>
      </c>
      <c r="AU186" s="234" t="s">
        <v>79</v>
      </c>
      <c r="AV186" s="13" t="s">
        <v>79</v>
      </c>
      <c r="AW186" s="13" t="s">
        <v>31</v>
      </c>
      <c r="AX186" s="13" t="s">
        <v>77</v>
      </c>
      <c r="AY186" s="234" t="s">
        <v>121</v>
      </c>
    </row>
    <row r="187" spans="1:65" s="2" customFormat="1" ht="16.5" customHeight="1">
      <c r="A187" s="38"/>
      <c r="B187" s="39"/>
      <c r="C187" s="204" t="s">
        <v>274</v>
      </c>
      <c r="D187" s="204" t="s">
        <v>123</v>
      </c>
      <c r="E187" s="205" t="s">
        <v>275</v>
      </c>
      <c r="F187" s="206" t="s">
        <v>276</v>
      </c>
      <c r="G187" s="207" t="s">
        <v>254</v>
      </c>
      <c r="H187" s="208">
        <v>1230</v>
      </c>
      <c r="I187" s="209"/>
      <c r="J187" s="210">
        <f>ROUND(I187*H187,2)</f>
        <v>0</v>
      </c>
      <c r="K187" s="206" t="s">
        <v>127</v>
      </c>
      <c r="L187" s="44"/>
      <c r="M187" s="211" t="s">
        <v>19</v>
      </c>
      <c r="N187" s="212" t="s">
        <v>40</v>
      </c>
      <c r="O187" s="8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128</v>
      </c>
      <c r="AT187" s="215" t="s">
        <v>123</v>
      </c>
      <c r="AU187" s="215" t="s">
        <v>79</v>
      </c>
      <c r="AY187" s="17" t="s">
        <v>121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77</v>
      </c>
      <c r="BK187" s="216">
        <f>ROUND(I187*H187,2)</f>
        <v>0</v>
      </c>
      <c r="BL187" s="17" t="s">
        <v>128</v>
      </c>
      <c r="BM187" s="215" t="s">
        <v>277</v>
      </c>
    </row>
    <row r="188" spans="1:47" s="2" customFormat="1" ht="12">
      <c r="A188" s="38"/>
      <c r="B188" s="39"/>
      <c r="C188" s="40"/>
      <c r="D188" s="217" t="s">
        <v>130</v>
      </c>
      <c r="E188" s="40"/>
      <c r="F188" s="218" t="s">
        <v>263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130</v>
      </c>
      <c r="AU188" s="17" t="s">
        <v>79</v>
      </c>
    </row>
    <row r="189" spans="1:47" s="2" customFormat="1" ht="12">
      <c r="A189" s="38"/>
      <c r="B189" s="39"/>
      <c r="C189" s="40"/>
      <c r="D189" s="222" t="s">
        <v>132</v>
      </c>
      <c r="E189" s="40"/>
      <c r="F189" s="223" t="s">
        <v>278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132</v>
      </c>
      <c r="AU189" s="17" t="s">
        <v>79</v>
      </c>
    </row>
    <row r="190" spans="1:51" s="13" customFormat="1" ht="12">
      <c r="A190" s="13"/>
      <c r="B190" s="224"/>
      <c r="C190" s="225"/>
      <c r="D190" s="217" t="s">
        <v>134</v>
      </c>
      <c r="E190" s="226" t="s">
        <v>19</v>
      </c>
      <c r="F190" s="227" t="s">
        <v>279</v>
      </c>
      <c r="G190" s="225"/>
      <c r="H190" s="228">
        <v>30.75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134</v>
      </c>
      <c r="AU190" s="234" t="s">
        <v>79</v>
      </c>
      <c r="AV190" s="13" t="s">
        <v>79</v>
      </c>
      <c r="AW190" s="13" t="s">
        <v>31</v>
      </c>
      <c r="AX190" s="13" t="s">
        <v>77</v>
      </c>
      <c r="AY190" s="234" t="s">
        <v>121</v>
      </c>
    </row>
    <row r="191" spans="1:51" s="13" customFormat="1" ht="12">
      <c r="A191" s="13"/>
      <c r="B191" s="224"/>
      <c r="C191" s="225"/>
      <c r="D191" s="217" t="s">
        <v>134</v>
      </c>
      <c r="E191" s="225"/>
      <c r="F191" s="227" t="s">
        <v>280</v>
      </c>
      <c r="G191" s="225"/>
      <c r="H191" s="228">
        <v>1230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134</v>
      </c>
      <c r="AU191" s="234" t="s">
        <v>79</v>
      </c>
      <c r="AV191" s="13" t="s">
        <v>79</v>
      </c>
      <c r="AW191" s="13" t="s">
        <v>4</v>
      </c>
      <c r="AX191" s="13" t="s">
        <v>77</v>
      </c>
      <c r="AY191" s="234" t="s">
        <v>121</v>
      </c>
    </row>
    <row r="192" spans="1:65" s="2" customFormat="1" ht="24.15" customHeight="1">
      <c r="A192" s="38"/>
      <c r="B192" s="39"/>
      <c r="C192" s="204" t="s">
        <v>281</v>
      </c>
      <c r="D192" s="204" t="s">
        <v>123</v>
      </c>
      <c r="E192" s="205" t="s">
        <v>282</v>
      </c>
      <c r="F192" s="206" t="s">
        <v>283</v>
      </c>
      <c r="G192" s="207" t="s">
        <v>254</v>
      </c>
      <c r="H192" s="208">
        <v>30.75</v>
      </c>
      <c r="I192" s="209"/>
      <c r="J192" s="210">
        <f>ROUND(I192*H192,2)</f>
        <v>0</v>
      </c>
      <c r="K192" s="206" t="s">
        <v>127</v>
      </c>
      <c r="L192" s="44"/>
      <c r="M192" s="211" t="s">
        <v>19</v>
      </c>
      <c r="N192" s="212" t="s">
        <v>40</v>
      </c>
      <c r="O192" s="8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128</v>
      </c>
      <c r="AT192" s="215" t="s">
        <v>123</v>
      </c>
      <c r="AU192" s="215" t="s">
        <v>79</v>
      </c>
      <c r="AY192" s="17" t="s">
        <v>121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77</v>
      </c>
      <c r="BK192" s="216">
        <f>ROUND(I192*H192,2)</f>
        <v>0</v>
      </c>
      <c r="BL192" s="17" t="s">
        <v>128</v>
      </c>
      <c r="BM192" s="215" t="s">
        <v>284</v>
      </c>
    </row>
    <row r="193" spans="1:47" s="2" customFormat="1" ht="12">
      <c r="A193" s="38"/>
      <c r="B193" s="39"/>
      <c r="C193" s="40"/>
      <c r="D193" s="217" t="s">
        <v>130</v>
      </c>
      <c r="E193" s="40"/>
      <c r="F193" s="218" t="s">
        <v>285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130</v>
      </c>
      <c r="AU193" s="17" t="s">
        <v>79</v>
      </c>
    </row>
    <row r="194" spans="1:47" s="2" customFormat="1" ht="12">
      <c r="A194" s="38"/>
      <c r="B194" s="39"/>
      <c r="C194" s="40"/>
      <c r="D194" s="222" t="s">
        <v>132</v>
      </c>
      <c r="E194" s="40"/>
      <c r="F194" s="223" t="s">
        <v>286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132</v>
      </c>
      <c r="AU194" s="17" t="s">
        <v>79</v>
      </c>
    </row>
    <row r="195" spans="1:51" s="13" customFormat="1" ht="12">
      <c r="A195" s="13"/>
      <c r="B195" s="224"/>
      <c r="C195" s="225"/>
      <c r="D195" s="217" t="s">
        <v>134</v>
      </c>
      <c r="E195" s="226" t="s">
        <v>19</v>
      </c>
      <c r="F195" s="227" t="s">
        <v>273</v>
      </c>
      <c r="G195" s="225"/>
      <c r="H195" s="228">
        <v>30.75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134</v>
      </c>
      <c r="AU195" s="234" t="s">
        <v>79</v>
      </c>
      <c r="AV195" s="13" t="s">
        <v>79</v>
      </c>
      <c r="AW195" s="13" t="s">
        <v>31</v>
      </c>
      <c r="AX195" s="13" t="s">
        <v>77</v>
      </c>
      <c r="AY195" s="234" t="s">
        <v>121</v>
      </c>
    </row>
    <row r="196" spans="1:65" s="2" customFormat="1" ht="24.15" customHeight="1">
      <c r="A196" s="38"/>
      <c r="B196" s="39"/>
      <c r="C196" s="204" t="s">
        <v>287</v>
      </c>
      <c r="D196" s="204" t="s">
        <v>123</v>
      </c>
      <c r="E196" s="205" t="s">
        <v>288</v>
      </c>
      <c r="F196" s="206" t="s">
        <v>289</v>
      </c>
      <c r="G196" s="207" t="s">
        <v>254</v>
      </c>
      <c r="H196" s="208">
        <v>418.18</v>
      </c>
      <c r="I196" s="209"/>
      <c r="J196" s="210">
        <f>ROUND(I196*H196,2)</f>
        <v>0</v>
      </c>
      <c r="K196" s="206" t="s">
        <v>127</v>
      </c>
      <c r="L196" s="44"/>
      <c r="M196" s="211" t="s">
        <v>19</v>
      </c>
      <c r="N196" s="212" t="s">
        <v>40</v>
      </c>
      <c r="O196" s="84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5" t="s">
        <v>128</v>
      </c>
      <c r="AT196" s="215" t="s">
        <v>123</v>
      </c>
      <c r="AU196" s="215" t="s">
        <v>79</v>
      </c>
      <c r="AY196" s="17" t="s">
        <v>121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7" t="s">
        <v>77</v>
      </c>
      <c r="BK196" s="216">
        <f>ROUND(I196*H196,2)</f>
        <v>0</v>
      </c>
      <c r="BL196" s="17" t="s">
        <v>128</v>
      </c>
      <c r="BM196" s="215" t="s">
        <v>290</v>
      </c>
    </row>
    <row r="197" spans="1:47" s="2" customFormat="1" ht="12">
      <c r="A197" s="38"/>
      <c r="B197" s="39"/>
      <c r="C197" s="40"/>
      <c r="D197" s="217" t="s">
        <v>130</v>
      </c>
      <c r="E197" s="40"/>
      <c r="F197" s="218" t="s">
        <v>289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130</v>
      </c>
      <c r="AU197" s="17" t="s">
        <v>79</v>
      </c>
    </row>
    <row r="198" spans="1:47" s="2" customFormat="1" ht="12">
      <c r="A198" s="38"/>
      <c r="B198" s="39"/>
      <c r="C198" s="40"/>
      <c r="D198" s="222" t="s">
        <v>132</v>
      </c>
      <c r="E198" s="40"/>
      <c r="F198" s="223" t="s">
        <v>291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132</v>
      </c>
      <c r="AU198" s="17" t="s">
        <v>79</v>
      </c>
    </row>
    <row r="199" spans="1:51" s="13" customFormat="1" ht="12">
      <c r="A199" s="13"/>
      <c r="B199" s="224"/>
      <c r="C199" s="225"/>
      <c r="D199" s="217" t="s">
        <v>134</v>
      </c>
      <c r="E199" s="226" t="s">
        <v>19</v>
      </c>
      <c r="F199" s="227" t="s">
        <v>292</v>
      </c>
      <c r="G199" s="225"/>
      <c r="H199" s="228">
        <v>418.18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134</v>
      </c>
      <c r="AU199" s="234" t="s">
        <v>79</v>
      </c>
      <c r="AV199" s="13" t="s">
        <v>79</v>
      </c>
      <c r="AW199" s="13" t="s">
        <v>31</v>
      </c>
      <c r="AX199" s="13" t="s">
        <v>77</v>
      </c>
      <c r="AY199" s="234" t="s">
        <v>121</v>
      </c>
    </row>
    <row r="200" spans="1:65" s="2" customFormat="1" ht="24.15" customHeight="1">
      <c r="A200" s="38"/>
      <c r="B200" s="39"/>
      <c r="C200" s="204" t="s">
        <v>293</v>
      </c>
      <c r="D200" s="204" t="s">
        <v>123</v>
      </c>
      <c r="E200" s="205" t="s">
        <v>294</v>
      </c>
      <c r="F200" s="206" t="s">
        <v>295</v>
      </c>
      <c r="G200" s="207" t="s">
        <v>254</v>
      </c>
      <c r="H200" s="208">
        <v>82.915</v>
      </c>
      <c r="I200" s="209"/>
      <c r="J200" s="210">
        <f>ROUND(I200*H200,2)</f>
        <v>0</v>
      </c>
      <c r="K200" s="206" t="s">
        <v>127</v>
      </c>
      <c r="L200" s="44"/>
      <c r="M200" s="211" t="s">
        <v>19</v>
      </c>
      <c r="N200" s="212" t="s">
        <v>40</v>
      </c>
      <c r="O200" s="84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5" t="s">
        <v>128</v>
      </c>
      <c r="AT200" s="215" t="s">
        <v>123</v>
      </c>
      <c r="AU200" s="215" t="s">
        <v>79</v>
      </c>
      <c r="AY200" s="17" t="s">
        <v>121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77</v>
      </c>
      <c r="BK200" s="216">
        <f>ROUND(I200*H200,2)</f>
        <v>0</v>
      </c>
      <c r="BL200" s="17" t="s">
        <v>128</v>
      </c>
      <c r="BM200" s="215" t="s">
        <v>296</v>
      </c>
    </row>
    <row r="201" spans="1:47" s="2" customFormat="1" ht="12">
      <c r="A201" s="38"/>
      <c r="B201" s="39"/>
      <c r="C201" s="40"/>
      <c r="D201" s="217" t="s">
        <v>130</v>
      </c>
      <c r="E201" s="40"/>
      <c r="F201" s="218" t="s">
        <v>295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130</v>
      </c>
      <c r="AU201" s="17" t="s">
        <v>79</v>
      </c>
    </row>
    <row r="202" spans="1:47" s="2" customFormat="1" ht="12">
      <c r="A202" s="38"/>
      <c r="B202" s="39"/>
      <c r="C202" s="40"/>
      <c r="D202" s="222" t="s">
        <v>132</v>
      </c>
      <c r="E202" s="40"/>
      <c r="F202" s="223" t="s">
        <v>297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132</v>
      </c>
      <c r="AU202" s="17" t="s">
        <v>79</v>
      </c>
    </row>
    <row r="203" spans="1:51" s="13" customFormat="1" ht="12">
      <c r="A203" s="13"/>
      <c r="B203" s="224"/>
      <c r="C203" s="225"/>
      <c r="D203" s="217" t="s">
        <v>134</v>
      </c>
      <c r="E203" s="226" t="s">
        <v>19</v>
      </c>
      <c r="F203" s="227" t="s">
        <v>258</v>
      </c>
      <c r="G203" s="225"/>
      <c r="H203" s="228">
        <v>82.915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134</v>
      </c>
      <c r="AU203" s="234" t="s">
        <v>79</v>
      </c>
      <c r="AV203" s="13" t="s">
        <v>79</v>
      </c>
      <c r="AW203" s="13" t="s">
        <v>31</v>
      </c>
      <c r="AX203" s="13" t="s">
        <v>77</v>
      </c>
      <c r="AY203" s="234" t="s">
        <v>121</v>
      </c>
    </row>
    <row r="204" spans="1:63" s="12" customFormat="1" ht="22.8" customHeight="1">
      <c r="A204" s="12"/>
      <c r="B204" s="188"/>
      <c r="C204" s="189"/>
      <c r="D204" s="190" t="s">
        <v>68</v>
      </c>
      <c r="E204" s="202" t="s">
        <v>298</v>
      </c>
      <c r="F204" s="202" t="s">
        <v>299</v>
      </c>
      <c r="G204" s="189"/>
      <c r="H204" s="189"/>
      <c r="I204" s="192"/>
      <c r="J204" s="203">
        <f>BK204</f>
        <v>0</v>
      </c>
      <c r="K204" s="189"/>
      <c r="L204" s="194"/>
      <c r="M204" s="195"/>
      <c r="N204" s="196"/>
      <c r="O204" s="196"/>
      <c r="P204" s="197">
        <f>SUM(P205:P214)</f>
        <v>0</v>
      </c>
      <c r="Q204" s="196"/>
      <c r="R204" s="197">
        <f>SUM(R205:R214)</f>
        <v>0</v>
      </c>
      <c r="S204" s="196"/>
      <c r="T204" s="198">
        <f>SUM(T205:T214)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99" t="s">
        <v>77</v>
      </c>
      <c r="AT204" s="200" t="s">
        <v>68</v>
      </c>
      <c r="AU204" s="200" t="s">
        <v>77</v>
      </c>
      <c r="AY204" s="199" t="s">
        <v>121</v>
      </c>
      <c r="BK204" s="201">
        <f>SUM(BK205:BK214)</f>
        <v>0</v>
      </c>
    </row>
    <row r="205" spans="1:65" s="2" customFormat="1" ht="21.75" customHeight="1">
      <c r="A205" s="38"/>
      <c r="B205" s="39"/>
      <c r="C205" s="204" t="s">
        <v>300</v>
      </c>
      <c r="D205" s="204" t="s">
        <v>123</v>
      </c>
      <c r="E205" s="205" t="s">
        <v>301</v>
      </c>
      <c r="F205" s="206" t="s">
        <v>302</v>
      </c>
      <c r="G205" s="207" t="s">
        <v>254</v>
      </c>
      <c r="H205" s="208">
        <v>1086.808</v>
      </c>
      <c r="I205" s="209"/>
      <c r="J205" s="210">
        <f>ROUND(I205*H205,2)</f>
        <v>0</v>
      </c>
      <c r="K205" s="206" t="s">
        <v>127</v>
      </c>
      <c r="L205" s="44"/>
      <c r="M205" s="211" t="s">
        <v>19</v>
      </c>
      <c r="N205" s="212" t="s">
        <v>40</v>
      </c>
      <c r="O205" s="84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5" t="s">
        <v>128</v>
      </c>
      <c r="AT205" s="215" t="s">
        <v>123</v>
      </c>
      <c r="AU205" s="215" t="s">
        <v>79</v>
      </c>
      <c r="AY205" s="17" t="s">
        <v>121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77</v>
      </c>
      <c r="BK205" s="216">
        <f>ROUND(I205*H205,2)</f>
        <v>0</v>
      </c>
      <c r="BL205" s="17" t="s">
        <v>128</v>
      </c>
      <c r="BM205" s="215" t="s">
        <v>303</v>
      </c>
    </row>
    <row r="206" spans="1:47" s="2" customFormat="1" ht="12">
      <c r="A206" s="38"/>
      <c r="B206" s="39"/>
      <c r="C206" s="40"/>
      <c r="D206" s="217" t="s">
        <v>130</v>
      </c>
      <c r="E206" s="40"/>
      <c r="F206" s="218" t="s">
        <v>304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130</v>
      </c>
      <c r="AU206" s="17" t="s">
        <v>79</v>
      </c>
    </row>
    <row r="207" spans="1:47" s="2" customFormat="1" ht="12">
      <c r="A207" s="38"/>
      <c r="B207" s="39"/>
      <c r="C207" s="40"/>
      <c r="D207" s="222" t="s">
        <v>132</v>
      </c>
      <c r="E207" s="40"/>
      <c r="F207" s="223" t="s">
        <v>305</v>
      </c>
      <c r="G207" s="40"/>
      <c r="H207" s="40"/>
      <c r="I207" s="219"/>
      <c r="J207" s="40"/>
      <c r="K207" s="40"/>
      <c r="L207" s="44"/>
      <c r="M207" s="220"/>
      <c r="N207" s="221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132</v>
      </c>
      <c r="AU207" s="17" t="s">
        <v>79</v>
      </c>
    </row>
    <row r="208" spans="1:65" s="2" customFormat="1" ht="21.75" customHeight="1">
      <c r="A208" s="38"/>
      <c r="B208" s="39"/>
      <c r="C208" s="204" t="s">
        <v>306</v>
      </c>
      <c r="D208" s="204" t="s">
        <v>123</v>
      </c>
      <c r="E208" s="205" t="s">
        <v>307</v>
      </c>
      <c r="F208" s="206" t="s">
        <v>308</v>
      </c>
      <c r="G208" s="207" t="s">
        <v>254</v>
      </c>
      <c r="H208" s="208">
        <v>1086.808</v>
      </c>
      <c r="I208" s="209"/>
      <c r="J208" s="210">
        <f>ROUND(I208*H208,2)</f>
        <v>0</v>
      </c>
      <c r="K208" s="206" t="s">
        <v>127</v>
      </c>
      <c r="L208" s="44"/>
      <c r="M208" s="211" t="s">
        <v>19</v>
      </c>
      <c r="N208" s="212" t="s">
        <v>40</v>
      </c>
      <c r="O208" s="84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5" t="s">
        <v>128</v>
      </c>
      <c r="AT208" s="215" t="s">
        <v>123</v>
      </c>
      <c r="AU208" s="215" t="s">
        <v>79</v>
      </c>
      <c r="AY208" s="17" t="s">
        <v>121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77</v>
      </c>
      <c r="BK208" s="216">
        <f>ROUND(I208*H208,2)</f>
        <v>0</v>
      </c>
      <c r="BL208" s="17" t="s">
        <v>128</v>
      </c>
      <c r="BM208" s="215" t="s">
        <v>309</v>
      </c>
    </row>
    <row r="209" spans="1:47" s="2" customFormat="1" ht="12">
      <c r="A209" s="38"/>
      <c r="B209" s="39"/>
      <c r="C209" s="40"/>
      <c r="D209" s="217" t="s">
        <v>130</v>
      </c>
      <c r="E209" s="40"/>
      <c r="F209" s="218" t="s">
        <v>310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130</v>
      </c>
      <c r="AU209" s="17" t="s">
        <v>79</v>
      </c>
    </row>
    <row r="210" spans="1:47" s="2" customFormat="1" ht="12">
      <c r="A210" s="38"/>
      <c r="B210" s="39"/>
      <c r="C210" s="40"/>
      <c r="D210" s="222" t="s">
        <v>132</v>
      </c>
      <c r="E210" s="40"/>
      <c r="F210" s="223" t="s">
        <v>311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132</v>
      </c>
      <c r="AU210" s="17" t="s">
        <v>79</v>
      </c>
    </row>
    <row r="211" spans="1:65" s="2" customFormat="1" ht="21.75" customHeight="1">
      <c r="A211" s="38"/>
      <c r="B211" s="39"/>
      <c r="C211" s="204" t="s">
        <v>312</v>
      </c>
      <c r="D211" s="204" t="s">
        <v>123</v>
      </c>
      <c r="E211" s="205" t="s">
        <v>313</v>
      </c>
      <c r="F211" s="206" t="s">
        <v>314</v>
      </c>
      <c r="G211" s="207" t="s">
        <v>254</v>
      </c>
      <c r="H211" s="208">
        <v>3260.424</v>
      </c>
      <c r="I211" s="209"/>
      <c r="J211" s="210">
        <f>ROUND(I211*H211,2)</f>
        <v>0</v>
      </c>
      <c r="K211" s="206" t="s">
        <v>127</v>
      </c>
      <c r="L211" s="44"/>
      <c r="M211" s="211" t="s">
        <v>19</v>
      </c>
      <c r="N211" s="212" t="s">
        <v>40</v>
      </c>
      <c r="O211" s="8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5" t="s">
        <v>128</v>
      </c>
      <c r="AT211" s="215" t="s">
        <v>123</v>
      </c>
      <c r="AU211" s="215" t="s">
        <v>79</v>
      </c>
      <c r="AY211" s="17" t="s">
        <v>121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77</v>
      </c>
      <c r="BK211" s="216">
        <f>ROUND(I211*H211,2)</f>
        <v>0</v>
      </c>
      <c r="BL211" s="17" t="s">
        <v>128</v>
      </c>
      <c r="BM211" s="215" t="s">
        <v>315</v>
      </c>
    </row>
    <row r="212" spans="1:47" s="2" customFormat="1" ht="12">
      <c r="A212" s="38"/>
      <c r="B212" s="39"/>
      <c r="C212" s="40"/>
      <c r="D212" s="217" t="s">
        <v>130</v>
      </c>
      <c r="E212" s="40"/>
      <c r="F212" s="218" t="s">
        <v>316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130</v>
      </c>
      <c r="AU212" s="17" t="s">
        <v>79</v>
      </c>
    </row>
    <row r="213" spans="1:47" s="2" customFormat="1" ht="12">
      <c r="A213" s="38"/>
      <c r="B213" s="39"/>
      <c r="C213" s="40"/>
      <c r="D213" s="222" t="s">
        <v>132</v>
      </c>
      <c r="E213" s="40"/>
      <c r="F213" s="223" t="s">
        <v>317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132</v>
      </c>
      <c r="AU213" s="17" t="s">
        <v>79</v>
      </c>
    </row>
    <row r="214" spans="1:51" s="13" customFormat="1" ht="12">
      <c r="A214" s="13"/>
      <c r="B214" s="224"/>
      <c r="C214" s="225"/>
      <c r="D214" s="217" t="s">
        <v>134</v>
      </c>
      <c r="E214" s="225"/>
      <c r="F214" s="227" t="s">
        <v>318</v>
      </c>
      <c r="G214" s="225"/>
      <c r="H214" s="228">
        <v>3260.424</v>
      </c>
      <c r="I214" s="229"/>
      <c r="J214" s="225"/>
      <c r="K214" s="225"/>
      <c r="L214" s="230"/>
      <c r="M214" s="256"/>
      <c r="N214" s="257"/>
      <c r="O214" s="257"/>
      <c r="P214" s="257"/>
      <c r="Q214" s="257"/>
      <c r="R214" s="257"/>
      <c r="S214" s="257"/>
      <c r="T214" s="25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134</v>
      </c>
      <c r="AU214" s="234" t="s">
        <v>79</v>
      </c>
      <c r="AV214" s="13" t="s">
        <v>79</v>
      </c>
      <c r="AW214" s="13" t="s">
        <v>4</v>
      </c>
      <c r="AX214" s="13" t="s">
        <v>77</v>
      </c>
      <c r="AY214" s="234" t="s">
        <v>121</v>
      </c>
    </row>
    <row r="215" spans="1:31" s="2" customFormat="1" ht="6.95" customHeight="1">
      <c r="A215" s="38"/>
      <c r="B215" s="59"/>
      <c r="C215" s="60"/>
      <c r="D215" s="60"/>
      <c r="E215" s="60"/>
      <c r="F215" s="60"/>
      <c r="G215" s="60"/>
      <c r="H215" s="60"/>
      <c r="I215" s="60"/>
      <c r="J215" s="60"/>
      <c r="K215" s="60"/>
      <c r="L215" s="44"/>
      <c r="M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</sheetData>
  <sheetProtection password="CC35" sheet="1" objects="1" scenarios="1" formatColumns="0" formatRows="0" autoFilter="0"/>
  <autoFilter ref="C85:K21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1/113154233"/>
    <hyperlink ref="F95" r:id="rId2" display="https://podminky.urs.cz/item/CS_URS_2022_01/113107224"/>
    <hyperlink ref="F99" r:id="rId3" display="https://podminky.urs.cz/item/CS_URS_2022_01/113202111"/>
    <hyperlink ref="F104" r:id="rId4" display="https://podminky.urs.cz/item/CS_URS_2022_01/564851111"/>
    <hyperlink ref="F108" r:id="rId5" display="https://podminky.urs.cz/item/CS_URS_2022_01/564861111"/>
    <hyperlink ref="F112" r:id="rId6" display="https://podminky.urs.cz/item/CS_URS_2022_01/565155121"/>
    <hyperlink ref="F116" r:id="rId7" display="https://podminky.urs.cz/item/CS_URS_2022_01/573191111"/>
    <hyperlink ref="F120" r:id="rId8" display="https://podminky.urs.cz/item/CS_URS_2022_01/573211109"/>
    <hyperlink ref="F125" r:id="rId9" display="https://podminky.urs.cz/item/CS_URS_2022_01/577134111"/>
    <hyperlink ref="F131" r:id="rId10" display="https://podminky.urs.cz/item/CS_URS_2022_01/899131111"/>
    <hyperlink ref="F135" r:id="rId11" display="https://podminky.urs.cz/item/CS_URS_2022_01/899231111"/>
    <hyperlink ref="F139" r:id="rId12" display="https://podminky.urs.cz/item/CS_URS_2022_01/899331111"/>
    <hyperlink ref="F143" r:id="rId13" display="https://podminky.urs.cz/item/CS_URS_2022_01/899431111"/>
    <hyperlink ref="F148" r:id="rId14" display="https://podminky.urs.cz/item/CS_URS_2022_01/916131213"/>
    <hyperlink ref="F162" r:id="rId15" display="https://podminky.urs.cz/item/CS_URS_2022_01/919122132"/>
    <hyperlink ref="F167" r:id="rId16" display="https://podminky.urs.cz/item/CS_URS_2022_01/919735111"/>
    <hyperlink ref="F173" r:id="rId17" display="https://podminky.urs.cz/item/CS_URS_2022_01/997221551"/>
    <hyperlink ref="F179" r:id="rId18" display="https://podminky.urs.cz/item/CS_URS_2022_01/997221559"/>
    <hyperlink ref="F185" r:id="rId19" display="https://podminky.urs.cz/item/CS_URS_2022_01/997221561"/>
    <hyperlink ref="F189" r:id="rId20" display="https://podminky.urs.cz/item/CS_URS_2022_01/997221569"/>
    <hyperlink ref="F194" r:id="rId21" display="https://podminky.urs.cz/item/CS_URS_2022_01/997221861"/>
    <hyperlink ref="F198" r:id="rId22" display="https://podminky.urs.cz/item/CS_URS_2022_01/997221873"/>
    <hyperlink ref="F202" r:id="rId23" display="https://podminky.urs.cz/item/CS_URS_2022_01/997221875"/>
    <hyperlink ref="F207" r:id="rId24" display="https://podminky.urs.cz/item/CS_URS_2022_01/998225111"/>
    <hyperlink ref="F210" r:id="rId25" display="https://podminky.urs.cz/item/CS_URS_2022_01/998225191"/>
    <hyperlink ref="F213" r:id="rId26" display="https://podminky.urs.cz/item/CS_URS_2022_01/99822519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Oprava MK Mládeže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319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19. 1. 2022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ROUND((SUM(BE84:BE128)),2)</f>
        <v>0</v>
      </c>
      <c r="G33" s="38"/>
      <c r="H33" s="38"/>
      <c r="I33" s="148">
        <v>0.21</v>
      </c>
      <c r="J33" s="147">
        <f>ROUND(((SUM(BE84:BE128))*I33),2)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ROUND((SUM(BF84:BF128)),2)</f>
        <v>0</v>
      </c>
      <c r="G34" s="38"/>
      <c r="H34" s="38"/>
      <c r="I34" s="148">
        <v>0.15</v>
      </c>
      <c r="J34" s="147">
        <f>ROUND(((SUM(BF84:BF128))*I34),2)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ROUND((SUM(BG84:BG128)),2)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ROUND((SUM(BH84:BH128)),2)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ROUND((SUM(BI84:BI128)),2)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MK Mládeže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01.1 - Komunikace - sanace pláně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19. 1. 2022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96</v>
      </c>
      <c r="D57" s="162"/>
      <c r="E57" s="162"/>
      <c r="F57" s="162"/>
      <c r="G57" s="162"/>
      <c r="H57" s="162"/>
      <c r="I57" s="162"/>
      <c r="J57" s="163" t="s">
        <v>97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98</v>
      </c>
    </row>
    <row r="60" spans="1:31" s="9" customFormat="1" ht="24.95" customHeight="1">
      <c r="A60" s="9"/>
      <c r="B60" s="165"/>
      <c r="C60" s="166"/>
      <c r="D60" s="167" t="s">
        <v>99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100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101</v>
      </c>
      <c r="E62" s="174"/>
      <c r="F62" s="174"/>
      <c r="G62" s="174"/>
      <c r="H62" s="174"/>
      <c r="I62" s="174"/>
      <c r="J62" s="175">
        <f>J104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104</v>
      </c>
      <c r="E63" s="174"/>
      <c r="F63" s="174"/>
      <c r="G63" s="174"/>
      <c r="H63" s="174"/>
      <c r="I63" s="174"/>
      <c r="J63" s="175">
        <f>J113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105</v>
      </c>
      <c r="E64" s="174"/>
      <c r="F64" s="174"/>
      <c r="G64" s="174"/>
      <c r="H64" s="174"/>
      <c r="I64" s="174"/>
      <c r="J64" s="175">
        <f>J118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106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Oprava MK Mládeže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93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 01.1 - Komunikace - sanace pláně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19. 1. 2022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 xml:space="preserve"> </v>
      </c>
      <c r="G80" s="40"/>
      <c r="H80" s="40"/>
      <c r="I80" s="32" t="s">
        <v>30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40"/>
      <c r="E81" s="40"/>
      <c r="F81" s="27" t="str">
        <f>IF(E18="","",E18)</f>
        <v>Vyplň údaj</v>
      </c>
      <c r="G81" s="40"/>
      <c r="H81" s="40"/>
      <c r="I81" s="32" t="s">
        <v>32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107</v>
      </c>
      <c r="D83" s="180" t="s">
        <v>54</v>
      </c>
      <c r="E83" s="180" t="s">
        <v>50</v>
      </c>
      <c r="F83" s="180" t="s">
        <v>51</v>
      </c>
      <c r="G83" s="180" t="s">
        <v>108</v>
      </c>
      <c r="H83" s="180" t="s">
        <v>109</v>
      </c>
      <c r="I83" s="180" t="s">
        <v>110</v>
      </c>
      <c r="J83" s="180" t="s">
        <v>97</v>
      </c>
      <c r="K83" s="181" t="s">
        <v>111</v>
      </c>
      <c r="L83" s="182"/>
      <c r="M83" s="92" t="s">
        <v>19</v>
      </c>
      <c r="N83" s="93" t="s">
        <v>39</v>
      </c>
      <c r="O83" s="93" t="s">
        <v>112</v>
      </c>
      <c r="P83" s="93" t="s">
        <v>113</v>
      </c>
      <c r="Q83" s="93" t="s">
        <v>114</v>
      </c>
      <c r="R83" s="93" t="s">
        <v>115</v>
      </c>
      <c r="S83" s="93" t="s">
        <v>116</v>
      </c>
      <c r="T83" s="94" t="s">
        <v>117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118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</f>
        <v>0</v>
      </c>
      <c r="Q84" s="96"/>
      <c r="R84" s="185">
        <f>R85</f>
        <v>744.793</v>
      </c>
      <c r="S84" s="96"/>
      <c r="T84" s="186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98</v>
      </c>
      <c r="BK84" s="187">
        <f>BK85</f>
        <v>0</v>
      </c>
    </row>
    <row r="85" spans="1:63" s="12" customFormat="1" ht="25.9" customHeight="1">
      <c r="A85" s="12"/>
      <c r="B85" s="188"/>
      <c r="C85" s="189"/>
      <c r="D85" s="190" t="s">
        <v>68</v>
      </c>
      <c r="E85" s="191" t="s">
        <v>119</v>
      </c>
      <c r="F85" s="191" t="s">
        <v>120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P86+P104+P113+P118</f>
        <v>0</v>
      </c>
      <c r="Q85" s="196"/>
      <c r="R85" s="197">
        <f>R86+R104+R113+R118</f>
        <v>744.793</v>
      </c>
      <c r="S85" s="196"/>
      <c r="T85" s="198">
        <f>T86+T104+T113+T118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77</v>
      </c>
      <c r="AT85" s="200" t="s">
        <v>68</v>
      </c>
      <c r="AU85" s="200" t="s">
        <v>69</v>
      </c>
      <c r="AY85" s="199" t="s">
        <v>121</v>
      </c>
      <c r="BK85" s="201">
        <f>BK86+BK104+BK113+BK118</f>
        <v>0</v>
      </c>
    </row>
    <row r="86" spans="1:63" s="12" customFormat="1" ht="22.8" customHeight="1">
      <c r="A86" s="12"/>
      <c r="B86" s="188"/>
      <c r="C86" s="189"/>
      <c r="D86" s="190" t="s">
        <v>68</v>
      </c>
      <c r="E86" s="202" t="s">
        <v>77</v>
      </c>
      <c r="F86" s="202" t="s">
        <v>122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SUM(P87:P103)</f>
        <v>0</v>
      </c>
      <c r="Q86" s="196"/>
      <c r="R86" s="197">
        <f>SUM(R87:R103)</f>
        <v>0</v>
      </c>
      <c r="S86" s="196"/>
      <c r="T86" s="198">
        <f>SUM(T87:T103)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77</v>
      </c>
      <c r="AT86" s="200" t="s">
        <v>68</v>
      </c>
      <c r="AU86" s="200" t="s">
        <v>77</v>
      </c>
      <c r="AY86" s="199" t="s">
        <v>121</v>
      </c>
      <c r="BK86" s="201">
        <f>SUM(BK87:BK103)</f>
        <v>0</v>
      </c>
    </row>
    <row r="87" spans="1:65" s="2" customFormat="1" ht="21.75" customHeight="1">
      <c r="A87" s="38"/>
      <c r="B87" s="39"/>
      <c r="C87" s="204" t="s">
        <v>77</v>
      </c>
      <c r="D87" s="204" t="s">
        <v>123</v>
      </c>
      <c r="E87" s="205" t="s">
        <v>320</v>
      </c>
      <c r="F87" s="206" t="s">
        <v>321</v>
      </c>
      <c r="G87" s="207" t="s">
        <v>322</v>
      </c>
      <c r="H87" s="208">
        <v>360.5</v>
      </c>
      <c r="I87" s="209"/>
      <c r="J87" s="210">
        <f>ROUND(I87*H87,2)</f>
        <v>0</v>
      </c>
      <c r="K87" s="206" t="s">
        <v>127</v>
      </c>
      <c r="L87" s="44"/>
      <c r="M87" s="211" t="s">
        <v>19</v>
      </c>
      <c r="N87" s="212" t="s">
        <v>40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128</v>
      </c>
      <c r="AT87" s="215" t="s">
        <v>123</v>
      </c>
      <c r="AU87" s="215" t="s">
        <v>79</v>
      </c>
      <c r="AY87" s="17" t="s">
        <v>121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77</v>
      </c>
      <c r="BK87" s="216">
        <f>ROUND(I87*H87,2)</f>
        <v>0</v>
      </c>
      <c r="BL87" s="17" t="s">
        <v>128</v>
      </c>
      <c r="BM87" s="215" t="s">
        <v>323</v>
      </c>
    </row>
    <row r="88" spans="1:47" s="2" customFormat="1" ht="12">
      <c r="A88" s="38"/>
      <c r="B88" s="39"/>
      <c r="C88" s="40"/>
      <c r="D88" s="217" t="s">
        <v>130</v>
      </c>
      <c r="E88" s="40"/>
      <c r="F88" s="218" t="s">
        <v>324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130</v>
      </c>
      <c r="AU88" s="17" t="s">
        <v>79</v>
      </c>
    </row>
    <row r="89" spans="1:47" s="2" customFormat="1" ht="12">
      <c r="A89" s="38"/>
      <c r="B89" s="39"/>
      <c r="C89" s="40"/>
      <c r="D89" s="222" t="s">
        <v>132</v>
      </c>
      <c r="E89" s="40"/>
      <c r="F89" s="223" t="s">
        <v>325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132</v>
      </c>
      <c r="AU89" s="17" t="s">
        <v>79</v>
      </c>
    </row>
    <row r="90" spans="1:51" s="13" customFormat="1" ht="12">
      <c r="A90" s="13"/>
      <c r="B90" s="224"/>
      <c r="C90" s="225"/>
      <c r="D90" s="217" t="s">
        <v>134</v>
      </c>
      <c r="E90" s="226" t="s">
        <v>19</v>
      </c>
      <c r="F90" s="227" t="s">
        <v>326</v>
      </c>
      <c r="G90" s="225"/>
      <c r="H90" s="228">
        <v>360.5</v>
      </c>
      <c r="I90" s="229"/>
      <c r="J90" s="225"/>
      <c r="K90" s="225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134</v>
      </c>
      <c r="AU90" s="234" t="s">
        <v>79</v>
      </c>
      <c r="AV90" s="13" t="s">
        <v>79</v>
      </c>
      <c r="AW90" s="13" t="s">
        <v>31</v>
      </c>
      <c r="AX90" s="13" t="s">
        <v>77</v>
      </c>
      <c r="AY90" s="234" t="s">
        <v>121</v>
      </c>
    </row>
    <row r="91" spans="1:65" s="2" customFormat="1" ht="21.75" customHeight="1">
      <c r="A91" s="38"/>
      <c r="B91" s="39"/>
      <c r="C91" s="204" t="s">
        <v>79</v>
      </c>
      <c r="D91" s="204" t="s">
        <v>123</v>
      </c>
      <c r="E91" s="205" t="s">
        <v>327</v>
      </c>
      <c r="F91" s="206" t="s">
        <v>328</v>
      </c>
      <c r="G91" s="207" t="s">
        <v>322</v>
      </c>
      <c r="H91" s="208">
        <v>360.5</v>
      </c>
      <c r="I91" s="209"/>
      <c r="J91" s="210">
        <f>ROUND(I91*H91,2)</f>
        <v>0</v>
      </c>
      <c r="K91" s="206" t="s">
        <v>127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128</v>
      </c>
      <c r="AT91" s="215" t="s">
        <v>123</v>
      </c>
      <c r="AU91" s="215" t="s">
        <v>79</v>
      </c>
      <c r="AY91" s="17" t="s">
        <v>121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128</v>
      </c>
      <c r="BM91" s="215" t="s">
        <v>329</v>
      </c>
    </row>
    <row r="92" spans="1:47" s="2" customFormat="1" ht="12">
      <c r="A92" s="38"/>
      <c r="B92" s="39"/>
      <c r="C92" s="40"/>
      <c r="D92" s="217" t="s">
        <v>130</v>
      </c>
      <c r="E92" s="40"/>
      <c r="F92" s="218" t="s">
        <v>330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130</v>
      </c>
      <c r="AU92" s="17" t="s">
        <v>79</v>
      </c>
    </row>
    <row r="93" spans="1:47" s="2" customFormat="1" ht="12">
      <c r="A93" s="38"/>
      <c r="B93" s="39"/>
      <c r="C93" s="40"/>
      <c r="D93" s="222" t="s">
        <v>132</v>
      </c>
      <c r="E93" s="40"/>
      <c r="F93" s="223" t="s">
        <v>331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132</v>
      </c>
      <c r="AU93" s="17" t="s">
        <v>79</v>
      </c>
    </row>
    <row r="94" spans="1:51" s="13" customFormat="1" ht="12">
      <c r="A94" s="13"/>
      <c r="B94" s="224"/>
      <c r="C94" s="225"/>
      <c r="D94" s="217" t="s">
        <v>134</v>
      </c>
      <c r="E94" s="226" t="s">
        <v>19</v>
      </c>
      <c r="F94" s="227" t="s">
        <v>332</v>
      </c>
      <c r="G94" s="225"/>
      <c r="H94" s="228">
        <v>360.5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134</v>
      </c>
      <c r="AU94" s="234" t="s">
        <v>79</v>
      </c>
      <c r="AV94" s="13" t="s">
        <v>79</v>
      </c>
      <c r="AW94" s="13" t="s">
        <v>31</v>
      </c>
      <c r="AX94" s="13" t="s">
        <v>77</v>
      </c>
      <c r="AY94" s="234" t="s">
        <v>121</v>
      </c>
    </row>
    <row r="95" spans="1:65" s="2" customFormat="1" ht="24.15" customHeight="1">
      <c r="A95" s="38"/>
      <c r="B95" s="39"/>
      <c r="C95" s="204" t="s">
        <v>141</v>
      </c>
      <c r="D95" s="204" t="s">
        <v>123</v>
      </c>
      <c r="E95" s="205" t="s">
        <v>333</v>
      </c>
      <c r="F95" s="206" t="s">
        <v>334</v>
      </c>
      <c r="G95" s="207" t="s">
        <v>322</v>
      </c>
      <c r="H95" s="208">
        <v>5047</v>
      </c>
      <c r="I95" s="209"/>
      <c r="J95" s="210">
        <f>ROUND(I95*H95,2)</f>
        <v>0</v>
      </c>
      <c r="K95" s="206" t="s">
        <v>127</v>
      </c>
      <c r="L95" s="44"/>
      <c r="M95" s="211" t="s">
        <v>19</v>
      </c>
      <c r="N95" s="212" t="s">
        <v>40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128</v>
      </c>
      <c r="AT95" s="215" t="s">
        <v>123</v>
      </c>
      <c r="AU95" s="215" t="s">
        <v>79</v>
      </c>
      <c r="AY95" s="17" t="s">
        <v>121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77</v>
      </c>
      <c r="BK95" s="216">
        <f>ROUND(I95*H95,2)</f>
        <v>0</v>
      </c>
      <c r="BL95" s="17" t="s">
        <v>128</v>
      </c>
      <c r="BM95" s="215" t="s">
        <v>335</v>
      </c>
    </row>
    <row r="96" spans="1:47" s="2" customFormat="1" ht="12">
      <c r="A96" s="38"/>
      <c r="B96" s="39"/>
      <c r="C96" s="40"/>
      <c r="D96" s="217" t="s">
        <v>130</v>
      </c>
      <c r="E96" s="40"/>
      <c r="F96" s="218" t="s">
        <v>336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130</v>
      </c>
      <c r="AU96" s="17" t="s">
        <v>79</v>
      </c>
    </row>
    <row r="97" spans="1:47" s="2" customFormat="1" ht="12">
      <c r="A97" s="38"/>
      <c r="B97" s="39"/>
      <c r="C97" s="40"/>
      <c r="D97" s="222" t="s">
        <v>132</v>
      </c>
      <c r="E97" s="40"/>
      <c r="F97" s="223" t="s">
        <v>337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132</v>
      </c>
      <c r="AU97" s="17" t="s">
        <v>79</v>
      </c>
    </row>
    <row r="98" spans="1:51" s="13" customFormat="1" ht="12">
      <c r="A98" s="13"/>
      <c r="B98" s="224"/>
      <c r="C98" s="225"/>
      <c r="D98" s="217" t="s">
        <v>134</v>
      </c>
      <c r="E98" s="226" t="s">
        <v>19</v>
      </c>
      <c r="F98" s="227" t="s">
        <v>332</v>
      </c>
      <c r="G98" s="225"/>
      <c r="H98" s="228">
        <v>360.5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134</v>
      </c>
      <c r="AU98" s="234" t="s">
        <v>79</v>
      </c>
      <c r="AV98" s="13" t="s">
        <v>79</v>
      </c>
      <c r="AW98" s="13" t="s">
        <v>31</v>
      </c>
      <c r="AX98" s="13" t="s">
        <v>77</v>
      </c>
      <c r="AY98" s="234" t="s">
        <v>121</v>
      </c>
    </row>
    <row r="99" spans="1:51" s="13" customFormat="1" ht="12">
      <c r="A99" s="13"/>
      <c r="B99" s="224"/>
      <c r="C99" s="225"/>
      <c r="D99" s="217" t="s">
        <v>134</v>
      </c>
      <c r="E99" s="225"/>
      <c r="F99" s="227" t="s">
        <v>338</v>
      </c>
      <c r="G99" s="225"/>
      <c r="H99" s="228">
        <v>5047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134</v>
      </c>
      <c r="AU99" s="234" t="s">
        <v>79</v>
      </c>
      <c r="AV99" s="13" t="s">
        <v>79</v>
      </c>
      <c r="AW99" s="13" t="s">
        <v>4</v>
      </c>
      <c r="AX99" s="13" t="s">
        <v>77</v>
      </c>
      <c r="AY99" s="234" t="s">
        <v>121</v>
      </c>
    </row>
    <row r="100" spans="1:65" s="2" customFormat="1" ht="16.5" customHeight="1">
      <c r="A100" s="38"/>
      <c r="B100" s="39"/>
      <c r="C100" s="204" t="s">
        <v>128</v>
      </c>
      <c r="D100" s="204" t="s">
        <v>123</v>
      </c>
      <c r="E100" s="205" t="s">
        <v>339</v>
      </c>
      <c r="F100" s="206" t="s">
        <v>340</v>
      </c>
      <c r="G100" s="207" t="s">
        <v>126</v>
      </c>
      <c r="H100" s="208">
        <v>721</v>
      </c>
      <c r="I100" s="209"/>
      <c r="J100" s="210">
        <f>ROUND(I100*H100,2)</f>
        <v>0</v>
      </c>
      <c r="K100" s="206" t="s">
        <v>127</v>
      </c>
      <c r="L100" s="44"/>
      <c r="M100" s="211" t="s">
        <v>19</v>
      </c>
      <c r="N100" s="212" t="s">
        <v>40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128</v>
      </c>
      <c r="AT100" s="215" t="s">
        <v>123</v>
      </c>
      <c r="AU100" s="215" t="s">
        <v>79</v>
      </c>
      <c r="AY100" s="17" t="s">
        <v>121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128</v>
      </c>
      <c r="BM100" s="215" t="s">
        <v>341</v>
      </c>
    </row>
    <row r="101" spans="1:47" s="2" customFormat="1" ht="12">
      <c r="A101" s="38"/>
      <c r="B101" s="39"/>
      <c r="C101" s="40"/>
      <c r="D101" s="217" t="s">
        <v>130</v>
      </c>
      <c r="E101" s="40"/>
      <c r="F101" s="218" t="s">
        <v>342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130</v>
      </c>
      <c r="AU101" s="17" t="s">
        <v>79</v>
      </c>
    </row>
    <row r="102" spans="1:47" s="2" customFormat="1" ht="12">
      <c r="A102" s="38"/>
      <c r="B102" s="39"/>
      <c r="C102" s="40"/>
      <c r="D102" s="222" t="s">
        <v>132</v>
      </c>
      <c r="E102" s="40"/>
      <c r="F102" s="223" t="s">
        <v>343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132</v>
      </c>
      <c r="AU102" s="17" t="s">
        <v>79</v>
      </c>
    </row>
    <row r="103" spans="1:51" s="13" customFormat="1" ht="12">
      <c r="A103" s="13"/>
      <c r="B103" s="224"/>
      <c r="C103" s="225"/>
      <c r="D103" s="217" t="s">
        <v>134</v>
      </c>
      <c r="E103" s="226" t="s">
        <v>19</v>
      </c>
      <c r="F103" s="227" t="s">
        <v>169</v>
      </c>
      <c r="G103" s="225"/>
      <c r="H103" s="228">
        <v>721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134</v>
      </c>
      <c r="AU103" s="234" t="s">
        <v>79</v>
      </c>
      <c r="AV103" s="13" t="s">
        <v>79</v>
      </c>
      <c r="AW103" s="13" t="s">
        <v>31</v>
      </c>
      <c r="AX103" s="13" t="s">
        <v>77</v>
      </c>
      <c r="AY103" s="234" t="s">
        <v>121</v>
      </c>
    </row>
    <row r="104" spans="1:63" s="12" customFormat="1" ht="22.8" customHeight="1">
      <c r="A104" s="12"/>
      <c r="B104" s="188"/>
      <c r="C104" s="189"/>
      <c r="D104" s="190" t="s">
        <v>68</v>
      </c>
      <c r="E104" s="202" t="s">
        <v>149</v>
      </c>
      <c r="F104" s="202" t="s">
        <v>150</v>
      </c>
      <c r="G104" s="189"/>
      <c r="H104" s="189"/>
      <c r="I104" s="192"/>
      <c r="J104" s="203">
        <f>BK104</f>
        <v>0</v>
      </c>
      <c r="K104" s="189"/>
      <c r="L104" s="194"/>
      <c r="M104" s="195"/>
      <c r="N104" s="196"/>
      <c r="O104" s="196"/>
      <c r="P104" s="197">
        <f>SUM(P105:P112)</f>
        <v>0</v>
      </c>
      <c r="Q104" s="196"/>
      <c r="R104" s="197">
        <f>SUM(R105:R112)</f>
        <v>744.793</v>
      </c>
      <c r="S104" s="196"/>
      <c r="T104" s="198">
        <f>SUM(T105:T112)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9" t="s">
        <v>77</v>
      </c>
      <c r="AT104" s="200" t="s">
        <v>68</v>
      </c>
      <c r="AU104" s="200" t="s">
        <v>77</v>
      </c>
      <c r="AY104" s="199" t="s">
        <v>121</v>
      </c>
      <c r="BK104" s="201">
        <f>SUM(BK105:BK112)</f>
        <v>0</v>
      </c>
    </row>
    <row r="105" spans="1:65" s="2" customFormat="1" ht="16.5" customHeight="1">
      <c r="A105" s="38"/>
      <c r="B105" s="39"/>
      <c r="C105" s="204" t="s">
        <v>149</v>
      </c>
      <c r="D105" s="204" t="s">
        <v>123</v>
      </c>
      <c r="E105" s="205" t="s">
        <v>157</v>
      </c>
      <c r="F105" s="206" t="s">
        <v>158</v>
      </c>
      <c r="G105" s="207" t="s">
        <v>126</v>
      </c>
      <c r="H105" s="208">
        <v>721</v>
      </c>
      <c r="I105" s="209"/>
      <c r="J105" s="210">
        <f>ROUND(I105*H105,2)</f>
        <v>0</v>
      </c>
      <c r="K105" s="206" t="s">
        <v>127</v>
      </c>
      <c r="L105" s="44"/>
      <c r="M105" s="211" t="s">
        <v>19</v>
      </c>
      <c r="N105" s="212" t="s">
        <v>40</v>
      </c>
      <c r="O105" s="84"/>
      <c r="P105" s="213">
        <f>O105*H105</f>
        <v>0</v>
      </c>
      <c r="Q105" s="213">
        <v>0.46</v>
      </c>
      <c r="R105" s="213">
        <f>Q105*H105</f>
        <v>331.66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128</v>
      </c>
      <c r="AT105" s="215" t="s">
        <v>123</v>
      </c>
      <c r="AU105" s="215" t="s">
        <v>79</v>
      </c>
      <c r="AY105" s="17" t="s">
        <v>121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128</v>
      </c>
      <c r="BM105" s="215" t="s">
        <v>344</v>
      </c>
    </row>
    <row r="106" spans="1:47" s="2" customFormat="1" ht="12">
      <c r="A106" s="38"/>
      <c r="B106" s="39"/>
      <c r="C106" s="40"/>
      <c r="D106" s="217" t="s">
        <v>130</v>
      </c>
      <c r="E106" s="40"/>
      <c r="F106" s="218" t="s">
        <v>160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130</v>
      </c>
      <c r="AU106" s="17" t="s">
        <v>79</v>
      </c>
    </row>
    <row r="107" spans="1:47" s="2" customFormat="1" ht="12">
      <c r="A107" s="38"/>
      <c r="B107" s="39"/>
      <c r="C107" s="40"/>
      <c r="D107" s="222" t="s">
        <v>132</v>
      </c>
      <c r="E107" s="40"/>
      <c r="F107" s="223" t="s">
        <v>161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132</v>
      </c>
      <c r="AU107" s="17" t="s">
        <v>79</v>
      </c>
    </row>
    <row r="108" spans="1:51" s="13" customFormat="1" ht="12">
      <c r="A108" s="13"/>
      <c r="B108" s="224"/>
      <c r="C108" s="225"/>
      <c r="D108" s="217" t="s">
        <v>134</v>
      </c>
      <c r="E108" s="226" t="s">
        <v>19</v>
      </c>
      <c r="F108" s="227" t="s">
        <v>162</v>
      </c>
      <c r="G108" s="225"/>
      <c r="H108" s="228">
        <v>721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134</v>
      </c>
      <c r="AU108" s="234" t="s">
        <v>79</v>
      </c>
      <c r="AV108" s="13" t="s">
        <v>79</v>
      </c>
      <c r="AW108" s="13" t="s">
        <v>31</v>
      </c>
      <c r="AX108" s="13" t="s">
        <v>77</v>
      </c>
      <c r="AY108" s="234" t="s">
        <v>121</v>
      </c>
    </row>
    <row r="109" spans="1:65" s="2" customFormat="1" ht="16.5" customHeight="1">
      <c r="A109" s="38"/>
      <c r="B109" s="39"/>
      <c r="C109" s="204" t="s">
        <v>163</v>
      </c>
      <c r="D109" s="204" t="s">
        <v>123</v>
      </c>
      <c r="E109" s="205" t="s">
        <v>345</v>
      </c>
      <c r="F109" s="206" t="s">
        <v>346</v>
      </c>
      <c r="G109" s="207" t="s">
        <v>126</v>
      </c>
      <c r="H109" s="208">
        <v>721</v>
      </c>
      <c r="I109" s="209"/>
      <c r="J109" s="210">
        <f>ROUND(I109*H109,2)</f>
        <v>0</v>
      </c>
      <c r="K109" s="206" t="s">
        <v>127</v>
      </c>
      <c r="L109" s="44"/>
      <c r="M109" s="211" t="s">
        <v>19</v>
      </c>
      <c r="N109" s="212" t="s">
        <v>40</v>
      </c>
      <c r="O109" s="84"/>
      <c r="P109" s="213">
        <f>O109*H109</f>
        <v>0</v>
      </c>
      <c r="Q109" s="213">
        <v>0.573</v>
      </c>
      <c r="R109" s="213">
        <f>Q109*H109</f>
        <v>413.133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128</v>
      </c>
      <c r="AT109" s="215" t="s">
        <v>123</v>
      </c>
      <c r="AU109" s="215" t="s">
        <v>79</v>
      </c>
      <c r="AY109" s="17" t="s">
        <v>121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128</v>
      </c>
      <c r="BM109" s="215" t="s">
        <v>347</v>
      </c>
    </row>
    <row r="110" spans="1:47" s="2" customFormat="1" ht="12">
      <c r="A110" s="38"/>
      <c r="B110" s="39"/>
      <c r="C110" s="40"/>
      <c r="D110" s="217" t="s">
        <v>130</v>
      </c>
      <c r="E110" s="40"/>
      <c r="F110" s="218" t="s">
        <v>348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130</v>
      </c>
      <c r="AU110" s="17" t="s">
        <v>79</v>
      </c>
    </row>
    <row r="111" spans="1:47" s="2" customFormat="1" ht="12">
      <c r="A111" s="38"/>
      <c r="B111" s="39"/>
      <c r="C111" s="40"/>
      <c r="D111" s="222" t="s">
        <v>132</v>
      </c>
      <c r="E111" s="40"/>
      <c r="F111" s="223" t="s">
        <v>349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132</v>
      </c>
      <c r="AU111" s="17" t="s">
        <v>79</v>
      </c>
    </row>
    <row r="112" spans="1:51" s="13" customFormat="1" ht="12">
      <c r="A112" s="13"/>
      <c r="B112" s="224"/>
      <c r="C112" s="225"/>
      <c r="D112" s="217" t="s">
        <v>134</v>
      </c>
      <c r="E112" s="226" t="s">
        <v>19</v>
      </c>
      <c r="F112" s="227" t="s">
        <v>162</v>
      </c>
      <c r="G112" s="225"/>
      <c r="H112" s="228">
        <v>721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134</v>
      </c>
      <c r="AU112" s="234" t="s">
        <v>79</v>
      </c>
      <c r="AV112" s="13" t="s">
        <v>79</v>
      </c>
      <c r="AW112" s="13" t="s">
        <v>31</v>
      </c>
      <c r="AX112" s="13" t="s">
        <v>77</v>
      </c>
      <c r="AY112" s="234" t="s">
        <v>121</v>
      </c>
    </row>
    <row r="113" spans="1:63" s="12" customFormat="1" ht="22.8" customHeight="1">
      <c r="A113" s="12"/>
      <c r="B113" s="188"/>
      <c r="C113" s="189"/>
      <c r="D113" s="190" t="s">
        <v>68</v>
      </c>
      <c r="E113" s="202" t="s">
        <v>249</v>
      </c>
      <c r="F113" s="202" t="s">
        <v>250</v>
      </c>
      <c r="G113" s="189"/>
      <c r="H113" s="189"/>
      <c r="I113" s="192"/>
      <c r="J113" s="203">
        <f>BK113</f>
        <v>0</v>
      </c>
      <c r="K113" s="189"/>
      <c r="L113" s="194"/>
      <c r="M113" s="195"/>
      <c r="N113" s="196"/>
      <c r="O113" s="196"/>
      <c r="P113" s="197">
        <f>SUM(P114:P117)</f>
        <v>0</v>
      </c>
      <c r="Q113" s="196"/>
      <c r="R113" s="197">
        <f>SUM(R114:R117)</f>
        <v>0</v>
      </c>
      <c r="S113" s="196"/>
      <c r="T113" s="198">
        <f>SUM(T114:T117)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99" t="s">
        <v>77</v>
      </c>
      <c r="AT113" s="200" t="s">
        <v>68</v>
      </c>
      <c r="AU113" s="200" t="s">
        <v>77</v>
      </c>
      <c r="AY113" s="199" t="s">
        <v>121</v>
      </c>
      <c r="BK113" s="201">
        <f>SUM(BK114:BK117)</f>
        <v>0</v>
      </c>
    </row>
    <row r="114" spans="1:65" s="2" customFormat="1" ht="24.15" customHeight="1">
      <c r="A114" s="38"/>
      <c r="B114" s="39"/>
      <c r="C114" s="204" t="s">
        <v>170</v>
      </c>
      <c r="D114" s="204" t="s">
        <v>123</v>
      </c>
      <c r="E114" s="205" t="s">
        <v>288</v>
      </c>
      <c r="F114" s="206" t="s">
        <v>289</v>
      </c>
      <c r="G114" s="207" t="s">
        <v>254</v>
      </c>
      <c r="H114" s="208">
        <v>648</v>
      </c>
      <c r="I114" s="209"/>
      <c r="J114" s="210">
        <f>ROUND(I114*H114,2)</f>
        <v>0</v>
      </c>
      <c r="K114" s="206" t="s">
        <v>127</v>
      </c>
      <c r="L114" s="44"/>
      <c r="M114" s="211" t="s">
        <v>19</v>
      </c>
      <c r="N114" s="212" t="s">
        <v>40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128</v>
      </c>
      <c r="AT114" s="215" t="s">
        <v>123</v>
      </c>
      <c r="AU114" s="215" t="s">
        <v>79</v>
      </c>
      <c r="AY114" s="17" t="s">
        <v>121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77</v>
      </c>
      <c r="BK114" s="216">
        <f>ROUND(I114*H114,2)</f>
        <v>0</v>
      </c>
      <c r="BL114" s="17" t="s">
        <v>128</v>
      </c>
      <c r="BM114" s="215" t="s">
        <v>350</v>
      </c>
    </row>
    <row r="115" spans="1:47" s="2" customFormat="1" ht="12">
      <c r="A115" s="38"/>
      <c r="B115" s="39"/>
      <c r="C115" s="40"/>
      <c r="D115" s="217" t="s">
        <v>130</v>
      </c>
      <c r="E115" s="40"/>
      <c r="F115" s="218" t="s">
        <v>289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130</v>
      </c>
      <c r="AU115" s="17" t="s">
        <v>79</v>
      </c>
    </row>
    <row r="116" spans="1:47" s="2" customFormat="1" ht="12">
      <c r="A116" s="38"/>
      <c r="B116" s="39"/>
      <c r="C116" s="40"/>
      <c r="D116" s="222" t="s">
        <v>132</v>
      </c>
      <c r="E116" s="40"/>
      <c r="F116" s="223" t="s">
        <v>291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132</v>
      </c>
      <c r="AU116" s="17" t="s">
        <v>79</v>
      </c>
    </row>
    <row r="117" spans="1:51" s="13" customFormat="1" ht="12">
      <c r="A117" s="13"/>
      <c r="B117" s="224"/>
      <c r="C117" s="225"/>
      <c r="D117" s="217" t="s">
        <v>134</v>
      </c>
      <c r="E117" s="226" t="s">
        <v>19</v>
      </c>
      <c r="F117" s="227" t="s">
        <v>351</v>
      </c>
      <c r="G117" s="225"/>
      <c r="H117" s="228">
        <v>648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134</v>
      </c>
      <c r="AU117" s="234" t="s">
        <v>79</v>
      </c>
      <c r="AV117" s="13" t="s">
        <v>79</v>
      </c>
      <c r="AW117" s="13" t="s">
        <v>31</v>
      </c>
      <c r="AX117" s="13" t="s">
        <v>77</v>
      </c>
      <c r="AY117" s="234" t="s">
        <v>121</v>
      </c>
    </row>
    <row r="118" spans="1:63" s="12" customFormat="1" ht="22.8" customHeight="1">
      <c r="A118" s="12"/>
      <c r="B118" s="188"/>
      <c r="C118" s="189"/>
      <c r="D118" s="190" t="s">
        <v>68</v>
      </c>
      <c r="E118" s="202" t="s">
        <v>298</v>
      </c>
      <c r="F118" s="202" t="s">
        <v>299</v>
      </c>
      <c r="G118" s="189"/>
      <c r="H118" s="189"/>
      <c r="I118" s="192"/>
      <c r="J118" s="203">
        <f>BK118</f>
        <v>0</v>
      </c>
      <c r="K118" s="189"/>
      <c r="L118" s="194"/>
      <c r="M118" s="195"/>
      <c r="N118" s="196"/>
      <c r="O118" s="196"/>
      <c r="P118" s="197">
        <f>SUM(P119:P128)</f>
        <v>0</v>
      </c>
      <c r="Q118" s="196"/>
      <c r="R118" s="197">
        <f>SUM(R119:R128)</f>
        <v>0</v>
      </c>
      <c r="S118" s="196"/>
      <c r="T118" s="198">
        <f>SUM(T119:T128)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9" t="s">
        <v>77</v>
      </c>
      <c r="AT118" s="200" t="s">
        <v>68</v>
      </c>
      <c r="AU118" s="200" t="s">
        <v>77</v>
      </c>
      <c r="AY118" s="199" t="s">
        <v>121</v>
      </c>
      <c r="BK118" s="201">
        <f>SUM(BK119:BK128)</f>
        <v>0</v>
      </c>
    </row>
    <row r="119" spans="1:65" s="2" customFormat="1" ht="21.75" customHeight="1">
      <c r="A119" s="38"/>
      <c r="B119" s="39"/>
      <c r="C119" s="204" t="s">
        <v>176</v>
      </c>
      <c r="D119" s="204" t="s">
        <v>123</v>
      </c>
      <c r="E119" s="205" t="s">
        <v>301</v>
      </c>
      <c r="F119" s="206" t="s">
        <v>302</v>
      </c>
      <c r="G119" s="207" t="s">
        <v>254</v>
      </c>
      <c r="H119" s="208">
        <v>744.793</v>
      </c>
      <c r="I119" s="209"/>
      <c r="J119" s="210">
        <f>ROUND(I119*H119,2)</f>
        <v>0</v>
      </c>
      <c r="K119" s="206" t="s">
        <v>127</v>
      </c>
      <c r="L119" s="44"/>
      <c r="M119" s="211" t="s">
        <v>19</v>
      </c>
      <c r="N119" s="212" t="s">
        <v>40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128</v>
      </c>
      <c r="AT119" s="215" t="s">
        <v>123</v>
      </c>
      <c r="AU119" s="215" t="s">
        <v>79</v>
      </c>
      <c r="AY119" s="17" t="s">
        <v>121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128</v>
      </c>
      <c r="BM119" s="215" t="s">
        <v>352</v>
      </c>
    </row>
    <row r="120" spans="1:47" s="2" customFormat="1" ht="12">
      <c r="A120" s="38"/>
      <c r="B120" s="39"/>
      <c r="C120" s="40"/>
      <c r="D120" s="217" t="s">
        <v>130</v>
      </c>
      <c r="E120" s="40"/>
      <c r="F120" s="218" t="s">
        <v>304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130</v>
      </c>
      <c r="AU120" s="17" t="s">
        <v>79</v>
      </c>
    </row>
    <row r="121" spans="1:47" s="2" customFormat="1" ht="12">
      <c r="A121" s="38"/>
      <c r="B121" s="39"/>
      <c r="C121" s="40"/>
      <c r="D121" s="222" t="s">
        <v>132</v>
      </c>
      <c r="E121" s="40"/>
      <c r="F121" s="223" t="s">
        <v>305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132</v>
      </c>
      <c r="AU121" s="17" t="s">
        <v>79</v>
      </c>
    </row>
    <row r="122" spans="1:65" s="2" customFormat="1" ht="21.75" customHeight="1">
      <c r="A122" s="38"/>
      <c r="B122" s="39"/>
      <c r="C122" s="204" t="s">
        <v>183</v>
      </c>
      <c r="D122" s="204" t="s">
        <v>123</v>
      </c>
      <c r="E122" s="205" t="s">
        <v>307</v>
      </c>
      <c r="F122" s="206" t="s">
        <v>308</v>
      </c>
      <c r="G122" s="207" t="s">
        <v>254</v>
      </c>
      <c r="H122" s="208">
        <v>744.793</v>
      </c>
      <c r="I122" s="209"/>
      <c r="J122" s="210">
        <f>ROUND(I122*H122,2)</f>
        <v>0</v>
      </c>
      <c r="K122" s="206" t="s">
        <v>127</v>
      </c>
      <c r="L122" s="44"/>
      <c r="M122" s="211" t="s">
        <v>19</v>
      </c>
      <c r="N122" s="212" t="s">
        <v>40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128</v>
      </c>
      <c r="AT122" s="215" t="s">
        <v>123</v>
      </c>
      <c r="AU122" s="215" t="s">
        <v>79</v>
      </c>
      <c r="AY122" s="17" t="s">
        <v>121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128</v>
      </c>
      <c r="BM122" s="215" t="s">
        <v>353</v>
      </c>
    </row>
    <row r="123" spans="1:47" s="2" customFormat="1" ht="12">
      <c r="A123" s="38"/>
      <c r="B123" s="39"/>
      <c r="C123" s="40"/>
      <c r="D123" s="217" t="s">
        <v>130</v>
      </c>
      <c r="E123" s="40"/>
      <c r="F123" s="218" t="s">
        <v>310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130</v>
      </c>
      <c r="AU123" s="17" t="s">
        <v>79</v>
      </c>
    </row>
    <row r="124" spans="1:47" s="2" customFormat="1" ht="12">
      <c r="A124" s="38"/>
      <c r="B124" s="39"/>
      <c r="C124" s="40"/>
      <c r="D124" s="222" t="s">
        <v>132</v>
      </c>
      <c r="E124" s="40"/>
      <c r="F124" s="223" t="s">
        <v>311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132</v>
      </c>
      <c r="AU124" s="17" t="s">
        <v>79</v>
      </c>
    </row>
    <row r="125" spans="1:65" s="2" customFormat="1" ht="21.75" customHeight="1">
      <c r="A125" s="38"/>
      <c r="B125" s="39"/>
      <c r="C125" s="204" t="s">
        <v>190</v>
      </c>
      <c r="D125" s="204" t="s">
        <v>123</v>
      </c>
      <c r="E125" s="205" t="s">
        <v>313</v>
      </c>
      <c r="F125" s="206" t="s">
        <v>314</v>
      </c>
      <c r="G125" s="207" t="s">
        <v>254</v>
      </c>
      <c r="H125" s="208">
        <v>2234.379</v>
      </c>
      <c r="I125" s="209"/>
      <c r="J125" s="210">
        <f>ROUND(I125*H125,2)</f>
        <v>0</v>
      </c>
      <c r="K125" s="206" t="s">
        <v>127</v>
      </c>
      <c r="L125" s="44"/>
      <c r="M125" s="211" t="s">
        <v>19</v>
      </c>
      <c r="N125" s="212" t="s">
        <v>40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128</v>
      </c>
      <c r="AT125" s="215" t="s">
        <v>123</v>
      </c>
      <c r="AU125" s="215" t="s">
        <v>79</v>
      </c>
      <c r="AY125" s="17" t="s">
        <v>121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128</v>
      </c>
      <c r="BM125" s="215" t="s">
        <v>354</v>
      </c>
    </row>
    <row r="126" spans="1:47" s="2" customFormat="1" ht="12">
      <c r="A126" s="38"/>
      <c r="B126" s="39"/>
      <c r="C126" s="40"/>
      <c r="D126" s="217" t="s">
        <v>130</v>
      </c>
      <c r="E126" s="40"/>
      <c r="F126" s="218" t="s">
        <v>316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130</v>
      </c>
      <c r="AU126" s="17" t="s">
        <v>79</v>
      </c>
    </row>
    <row r="127" spans="1:47" s="2" customFormat="1" ht="12">
      <c r="A127" s="38"/>
      <c r="B127" s="39"/>
      <c r="C127" s="40"/>
      <c r="D127" s="222" t="s">
        <v>132</v>
      </c>
      <c r="E127" s="40"/>
      <c r="F127" s="223" t="s">
        <v>317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132</v>
      </c>
      <c r="AU127" s="17" t="s">
        <v>79</v>
      </c>
    </row>
    <row r="128" spans="1:51" s="13" customFormat="1" ht="12">
      <c r="A128" s="13"/>
      <c r="B128" s="224"/>
      <c r="C128" s="225"/>
      <c r="D128" s="217" t="s">
        <v>134</v>
      </c>
      <c r="E128" s="225"/>
      <c r="F128" s="227" t="s">
        <v>355</v>
      </c>
      <c r="G128" s="225"/>
      <c r="H128" s="228">
        <v>2234.379</v>
      </c>
      <c r="I128" s="229"/>
      <c r="J128" s="225"/>
      <c r="K128" s="225"/>
      <c r="L128" s="230"/>
      <c r="M128" s="256"/>
      <c r="N128" s="257"/>
      <c r="O128" s="257"/>
      <c r="P128" s="257"/>
      <c r="Q128" s="257"/>
      <c r="R128" s="257"/>
      <c r="S128" s="257"/>
      <c r="T128" s="25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134</v>
      </c>
      <c r="AU128" s="234" t="s">
        <v>79</v>
      </c>
      <c r="AV128" s="13" t="s">
        <v>79</v>
      </c>
      <c r="AW128" s="13" t="s">
        <v>4</v>
      </c>
      <c r="AX128" s="13" t="s">
        <v>77</v>
      </c>
      <c r="AY128" s="234" t="s">
        <v>121</v>
      </c>
    </row>
    <row r="129" spans="1:31" s="2" customFormat="1" ht="6.95" customHeight="1">
      <c r="A129" s="38"/>
      <c r="B129" s="59"/>
      <c r="C129" s="60"/>
      <c r="D129" s="60"/>
      <c r="E129" s="60"/>
      <c r="F129" s="60"/>
      <c r="G129" s="60"/>
      <c r="H129" s="60"/>
      <c r="I129" s="60"/>
      <c r="J129" s="60"/>
      <c r="K129" s="60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password="CC35" sheet="1" objects="1" scenarios="1" formatColumns="0" formatRows="0" autoFilter="0"/>
  <autoFilter ref="C83:K12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2_01/122252204"/>
    <hyperlink ref="F93" r:id="rId2" display="https://podminky.urs.cz/item/CS_URS_2022_01/162351104"/>
    <hyperlink ref="F97" r:id="rId3" display="https://podminky.urs.cz/item/CS_URS_2022_01/162751119"/>
    <hyperlink ref="F102" r:id="rId4" display="https://podminky.urs.cz/item/CS_URS_2022_01/181152302"/>
    <hyperlink ref="F107" r:id="rId5" display="https://podminky.urs.cz/item/CS_URS_2022_01/564861111"/>
    <hyperlink ref="F111" r:id="rId6" display="https://podminky.urs.cz/item/CS_URS_2022_01/564681111"/>
    <hyperlink ref="F116" r:id="rId7" display="https://podminky.urs.cz/item/CS_URS_2022_01/997221873"/>
    <hyperlink ref="F121" r:id="rId8" display="https://podminky.urs.cz/item/CS_URS_2022_01/998225111"/>
    <hyperlink ref="F124" r:id="rId9" display="https://podminky.urs.cz/item/CS_URS_2022_01/998225191"/>
    <hyperlink ref="F127" r:id="rId10" display="https://podminky.urs.cz/item/CS_URS_2022_01/99822519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Oprava MK Mládeže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356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19. 1. 2022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ROUND((SUM(BE84:BE125)),2)</f>
        <v>0</v>
      </c>
      <c r="G33" s="38"/>
      <c r="H33" s="38"/>
      <c r="I33" s="148">
        <v>0.21</v>
      </c>
      <c r="J33" s="147">
        <f>ROUND(((SUM(BE84:BE125))*I33),2)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ROUND((SUM(BF84:BF125)),2)</f>
        <v>0</v>
      </c>
      <c r="G34" s="38"/>
      <c r="H34" s="38"/>
      <c r="I34" s="148">
        <v>0.15</v>
      </c>
      <c r="J34" s="147">
        <f>ROUND(((SUM(BF84:BF125))*I34),2)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ROUND((SUM(BG84:BG125)),2)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ROUND((SUM(BH84:BH125)),2)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ROUND((SUM(BI84:BI125)),2)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MK Mládeže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02 - Chodník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19. 1. 2022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96</v>
      </c>
      <c r="D57" s="162"/>
      <c r="E57" s="162"/>
      <c r="F57" s="162"/>
      <c r="G57" s="162"/>
      <c r="H57" s="162"/>
      <c r="I57" s="162"/>
      <c r="J57" s="163" t="s">
        <v>97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98</v>
      </c>
    </row>
    <row r="60" spans="1:31" s="9" customFormat="1" ht="24.95" customHeight="1">
      <c r="A60" s="9"/>
      <c r="B60" s="165"/>
      <c r="C60" s="166"/>
      <c r="D60" s="167" t="s">
        <v>99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100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101</v>
      </c>
      <c r="E62" s="174"/>
      <c r="F62" s="174"/>
      <c r="G62" s="174"/>
      <c r="H62" s="174"/>
      <c r="I62" s="174"/>
      <c r="J62" s="175">
        <f>J95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103</v>
      </c>
      <c r="E63" s="174"/>
      <c r="F63" s="174"/>
      <c r="G63" s="174"/>
      <c r="H63" s="174"/>
      <c r="I63" s="174"/>
      <c r="J63" s="175">
        <f>J104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104</v>
      </c>
      <c r="E64" s="174"/>
      <c r="F64" s="174"/>
      <c r="G64" s="174"/>
      <c r="H64" s="174"/>
      <c r="I64" s="174"/>
      <c r="J64" s="175">
        <f>J112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106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Oprava MK Mládeže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93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SO 02 - Chodník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19. 1. 2022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 xml:space="preserve"> </v>
      </c>
      <c r="G80" s="40"/>
      <c r="H80" s="40"/>
      <c r="I80" s="32" t="s">
        <v>30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40"/>
      <c r="E81" s="40"/>
      <c r="F81" s="27" t="str">
        <f>IF(E18="","",E18)</f>
        <v>Vyplň údaj</v>
      </c>
      <c r="G81" s="40"/>
      <c r="H81" s="40"/>
      <c r="I81" s="32" t="s">
        <v>32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107</v>
      </c>
      <c r="D83" s="180" t="s">
        <v>54</v>
      </c>
      <c r="E83" s="180" t="s">
        <v>50</v>
      </c>
      <c r="F83" s="180" t="s">
        <v>51</v>
      </c>
      <c r="G83" s="180" t="s">
        <v>108</v>
      </c>
      <c r="H83" s="180" t="s">
        <v>109</v>
      </c>
      <c r="I83" s="180" t="s">
        <v>110</v>
      </c>
      <c r="J83" s="180" t="s">
        <v>97</v>
      </c>
      <c r="K83" s="181" t="s">
        <v>111</v>
      </c>
      <c r="L83" s="182"/>
      <c r="M83" s="92" t="s">
        <v>19</v>
      </c>
      <c r="N83" s="93" t="s">
        <v>39</v>
      </c>
      <c r="O83" s="93" t="s">
        <v>112</v>
      </c>
      <c r="P83" s="93" t="s">
        <v>113</v>
      </c>
      <c r="Q83" s="93" t="s">
        <v>114</v>
      </c>
      <c r="R83" s="93" t="s">
        <v>115</v>
      </c>
      <c r="S83" s="93" t="s">
        <v>116</v>
      </c>
      <c r="T83" s="94" t="s">
        <v>117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118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</f>
        <v>0</v>
      </c>
      <c r="Q84" s="96"/>
      <c r="R84" s="185">
        <f>R85</f>
        <v>29.5856</v>
      </c>
      <c r="S84" s="96"/>
      <c r="T84" s="186">
        <f>T85</f>
        <v>33.16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98</v>
      </c>
      <c r="BK84" s="187">
        <f>BK85</f>
        <v>0</v>
      </c>
    </row>
    <row r="85" spans="1:63" s="12" customFormat="1" ht="25.9" customHeight="1">
      <c r="A85" s="12"/>
      <c r="B85" s="188"/>
      <c r="C85" s="189"/>
      <c r="D85" s="190" t="s">
        <v>68</v>
      </c>
      <c r="E85" s="191" t="s">
        <v>119</v>
      </c>
      <c r="F85" s="191" t="s">
        <v>120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P86+P95+P104+P112</f>
        <v>0</v>
      </c>
      <c r="Q85" s="196"/>
      <c r="R85" s="197">
        <f>R86+R95+R104+R112</f>
        <v>29.5856</v>
      </c>
      <c r="S85" s="196"/>
      <c r="T85" s="198">
        <f>T86+T95+T104+T112</f>
        <v>33.16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77</v>
      </c>
      <c r="AT85" s="200" t="s">
        <v>68</v>
      </c>
      <c r="AU85" s="200" t="s">
        <v>69</v>
      </c>
      <c r="AY85" s="199" t="s">
        <v>121</v>
      </c>
      <c r="BK85" s="201">
        <f>BK86+BK95+BK104+BK112</f>
        <v>0</v>
      </c>
    </row>
    <row r="86" spans="1:63" s="12" customFormat="1" ht="22.8" customHeight="1">
      <c r="A86" s="12"/>
      <c r="B86" s="188"/>
      <c r="C86" s="189"/>
      <c r="D86" s="190" t="s">
        <v>68</v>
      </c>
      <c r="E86" s="202" t="s">
        <v>77</v>
      </c>
      <c r="F86" s="202" t="s">
        <v>122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SUM(P87:P94)</f>
        <v>0</v>
      </c>
      <c r="Q86" s="196"/>
      <c r="R86" s="197">
        <f>SUM(R87:R94)</f>
        <v>0</v>
      </c>
      <c r="S86" s="196"/>
      <c r="T86" s="198">
        <f>SUM(T87:T94)</f>
        <v>33.16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77</v>
      </c>
      <c r="AT86" s="200" t="s">
        <v>68</v>
      </c>
      <c r="AU86" s="200" t="s">
        <v>77</v>
      </c>
      <c r="AY86" s="199" t="s">
        <v>121</v>
      </c>
      <c r="BK86" s="201">
        <f>SUM(BK87:BK94)</f>
        <v>0</v>
      </c>
    </row>
    <row r="87" spans="1:65" s="2" customFormat="1" ht="16.5" customHeight="1">
      <c r="A87" s="38"/>
      <c r="B87" s="39"/>
      <c r="C87" s="204" t="s">
        <v>77</v>
      </c>
      <c r="D87" s="204" t="s">
        <v>123</v>
      </c>
      <c r="E87" s="205" t="s">
        <v>357</v>
      </c>
      <c r="F87" s="206" t="s">
        <v>358</v>
      </c>
      <c r="G87" s="207" t="s">
        <v>126</v>
      </c>
      <c r="H87" s="208">
        <v>96</v>
      </c>
      <c r="I87" s="209"/>
      <c r="J87" s="210">
        <f>ROUND(I87*H87,2)</f>
        <v>0</v>
      </c>
      <c r="K87" s="206" t="s">
        <v>127</v>
      </c>
      <c r="L87" s="44"/>
      <c r="M87" s="211" t="s">
        <v>19</v>
      </c>
      <c r="N87" s="212" t="s">
        <v>40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0.26</v>
      </c>
      <c r="T87" s="214">
        <f>S87*H87</f>
        <v>24.96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128</v>
      </c>
      <c r="AT87" s="215" t="s">
        <v>123</v>
      </c>
      <c r="AU87" s="215" t="s">
        <v>79</v>
      </c>
      <c r="AY87" s="17" t="s">
        <v>121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77</v>
      </c>
      <c r="BK87" s="216">
        <f>ROUND(I87*H87,2)</f>
        <v>0</v>
      </c>
      <c r="BL87" s="17" t="s">
        <v>128</v>
      </c>
      <c r="BM87" s="215" t="s">
        <v>359</v>
      </c>
    </row>
    <row r="88" spans="1:47" s="2" customFormat="1" ht="12">
      <c r="A88" s="38"/>
      <c r="B88" s="39"/>
      <c r="C88" s="40"/>
      <c r="D88" s="217" t="s">
        <v>130</v>
      </c>
      <c r="E88" s="40"/>
      <c r="F88" s="218" t="s">
        <v>360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130</v>
      </c>
      <c r="AU88" s="17" t="s">
        <v>79</v>
      </c>
    </row>
    <row r="89" spans="1:47" s="2" customFormat="1" ht="12">
      <c r="A89" s="38"/>
      <c r="B89" s="39"/>
      <c r="C89" s="40"/>
      <c r="D89" s="222" t="s">
        <v>132</v>
      </c>
      <c r="E89" s="40"/>
      <c r="F89" s="223" t="s">
        <v>361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132</v>
      </c>
      <c r="AU89" s="17" t="s">
        <v>79</v>
      </c>
    </row>
    <row r="90" spans="1:51" s="13" customFormat="1" ht="12">
      <c r="A90" s="13"/>
      <c r="B90" s="224"/>
      <c r="C90" s="225"/>
      <c r="D90" s="217" t="s">
        <v>134</v>
      </c>
      <c r="E90" s="226" t="s">
        <v>19</v>
      </c>
      <c r="F90" s="227" t="s">
        <v>362</v>
      </c>
      <c r="G90" s="225"/>
      <c r="H90" s="228">
        <v>96</v>
      </c>
      <c r="I90" s="229"/>
      <c r="J90" s="225"/>
      <c r="K90" s="225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134</v>
      </c>
      <c r="AU90" s="234" t="s">
        <v>79</v>
      </c>
      <c r="AV90" s="13" t="s">
        <v>79</v>
      </c>
      <c r="AW90" s="13" t="s">
        <v>31</v>
      </c>
      <c r="AX90" s="13" t="s">
        <v>77</v>
      </c>
      <c r="AY90" s="234" t="s">
        <v>121</v>
      </c>
    </row>
    <row r="91" spans="1:65" s="2" customFormat="1" ht="16.5" customHeight="1">
      <c r="A91" s="38"/>
      <c r="B91" s="39"/>
      <c r="C91" s="204" t="s">
        <v>79</v>
      </c>
      <c r="D91" s="204" t="s">
        <v>123</v>
      </c>
      <c r="E91" s="205" t="s">
        <v>142</v>
      </c>
      <c r="F91" s="206" t="s">
        <v>143</v>
      </c>
      <c r="G91" s="207" t="s">
        <v>144</v>
      </c>
      <c r="H91" s="208">
        <v>40</v>
      </c>
      <c r="I91" s="209"/>
      <c r="J91" s="210">
        <f>ROUND(I91*H91,2)</f>
        <v>0</v>
      </c>
      <c r="K91" s="206" t="s">
        <v>127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0.205</v>
      </c>
      <c r="T91" s="214">
        <f>S91*H91</f>
        <v>8.2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128</v>
      </c>
      <c r="AT91" s="215" t="s">
        <v>123</v>
      </c>
      <c r="AU91" s="215" t="s">
        <v>79</v>
      </c>
      <c r="AY91" s="17" t="s">
        <v>121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128</v>
      </c>
      <c r="BM91" s="215" t="s">
        <v>363</v>
      </c>
    </row>
    <row r="92" spans="1:47" s="2" customFormat="1" ht="12">
      <c r="A92" s="38"/>
      <c r="B92" s="39"/>
      <c r="C92" s="40"/>
      <c r="D92" s="217" t="s">
        <v>130</v>
      </c>
      <c r="E92" s="40"/>
      <c r="F92" s="218" t="s">
        <v>146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130</v>
      </c>
      <c r="AU92" s="17" t="s">
        <v>79</v>
      </c>
    </row>
    <row r="93" spans="1:47" s="2" customFormat="1" ht="12">
      <c r="A93" s="38"/>
      <c r="B93" s="39"/>
      <c r="C93" s="40"/>
      <c r="D93" s="222" t="s">
        <v>132</v>
      </c>
      <c r="E93" s="40"/>
      <c r="F93" s="223" t="s">
        <v>147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132</v>
      </c>
      <c r="AU93" s="17" t="s">
        <v>79</v>
      </c>
    </row>
    <row r="94" spans="1:51" s="13" customFormat="1" ht="12">
      <c r="A94" s="13"/>
      <c r="B94" s="224"/>
      <c r="C94" s="225"/>
      <c r="D94" s="217" t="s">
        <v>134</v>
      </c>
      <c r="E94" s="226" t="s">
        <v>19</v>
      </c>
      <c r="F94" s="227" t="s">
        <v>364</v>
      </c>
      <c r="G94" s="225"/>
      <c r="H94" s="228">
        <v>40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134</v>
      </c>
      <c r="AU94" s="234" t="s">
        <v>79</v>
      </c>
      <c r="AV94" s="13" t="s">
        <v>79</v>
      </c>
      <c r="AW94" s="13" t="s">
        <v>31</v>
      </c>
      <c r="AX94" s="13" t="s">
        <v>77</v>
      </c>
      <c r="AY94" s="234" t="s">
        <v>121</v>
      </c>
    </row>
    <row r="95" spans="1:63" s="12" customFormat="1" ht="22.8" customHeight="1">
      <c r="A95" s="12"/>
      <c r="B95" s="188"/>
      <c r="C95" s="189"/>
      <c r="D95" s="190" t="s">
        <v>68</v>
      </c>
      <c r="E95" s="202" t="s">
        <v>149</v>
      </c>
      <c r="F95" s="202" t="s">
        <v>150</v>
      </c>
      <c r="G95" s="189"/>
      <c r="H95" s="189"/>
      <c r="I95" s="192"/>
      <c r="J95" s="203">
        <f>BK95</f>
        <v>0</v>
      </c>
      <c r="K95" s="189"/>
      <c r="L95" s="194"/>
      <c r="M95" s="195"/>
      <c r="N95" s="196"/>
      <c r="O95" s="196"/>
      <c r="P95" s="197">
        <f>SUM(P96:P103)</f>
        <v>0</v>
      </c>
      <c r="Q95" s="196"/>
      <c r="R95" s="197">
        <f>SUM(R96:R103)</f>
        <v>20.1696</v>
      </c>
      <c r="S95" s="196"/>
      <c r="T95" s="198">
        <f>SUM(T96:T103)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77</v>
      </c>
      <c r="AT95" s="200" t="s">
        <v>68</v>
      </c>
      <c r="AU95" s="200" t="s">
        <v>77</v>
      </c>
      <c r="AY95" s="199" t="s">
        <v>121</v>
      </c>
      <c r="BK95" s="201">
        <f>SUM(BK96:BK103)</f>
        <v>0</v>
      </c>
    </row>
    <row r="96" spans="1:65" s="2" customFormat="1" ht="21.75" customHeight="1">
      <c r="A96" s="38"/>
      <c r="B96" s="39"/>
      <c r="C96" s="204" t="s">
        <v>141</v>
      </c>
      <c r="D96" s="204" t="s">
        <v>123</v>
      </c>
      <c r="E96" s="205" t="s">
        <v>365</v>
      </c>
      <c r="F96" s="206" t="s">
        <v>366</v>
      </c>
      <c r="G96" s="207" t="s">
        <v>126</v>
      </c>
      <c r="H96" s="208">
        <v>96</v>
      </c>
      <c r="I96" s="209"/>
      <c r="J96" s="210">
        <f>ROUND(I96*H96,2)</f>
        <v>0</v>
      </c>
      <c r="K96" s="206" t="s">
        <v>127</v>
      </c>
      <c r="L96" s="44"/>
      <c r="M96" s="211" t="s">
        <v>19</v>
      </c>
      <c r="N96" s="212" t="s">
        <v>40</v>
      </c>
      <c r="O96" s="84"/>
      <c r="P96" s="213">
        <f>O96*H96</f>
        <v>0</v>
      </c>
      <c r="Q96" s="213">
        <v>0.09848</v>
      </c>
      <c r="R96" s="213">
        <f>Q96*H96</f>
        <v>9.45408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128</v>
      </c>
      <c r="AT96" s="215" t="s">
        <v>123</v>
      </c>
      <c r="AU96" s="215" t="s">
        <v>79</v>
      </c>
      <c r="AY96" s="17" t="s">
        <v>121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128</v>
      </c>
      <c r="BM96" s="215" t="s">
        <v>367</v>
      </c>
    </row>
    <row r="97" spans="1:47" s="2" customFormat="1" ht="12">
      <c r="A97" s="38"/>
      <c r="B97" s="39"/>
      <c r="C97" s="40"/>
      <c r="D97" s="217" t="s">
        <v>130</v>
      </c>
      <c r="E97" s="40"/>
      <c r="F97" s="218" t="s">
        <v>368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130</v>
      </c>
      <c r="AU97" s="17" t="s">
        <v>79</v>
      </c>
    </row>
    <row r="98" spans="1:47" s="2" customFormat="1" ht="12">
      <c r="A98" s="38"/>
      <c r="B98" s="39"/>
      <c r="C98" s="40"/>
      <c r="D98" s="222" t="s">
        <v>132</v>
      </c>
      <c r="E98" s="40"/>
      <c r="F98" s="223" t="s">
        <v>369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132</v>
      </c>
      <c r="AU98" s="17" t="s">
        <v>79</v>
      </c>
    </row>
    <row r="99" spans="1:51" s="13" customFormat="1" ht="12">
      <c r="A99" s="13"/>
      <c r="B99" s="224"/>
      <c r="C99" s="225"/>
      <c r="D99" s="217" t="s">
        <v>134</v>
      </c>
      <c r="E99" s="226" t="s">
        <v>19</v>
      </c>
      <c r="F99" s="227" t="s">
        <v>362</v>
      </c>
      <c r="G99" s="225"/>
      <c r="H99" s="228">
        <v>96</v>
      </c>
      <c r="I99" s="229"/>
      <c r="J99" s="225"/>
      <c r="K99" s="225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134</v>
      </c>
      <c r="AU99" s="234" t="s">
        <v>79</v>
      </c>
      <c r="AV99" s="13" t="s">
        <v>79</v>
      </c>
      <c r="AW99" s="13" t="s">
        <v>31</v>
      </c>
      <c r="AX99" s="13" t="s">
        <v>77</v>
      </c>
      <c r="AY99" s="234" t="s">
        <v>121</v>
      </c>
    </row>
    <row r="100" spans="1:65" s="2" customFormat="1" ht="21.75" customHeight="1">
      <c r="A100" s="38"/>
      <c r="B100" s="39"/>
      <c r="C100" s="204" t="s">
        <v>128</v>
      </c>
      <c r="D100" s="204" t="s">
        <v>123</v>
      </c>
      <c r="E100" s="205" t="s">
        <v>370</v>
      </c>
      <c r="F100" s="206" t="s">
        <v>371</v>
      </c>
      <c r="G100" s="207" t="s">
        <v>126</v>
      </c>
      <c r="H100" s="208">
        <v>96</v>
      </c>
      <c r="I100" s="209"/>
      <c r="J100" s="210">
        <f>ROUND(I100*H100,2)</f>
        <v>0</v>
      </c>
      <c r="K100" s="206" t="s">
        <v>127</v>
      </c>
      <c r="L100" s="44"/>
      <c r="M100" s="211" t="s">
        <v>19</v>
      </c>
      <c r="N100" s="212" t="s">
        <v>40</v>
      </c>
      <c r="O100" s="84"/>
      <c r="P100" s="213">
        <f>O100*H100</f>
        <v>0</v>
      </c>
      <c r="Q100" s="213">
        <v>0.11162</v>
      </c>
      <c r="R100" s="213">
        <f>Q100*H100</f>
        <v>10.71552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128</v>
      </c>
      <c r="AT100" s="215" t="s">
        <v>123</v>
      </c>
      <c r="AU100" s="215" t="s">
        <v>79</v>
      </c>
      <c r="AY100" s="17" t="s">
        <v>121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128</v>
      </c>
      <c r="BM100" s="215" t="s">
        <v>372</v>
      </c>
    </row>
    <row r="101" spans="1:47" s="2" customFormat="1" ht="12">
      <c r="A101" s="38"/>
      <c r="B101" s="39"/>
      <c r="C101" s="40"/>
      <c r="D101" s="217" t="s">
        <v>130</v>
      </c>
      <c r="E101" s="40"/>
      <c r="F101" s="218" t="s">
        <v>373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130</v>
      </c>
      <c r="AU101" s="17" t="s">
        <v>79</v>
      </c>
    </row>
    <row r="102" spans="1:47" s="2" customFormat="1" ht="12">
      <c r="A102" s="38"/>
      <c r="B102" s="39"/>
      <c r="C102" s="40"/>
      <c r="D102" s="222" t="s">
        <v>132</v>
      </c>
      <c r="E102" s="40"/>
      <c r="F102" s="223" t="s">
        <v>374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132</v>
      </c>
      <c r="AU102" s="17" t="s">
        <v>79</v>
      </c>
    </row>
    <row r="103" spans="1:51" s="13" customFormat="1" ht="12">
      <c r="A103" s="13"/>
      <c r="B103" s="224"/>
      <c r="C103" s="225"/>
      <c r="D103" s="217" t="s">
        <v>134</v>
      </c>
      <c r="E103" s="226" t="s">
        <v>19</v>
      </c>
      <c r="F103" s="227" t="s">
        <v>362</v>
      </c>
      <c r="G103" s="225"/>
      <c r="H103" s="228">
        <v>96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134</v>
      </c>
      <c r="AU103" s="234" t="s">
        <v>79</v>
      </c>
      <c r="AV103" s="13" t="s">
        <v>79</v>
      </c>
      <c r="AW103" s="13" t="s">
        <v>31</v>
      </c>
      <c r="AX103" s="13" t="s">
        <v>77</v>
      </c>
      <c r="AY103" s="234" t="s">
        <v>121</v>
      </c>
    </row>
    <row r="104" spans="1:63" s="12" customFormat="1" ht="22.8" customHeight="1">
      <c r="A104" s="12"/>
      <c r="B104" s="188"/>
      <c r="C104" s="189"/>
      <c r="D104" s="190" t="s">
        <v>68</v>
      </c>
      <c r="E104" s="202" t="s">
        <v>183</v>
      </c>
      <c r="F104" s="202" t="s">
        <v>213</v>
      </c>
      <c r="G104" s="189"/>
      <c r="H104" s="189"/>
      <c r="I104" s="192"/>
      <c r="J104" s="203">
        <f>BK104</f>
        <v>0</v>
      </c>
      <c r="K104" s="189"/>
      <c r="L104" s="194"/>
      <c r="M104" s="195"/>
      <c r="N104" s="196"/>
      <c r="O104" s="196"/>
      <c r="P104" s="197">
        <f>SUM(P105:P111)</f>
        <v>0</v>
      </c>
      <c r="Q104" s="196"/>
      <c r="R104" s="197">
        <f>SUM(R105:R111)</f>
        <v>9.416</v>
      </c>
      <c r="S104" s="196"/>
      <c r="T104" s="198">
        <f>SUM(T105:T111)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9" t="s">
        <v>77</v>
      </c>
      <c r="AT104" s="200" t="s">
        <v>68</v>
      </c>
      <c r="AU104" s="200" t="s">
        <v>77</v>
      </c>
      <c r="AY104" s="199" t="s">
        <v>121</v>
      </c>
      <c r="BK104" s="201">
        <f>SUM(BK105:BK111)</f>
        <v>0</v>
      </c>
    </row>
    <row r="105" spans="1:65" s="2" customFormat="1" ht="16.5" customHeight="1">
      <c r="A105" s="38"/>
      <c r="B105" s="39"/>
      <c r="C105" s="204" t="s">
        <v>149</v>
      </c>
      <c r="D105" s="204" t="s">
        <v>123</v>
      </c>
      <c r="E105" s="205" t="s">
        <v>215</v>
      </c>
      <c r="F105" s="206" t="s">
        <v>216</v>
      </c>
      <c r="G105" s="207" t="s">
        <v>144</v>
      </c>
      <c r="H105" s="208">
        <v>40</v>
      </c>
      <c r="I105" s="209"/>
      <c r="J105" s="210">
        <f>ROUND(I105*H105,2)</f>
        <v>0</v>
      </c>
      <c r="K105" s="206" t="s">
        <v>127</v>
      </c>
      <c r="L105" s="44"/>
      <c r="M105" s="211" t="s">
        <v>19</v>
      </c>
      <c r="N105" s="212" t="s">
        <v>40</v>
      </c>
      <c r="O105" s="84"/>
      <c r="P105" s="213">
        <f>O105*H105</f>
        <v>0</v>
      </c>
      <c r="Q105" s="213">
        <v>0.1554</v>
      </c>
      <c r="R105" s="213">
        <f>Q105*H105</f>
        <v>6.216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128</v>
      </c>
      <c r="AT105" s="215" t="s">
        <v>123</v>
      </c>
      <c r="AU105" s="215" t="s">
        <v>79</v>
      </c>
      <c r="AY105" s="17" t="s">
        <v>121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128</v>
      </c>
      <c r="BM105" s="215" t="s">
        <v>375</v>
      </c>
    </row>
    <row r="106" spans="1:47" s="2" customFormat="1" ht="12">
      <c r="A106" s="38"/>
      <c r="B106" s="39"/>
      <c r="C106" s="40"/>
      <c r="D106" s="217" t="s">
        <v>130</v>
      </c>
      <c r="E106" s="40"/>
      <c r="F106" s="218" t="s">
        <v>218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130</v>
      </c>
      <c r="AU106" s="17" t="s">
        <v>79</v>
      </c>
    </row>
    <row r="107" spans="1:47" s="2" customFormat="1" ht="12">
      <c r="A107" s="38"/>
      <c r="B107" s="39"/>
      <c r="C107" s="40"/>
      <c r="D107" s="222" t="s">
        <v>132</v>
      </c>
      <c r="E107" s="40"/>
      <c r="F107" s="223" t="s">
        <v>219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132</v>
      </c>
      <c r="AU107" s="17" t="s">
        <v>79</v>
      </c>
    </row>
    <row r="108" spans="1:51" s="13" customFormat="1" ht="12">
      <c r="A108" s="13"/>
      <c r="B108" s="224"/>
      <c r="C108" s="225"/>
      <c r="D108" s="217" t="s">
        <v>134</v>
      </c>
      <c r="E108" s="226" t="s">
        <v>19</v>
      </c>
      <c r="F108" s="227" t="s">
        <v>364</v>
      </c>
      <c r="G108" s="225"/>
      <c r="H108" s="228">
        <v>40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134</v>
      </c>
      <c r="AU108" s="234" t="s">
        <v>79</v>
      </c>
      <c r="AV108" s="13" t="s">
        <v>79</v>
      </c>
      <c r="AW108" s="13" t="s">
        <v>31</v>
      </c>
      <c r="AX108" s="13" t="s">
        <v>77</v>
      </c>
      <c r="AY108" s="234" t="s">
        <v>121</v>
      </c>
    </row>
    <row r="109" spans="1:65" s="2" customFormat="1" ht="16.5" customHeight="1">
      <c r="A109" s="38"/>
      <c r="B109" s="39"/>
      <c r="C109" s="246" t="s">
        <v>163</v>
      </c>
      <c r="D109" s="246" t="s">
        <v>220</v>
      </c>
      <c r="E109" s="247" t="s">
        <v>221</v>
      </c>
      <c r="F109" s="248" t="s">
        <v>222</v>
      </c>
      <c r="G109" s="249" t="s">
        <v>144</v>
      </c>
      <c r="H109" s="250">
        <v>40</v>
      </c>
      <c r="I109" s="251"/>
      <c r="J109" s="252">
        <f>ROUND(I109*H109,2)</f>
        <v>0</v>
      </c>
      <c r="K109" s="248" t="s">
        <v>127</v>
      </c>
      <c r="L109" s="253"/>
      <c r="M109" s="254" t="s">
        <v>19</v>
      </c>
      <c r="N109" s="255" t="s">
        <v>40</v>
      </c>
      <c r="O109" s="84"/>
      <c r="P109" s="213">
        <f>O109*H109</f>
        <v>0</v>
      </c>
      <c r="Q109" s="213">
        <v>0.08</v>
      </c>
      <c r="R109" s="213">
        <f>Q109*H109</f>
        <v>3.2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176</v>
      </c>
      <c r="AT109" s="215" t="s">
        <v>220</v>
      </c>
      <c r="AU109" s="215" t="s">
        <v>79</v>
      </c>
      <c r="AY109" s="17" t="s">
        <v>121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128</v>
      </c>
      <c r="BM109" s="215" t="s">
        <v>376</v>
      </c>
    </row>
    <row r="110" spans="1:47" s="2" customFormat="1" ht="12">
      <c r="A110" s="38"/>
      <c r="B110" s="39"/>
      <c r="C110" s="40"/>
      <c r="D110" s="217" t="s">
        <v>130</v>
      </c>
      <c r="E110" s="40"/>
      <c r="F110" s="218" t="s">
        <v>222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130</v>
      </c>
      <c r="AU110" s="17" t="s">
        <v>79</v>
      </c>
    </row>
    <row r="111" spans="1:51" s="13" customFormat="1" ht="12">
      <c r="A111" s="13"/>
      <c r="B111" s="224"/>
      <c r="C111" s="225"/>
      <c r="D111" s="217" t="s">
        <v>134</v>
      </c>
      <c r="E111" s="226" t="s">
        <v>19</v>
      </c>
      <c r="F111" s="227" t="s">
        <v>364</v>
      </c>
      <c r="G111" s="225"/>
      <c r="H111" s="228">
        <v>40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134</v>
      </c>
      <c r="AU111" s="234" t="s">
        <v>79</v>
      </c>
      <c r="AV111" s="13" t="s">
        <v>79</v>
      </c>
      <c r="AW111" s="13" t="s">
        <v>31</v>
      </c>
      <c r="AX111" s="13" t="s">
        <v>77</v>
      </c>
      <c r="AY111" s="234" t="s">
        <v>121</v>
      </c>
    </row>
    <row r="112" spans="1:63" s="12" customFormat="1" ht="22.8" customHeight="1">
      <c r="A112" s="12"/>
      <c r="B112" s="188"/>
      <c r="C112" s="189"/>
      <c r="D112" s="190" t="s">
        <v>68</v>
      </c>
      <c r="E112" s="202" t="s">
        <v>249</v>
      </c>
      <c r="F112" s="202" t="s">
        <v>250</v>
      </c>
      <c r="G112" s="189"/>
      <c r="H112" s="189"/>
      <c r="I112" s="192"/>
      <c r="J112" s="203">
        <f>BK112</f>
        <v>0</v>
      </c>
      <c r="K112" s="189"/>
      <c r="L112" s="194"/>
      <c r="M112" s="195"/>
      <c r="N112" s="196"/>
      <c r="O112" s="196"/>
      <c r="P112" s="197">
        <f>SUM(P113:P125)</f>
        <v>0</v>
      </c>
      <c r="Q112" s="196"/>
      <c r="R112" s="197">
        <f>SUM(R113:R125)</f>
        <v>0</v>
      </c>
      <c r="S112" s="196"/>
      <c r="T112" s="198">
        <f>SUM(T113:T125)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99" t="s">
        <v>77</v>
      </c>
      <c r="AT112" s="200" t="s">
        <v>68</v>
      </c>
      <c r="AU112" s="200" t="s">
        <v>77</v>
      </c>
      <c r="AY112" s="199" t="s">
        <v>121</v>
      </c>
      <c r="BK112" s="201">
        <f>SUM(BK113:BK125)</f>
        <v>0</v>
      </c>
    </row>
    <row r="113" spans="1:65" s="2" customFormat="1" ht="16.5" customHeight="1">
      <c r="A113" s="38"/>
      <c r="B113" s="39"/>
      <c r="C113" s="204" t="s">
        <v>170</v>
      </c>
      <c r="D113" s="204" t="s">
        <v>123</v>
      </c>
      <c r="E113" s="205" t="s">
        <v>268</v>
      </c>
      <c r="F113" s="206" t="s">
        <v>269</v>
      </c>
      <c r="G113" s="207" t="s">
        <v>254</v>
      </c>
      <c r="H113" s="208">
        <v>8.2</v>
      </c>
      <c r="I113" s="209"/>
      <c r="J113" s="210">
        <f>ROUND(I113*H113,2)</f>
        <v>0</v>
      </c>
      <c r="K113" s="206" t="s">
        <v>127</v>
      </c>
      <c r="L113" s="44"/>
      <c r="M113" s="211" t="s">
        <v>19</v>
      </c>
      <c r="N113" s="212" t="s">
        <v>40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128</v>
      </c>
      <c r="AT113" s="215" t="s">
        <v>123</v>
      </c>
      <c r="AU113" s="215" t="s">
        <v>79</v>
      </c>
      <c r="AY113" s="17" t="s">
        <v>121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128</v>
      </c>
      <c r="BM113" s="215" t="s">
        <v>377</v>
      </c>
    </row>
    <row r="114" spans="1:47" s="2" customFormat="1" ht="12">
      <c r="A114" s="38"/>
      <c r="B114" s="39"/>
      <c r="C114" s="40"/>
      <c r="D114" s="217" t="s">
        <v>130</v>
      </c>
      <c r="E114" s="40"/>
      <c r="F114" s="218" t="s">
        <v>271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130</v>
      </c>
      <c r="AU114" s="17" t="s">
        <v>79</v>
      </c>
    </row>
    <row r="115" spans="1:47" s="2" customFormat="1" ht="12">
      <c r="A115" s="38"/>
      <c r="B115" s="39"/>
      <c r="C115" s="40"/>
      <c r="D115" s="222" t="s">
        <v>132</v>
      </c>
      <c r="E115" s="40"/>
      <c r="F115" s="223" t="s">
        <v>272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132</v>
      </c>
      <c r="AU115" s="17" t="s">
        <v>79</v>
      </c>
    </row>
    <row r="116" spans="1:51" s="13" customFormat="1" ht="12">
      <c r="A116" s="13"/>
      <c r="B116" s="224"/>
      <c r="C116" s="225"/>
      <c r="D116" s="217" t="s">
        <v>134</v>
      </c>
      <c r="E116" s="226" t="s">
        <v>19</v>
      </c>
      <c r="F116" s="227" t="s">
        <v>378</v>
      </c>
      <c r="G116" s="225"/>
      <c r="H116" s="228">
        <v>8.2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134</v>
      </c>
      <c r="AU116" s="234" t="s">
        <v>79</v>
      </c>
      <c r="AV116" s="13" t="s">
        <v>79</v>
      </c>
      <c r="AW116" s="13" t="s">
        <v>31</v>
      </c>
      <c r="AX116" s="13" t="s">
        <v>77</v>
      </c>
      <c r="AY116" s="234" t="s">
        <v>121</v>
      </c>
    </row>
    <row r="117" spans="1:65" s="2" customFormat="1" ht="16.5" customHeight="1">
      <c r="A117" s="38"/>
      <c r="B117" s="39"/>
      <c r="C117" s="204" t="s">
        <v>176</v>
      </c>
      <c r="D117" s="204" t="s">
        <v>123</v>
      </c>
      <c r="E117" s="205" t="s">
        <v>275</v>
      </c>
      <c r="F117" s="206" t="s">
        <v>276</v>
      </c>
      <c r="G117" s="207" t="s">
        <v>254</v>
      </c>
      <c r="H117" s="208">
        <v>328</v>
      </c>
      <c r="I117" s="209"/>
      <c r="J117" s="210">
        <f>ROUND(I117*H117,2)</f>
        <v>0</v>
      </c>
      <c r="K117" s="206" t="s">
        <v>127</v>
      </c>
      <c r="L117" s="44"/>
      <c r="M117" s="211" t="s">
        <v>19</v>
      </c>
      <c r="N117" s="212" t="s">
        <v>40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128</v>
      </c>
      <c r="AT117" s="215" t="s">
        <v>123</v>
      </c>
      <c r="AU117" s="215" t="s">
        <v>79</v>
      </c>
      <c r="AY117" s="17" t="s">
        <v>121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128</v>
      </c>
      <c r="BM117" s="215" t="s">
        <v>379</v>
      </c>
    </row>
    <row r="118" spans="1:47" s="2" customFormat="1" ht="12">
      <c r="A118" s="38"/>
      <c r="B118" s="39"/>
      <c r="C118" s="40"/>
      <c r="D118" s="217" t="s">
        <v>130</v>
      </c>
      <c r="E118" s="40"/>
      <c r="F118" s="218" t="s">
        <v>263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130</v>
      </c>
      <c r="AU118" s="17" t="s">
        <v>79</v>
      </c>
    </row>
    <row r="119" spans="1:47" s="2" customFormat="1" ht="12">
      <c r="A119" s="38"/>
      <c r="B119" s="39"/>
      <c r="C119" s="40"/>
      <c r="D119" s="222" t="s">
        <v>132</v>
      </c>
      <c r="E119" s="40"/>
      <c r="F119" s="223" t="s">
        <v>278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132</v>
      </c>
      <c r="AU119" s="17" t="s">
        <v>79</v>
      </c>
    </row>
    <row r="120" spans="1:51" s="13" customFormat="1" ht="12">
      <c r="A120" s="13"/>
      <c r="B120" s="224"/>
      <c r="C120" s="225"/>
      <c r="D120" s="217" t="s">
        <v>134</v>
      </c>
      <c r="E120" s="226" t="s">
        <v>19</v>
      </c>
      <c r="F120" s="227" t="s">
        <v>380</v>
      </c>
      <c r="G120" s="225"/>
      <c r="H120" s="228">
        <v>8.2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134</v>
      </c>
      <c r="AU120" s="234" t="s">
        <v>79</v>
      </c>
      <c r="AV120" s="13" t="s">
        <v>79</v>
      </c>
      <c r="AW120" s="13" t="s">
        <v>31</v>
      </c>
      <c r="AX120" s="13" t="s">
        <v>77</v>
      </c>
      <c r="AY120" s="234" t="s">
        <v>121</v>
      </c>
    </row>
    <row r="121" spans="1:51" s="13" customFormat="1" ht="12">
      <c r="A121" s="13"/>
      <c r="B121" s="224"/>
      <c r="C121" s="225"/>
      <c r="D121" s="217" t="s">
        <v>134</v>
      </c>
      <c r="E121" s="225"/>
      <c r="F121" s="227" t="s">
        <v>381</v>
      </c>
      <c r="G121" s="225"/>
      <c r="H121" s="228">
        <v>328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134</v>
      </c>
      <c r="AU121" s="234" t="s">
        <v>79</v>
      </c>
      <c r="AV121" s="13" t="s">
        <v>79</v>
      </c>
      <c r="AW121" s="13" t="s">
        <v>4</v>
      </c>
      <c r="AX121" s="13" t="s">
        <v>77</v>
      </c>
      <c r="AY121" s="234" t="s">
        <v>121</v>
      </c>
    </row>
    <row r="122" spans="1:65" s="2" customFormat="1" ht="24.15" customHeight="1">
      <c r="A122" s="38"/>
      <c r="B122" s="39"/>
      <c r="C122" s="204" t="s">
        <v>183</v>
      </c>
      <c r="D122" s="204" t="s">
        <v>123</v>
      </c>
      <c r="E122" s="205" t="s">
        <v>282</v>
      </c>
      <c r="F122" s="206" t="s">
        <v>283</v>
      </c>
      <c r="G122" s="207" t="s">
        <v>254</v>
      </c>
      <c r="H122" s="208">
        <v>8.2</v>
      </c>
      <c r="I122" s="209"/>
      <c r="J122" s="210">
        <f>ROUND(I122*H122,2)</f>
        <v>0</v>
      </c>
      <c r="K122" s="206" t="s">
        <v>127</v>
      </c>
      <c r="L122" s="44"/>
      <c r="M122" s="211" t="s">
        <v>19</v>
      </c>
      <c r="N122" s="212" t="s">
        <v>40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128</v>
      </c>
      <c r="AT122" s="215" t="s">
        <v>123</v>
      </c>
      <c r="AU122" s="215" t="s">
        <v>79</v>
      </c>
      <c r="AY122" s="17" t="s">
        <v>121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128</v>
      </c>
      <c r="BM122" s="215" t="s">
        <v>382</v>
      </c>
    </row>
    <row r="123" spans="1:47" s="2" customFormat="1" ht="12">
      <c r="A123" s="38"/>
      <c r="B123" s="39"/>
      <c r="C123" s="40"/>
      <c r="D123" s="217" t="s">
        <v>130</v>
      </c>
      <c r="E123" s="40"/>
      <c r="F123" s="218" t="s">
        <v>285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130</v>
      </c>
      <c r="AU123" s="17" t="s">
        <v>79</v>
      </c>
    </row>
    <row r="124" spans="1:47" s="2" customFormat="1" ht="12">
      <c r="A124" s="38"/>
      <c r="B124" s="39"/>
      <c r="C124" s="40"/>
      <c r="D124" s="222" t="s">
        <v>132</v>
      </c>
      <c r="E124" s="40"/>
      <c r="F124" s="223" t="s">
        <v>286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132</v>
      </c>
      <c r="AU124" s="17" t="s">
        <v>79</v>
      </c>
    </row>
    <row r="125" spans="1:51" s="13" customFormat="1" ht="12">
      <c r="A125" s="13"/>
      <c r="B125" s="224"/>
      <c r="C125" s="225"/>
      <c r="D125" s="217" t="s">
        <v>134</v>
      </c>
      <c r="E125" s="226" t="s">
        <v>19</v>
      </c>
      <c r="F125" s="227" t="s">
        <v>378</v>
      </c>
      <c r="G125" s="225"/>
      <c r="H125" s="228">
        <v>8.2</v>
      </c>
      <c r="I125" s="229"/>
      <c r="J125" s="225"/>
      <c r="K125" s="225"/>
      <c r="L125" s="230"/>
      <c r="M125" s="256"/>
      <c r="N125" s="257"/>
      <c r="O125" s="257"/>
      <c r="P125" s="257"/>
      <c r="Q125" s="257"/>
      <c r="R125" s="257"/>
      <c r="S125" s="257"/>
      <c r="T125" s="25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134</v>
      </c>
      <c r="AU125" s="234" t="s">
        <v>79</v>
      </c>
      <c r="AV125" s="13" t="s">
        <v>79</v>
      </c>
      <c r="AW125" s="13" t="s">
        <v>31</v>
      </c>
      <c r="AX125" s="13" t="s">
        <v>77</v>
      </c>
      <c r="AY125" s="234" t="s">
        <v>121</v>
      </c>
    </row>
    <row r="126" spans="1:31" s="2" customFormat="1" ht="6.95" customHeight="1">
      <c r="A126" s="38"/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44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sheetProtection password="CC35" sheet="1" objects="1" scenarios="1" formatColumns="0" formatRows="0" autoFilter="0"/>
  <autoFilter ref="C83:K12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2_01/113106123"/>
    <hyperlink ref="F93" r:id="rId2" display="https://podminky.urs.cz/item/CS_URS_2022_01/113202111"/>
    <hyperlink ref="F98" r:id="rId3" display="https://podminky.urs.cz/item/CS_URS_2022_01/566301111"/>
    <hyperlink ref="F102" r:id="rId4" display="https://podminky.urs.cz/item/CS_URS_2022_01/596212211"/>
    <hyperlink ref="F107" r:id="rId5" display="https://podminky.urs.cz/item/CS_URS_2022_01/916131213"/>
    <hyperlink ref="F115" r:id="rId6" display="https://podminky.urs.cz/item/CS_URS_2022_01/997221561"/>
    <hyperlink ref="F119" r:id="rId7" display="https://podminky.urs.cz/item/CS_URS_2022_01/997221569"/>
    <hyperlink ref="F124" r:id="rId8" display="https://podminky.urs.cz/item/CS_URS_2022_01/99722186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Oprava MK Mládeže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383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19. 1. 2022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ROUND((SUM(BE82:BE161)),2)</f>
        <v>0</v>
      </c>
      <c r="G33" s="38"/>
      <c r="H33" s="38"/>
      <c r="I33" s="148">
        <v>0.21</v>
      </c>
      <c r="J33" s="147">
        <f>ROUND(((SUM(BE82:BE161))*I33),2)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ROUND((SUM(BF82:BF161)),2)</f>
        <v>0</v>
      </c>
      <c r="G34" s="38"/>
      <c r="H34" s="38"/>
      <c r="I34" s="148">
        <v>0.15</v>
      </c>
      <c r="J34" s="147">
        <f>ROUND(((SUM(BF82:BF161))*I34),2)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ROUND((SUM(BG82:BG161)),2)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ROUND((SUM(BH82:BH161)),2)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ROUND((SUM(BI82:BI161)),2)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MK Mládeže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03 - Výměna VO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19. 1. 2022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96</v>
      </c>
      <c r="D57" s="162"/>
      <c r="E57" s="162"/>
      <c r="F57" s="162"/>
      <c r="G57" s="162"/>
      <c r="H57" s="162"/>
      <c r="I57" s="162"/>
      <c r="J57" s="163" t="s">
        <v>97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98</v>
      </c>
    </row>
    <row r="60" spans="1:31" s="9" customFormat="1" ht="24.95" customHeight="1">
      <c r="A60" s="9"/>
      <c r="B60" s="165"/>
      <c r="C60" s="166"/>
      <c r="D60" s="167" t="s">
        <v>99</v>
      </c>
      <c r="E60" s="168"/>
      <c r="F60" s="168"/>
      <c r="G60" s="168"/>
      <c r="H60" s="168"/>
      <c r="I60" s="168"/>
      <c r="J60" s="169">
        <f>J139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100</v>
      </c>
      <c r="E61" s="174"/>
      <c r="F61" s="174"/>
      <c r="G61" s="174"/>
      <c r="H61" s="174"/>
      <c r="I61" s="174"/>
      <c r="J61" s="175">
        <f>J140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101</v>
      </c>
      <c r="E62" s="174"/>
      <c r="F62" s="174"/>
      <c r="G62" s="174"/>
      <c r="H62" s="174"/>
      <c r="I62" s="174"/>
      <c r="J62" s="175">
        <f>J153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106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0" t="str">
        <f>E7</f>
        <v>Oprava MK Mládeže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93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SO 03 - Výměna VO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32" t="s">
        <v>23</v>
      </c>
      <c r="J76" s="72" t="str">
        <f>IF(J12="","",J12)</f>
        <v>19. 1. 2022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 xml:space="preserve"> </v>
      </c>
      <c r="G78" s="40"/>
      <c r="H78" s="40"/>
      <c r="I78" s="32" t="s">
        <v>30</v>
      </c>
      <c r="J78" s="36" t="str">
        <f>E21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28</v>
      </c>
      <c r="D79" s="40"/>
      <c r="E79" s="40"/>
      <c r="F79" s="27" t="str">
        <f>IF(E18="","",E18)</f>
        <v>Vyplň údaj</v>
      </c>
      <c r="G79" s="40"/>
      <c r="H79" s="40"/>
      <c r="I79" s="32" t="s">
        <v>32</v>
      </c>
      <c r="J79" s="36" t="str">
        <f>E24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107</v>
      </c>
      <c r="D81" s="180" t="s">
        <v>54</v>
      </c>
      <c r="E81" s="180" t="s">
        <v>50</v>
      </c>
      <c r="F81" s="180" t="s">
        <v>51</v>
      </c>
      <c r="G81" s="180" t="s">
        <v>108</v>
      </c>
      <c r="H81" s="180" t="s">
        <v>109</v>
      </c>
      <c r="I81" s="180" t="s">
        <v>110</v>
      </c>
      <c r="J81" s="180" t="s">
        <v>97</v>
      </c>
      <c r="K81" s="181" t="s">
        <v>111</v>
      </c>
      <c r="L81" s="182"/>
      <c r="M81" s="92" t="s">
        <v>19</v>
      </c>
      <c r="N81" s="93" t="s">
        <v>39</v>
      </c>
      <c r="O81" s="93" t="s">
        <v>112</v>
      </c>
      <c r="P81" s="93" t="s">
        <v>113</v>
      </c>
      <c r="Q81" s="93" t="s">
        <v>114</v>
      </c>
      <c r="R81" s="93" t="s">
        <v>115</v>
      </c>
      <c r="S81" s="93" t="s">
        <v>116</v>
      </c>
      <c r="T81" s="94" t="s">
        <v>117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118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P83+SUM(P84:P139)</f>
        <v>0</v>
      </c>
      <c r="Q82" s="96"/>
      <c r="R82" s="185">
        <f>R83+SUM(R84:R139)</f>
        <v>11.3454</v>
      </c>
      <c r="S82" s="96"/>
      <c r="T82" s="186">
        <f>T83+SUM(T84:T139)</f>
        <v>14.040000000000001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68</v>
      </c>
      <c r="AU82" s="17" t="s">
        <v>98</v>
      </c>
      <c r="BK82" s="187">
        <f>BK83+SUM(BK84:BK139)</f>
        <v>0</v>
      </c>
    </row>
    <row r="83" spans="1:65" s="2" customFormat="1" ht="16.5" customHeight="1">
      <c r="A83" s="38"/>
      <c r="B83" s="39"/>
      <c r="C83" s="246" t="s">
        <v>77</v>
      </c>
      <c r="D83" s="246" t="s">
        <v>220</v>
      </c>
      <c r="E83" s="247" t="s">
        <v>77</v>
      </c>
      <c r="F83" s="248" t="s">
        <v>19</v>
      </c>
      <c r="G83" s="249" t="s">
        <v>384</v>
      </c>
      <c r="H83" s="250">
        <v>3</v>
      </c>
      <c r="I83" s="251"/>
      <c r="J83" s="252">
        <f>ROUND(I83*H83,2)</f>
        <v>0</v>
      </c>
      <c r="K83" s="248" t="s">
        <v>19</v>
      </c>
      <c r="L83" s="253"/>
      <c r="M83" s="254" t="s">
        <v>19</v>
      </c>
      <c r="N83" s="255" t="s">
        <v>40</v>
      </c>
      <c r="O83" s="84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15" t="s">
        <v>176</v>
      </c>
      <c r="AT83" s="215" t="s">
        <v>220</v>
      </c>
      <c r="AU83" s="215" t="s">
        <v>69</v>
      </c>
      <c r="AY83" s="17" t="s">
        <v>121</v>
      </c>
      <c r="BE83" s="216">
        <f>IF(N83="základní",J83,0)</f>
        <v>0</v>
      </c>
      <c r="BF83" s="216">
        <f>IF(N83="snížená",J83,0)</f>
        <v>0</v>
      </c>
      <c r="BG83" s="216">
        <f>IF(N83="zákl. přenesená",J83,0)</f>
        <v>0</v>
      </c>
      <c r="BH83" s="216">
        <f>IF(N83="sníž. přenesená",J83,0)</f>
        <v>0</v>
      </c>
      <c r="BI83" s="216">
        <f>IF(N83="nulová",J83,0)</f>
        <v>0</v>
      </c>
      <c r="BJ83" s="17" t="s">
        <v>77</v>
      </c>
      <c r="BK83" s="216">
        <f>ROUND(I83*H83,2)</f>
        <v>0</v>
      </c>
      <c r="BL83" s="17" t="s">
        <v>128</v>
      </c>
      <c r="BM83" s="215" t="s">
        <v>385</v>
      </c>
    </row>
    <row r="84" spans="1:47" s="2" customFormat="1" ht="12">
      <c r="A84" s="38"/>
      <c r="B84" s="39"/>
      <c r="C84" s="40"/>
      <c r="D84" s="217" t="s">
        <v>130</v>
      </c>
      <c r="E84" s="40"/>
      <c r="F84" s="218" t="s">
        <v>386</v>
      </c>
      <c r="G84" s="40"/>
      <c r="H84" s="40"/>
      <c r="I84" s="219"/>
      <c r="J84" s="40"/>
      <c r="K84" s="40"/>
      <c r="L84" s="44"/>
      <c r="M84" s="220"/>
      <c r="N84" s="221"/>
      <c r="O84" s="84"/>
      <c r="P84" s="84"/>
      <c r="Q84" s="84"/>
      <c r="R84" s="84"/>
      <c r="S84" s="84"/>
      <c r="T84" s="85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130</v>
      </c>
      <c r="AU84" s="17" t="s">
        <v>69</v>
      </c>
    </row>
    <row r="85" spans="1:65" s="2" customFormat="1" ht="16.5" customHeight="1">
      <c r="A85" s="38"/>
      <c r="B85" s="39"/>
      <c r="C85" s="246" t="s">
        <v>79</v>
      </c>
      <c r="D85" s="246" t="s">
        <v>220</v>
      </c>
      <c r="E85" s="247" t="s">
        <v>79</v>
      </c>
      <c r="F85" s="248" t="s">
        <v>19</v>
      </c>
      <c r="G85" s="249" t="s">
        <v>322</v>
      </c>
      <c r="H85" s="250">
        <v>0.75</v>
      </c>
      <c r="I85" s="251"/>
      <c r="J85" s="252">
        <f>ROUND(I85*H85,2)</f>
        <v>0</v>
      </c>
      <c r="K85" s="248" t="s">
        <v>19</v>
      </c>
      <c r="L85" s="253"/>
      <c r="M85" s="254" t="s">
        <v>19</v>
      </c>
      <c r="N85" s="255" t="s">
        <v>40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176</v>
      </c>
      <c r="AT85" s="215" t="s">
        <v>220</v>
      </c>
      <c r="AU85" s="215" t="s">
        <v>69</v>
      </c>
      <c r="AY85" s="17" t="s">
        <v>121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77</v>
      </c>
      <c r="BK85" s="216">
        <f>ROUND(I85*H85,2)</f>
        <v>0</v>
      </c>
      <c r="BL85" s="17" t="s">
        <v>128</v>
      </c>
      <c r="BM85" s="215" t="s">
        <v>387</v>
      </c>
    </row>
    <row r="86" spans="1:47" s="2" customFormat="1" ht="12">
      <c r="A86" s="38"/>
      <c r="B86" s="39"/>
      <c r="C86" s="40"/>
      <c r="D86" s="217" t="s">
        <v>130</v>
      </c>
      <c r="E86" s="40"/>
      <c r="F86" s="218" t="s">
        <v>388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130</v>
      </c>
      <c r="AU86" s="17" t="s">
        <v>69</v>
      </c>
    </row>
    <row r="87" spans="1:51" s="13" customFormat="1" ht="12">
      <c r="A87" s="13"/>
      <c r="B87" s="224"/>
      <c r="C87" s="225"/>
      <c r="D87" s="217" t="s">
        <v>134</v>
      </c>
      <c r="E87" s="226" t="s">
        <v>19</v>
      </c>
      <c r="F87" s="227" t="s">
        <v>389</v>
      </c>
      <c r="G87" s="225"/>
      <c r="H87" s="228">
        <v>0.75</v>
      </c>
      <c r="I87" s="229"/>
      <c r="J87" s="225"/>
      <c r="K87" s="225"/>
      <c r="L87" s="230"/>
      <c r="M87" s="231"/>
      <c r="N87" s="232"/>
      <c r="O87" s="232"/>
      <c r="P87" s="232"/>
      <c r="Q87" s="232"/>
      <c r="R87" s="232"/>
      <c r="S87" s="232"/>
      <c r="T87" s="23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4" t="s">
        <v>134</v>
      </c>
      <c r="AU87" s="234" t="s">
        <v>69</v>
      </c>
      <c r="AV87" s="13" t="s">
        <v>79</v>
      </c>
      <c r="AW87" s="13" t="s">
        <v>31</v>
      </c>
      <c r="AX87" s="13" t="s">
        <v>77</v>
      </c>
      <c r="AY87" s="234" t="s">
        <v>121</v>
      </c>
    </row>
    <row r="88" spans="1:65" s="2" customFormat="1" ht="16.5" customHeight="1">
      <c r="A88" s="38"/>
      <c r="B88" s="39"/>
      <c r="C88" s="246" t="s">
        <v>141</v>
      </c>
      <c r="D88" s="246" t="s">
        <v>220</v>
      </c>
      <c r="E88" s="247" t="s">
        <v>141</v>
      </c>
      <c r="F88" s="248" t="s">
        <v>19</v>
      </c>
      <c r="G88" s="249" t="s">
        <v>254</v>
      </c>
      <c r="H88" s="250">
        <v>0.15</v>
      </c>
      <c r="I88" s="251"/>
      <c r="J88" s="252">
        <f>ROUND(I88*H88,2)</f>
        <v>0</v>
      </c>
      <c r="K88" s="248" t="s">
        <v>19</v>
      </c>
      <c r="L88" s="253"/>
      <c r="M88" s="254" t="s">
        <v>19</v>
      </c>
      <c r="N88" s="255" t="s">
        <v>40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176</v>
      </c>
      <c r="AT88" s="215" t="s">
        <v>220</v>
      </c>
      <c r="AU88" s="215" t="s">
        <v>69</v>
      </c>
      <c r="AY88" s="17" t="s">
        <v>121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128</v>
      </c>
      <c r="BM88" s="215" t="s">
        <v>390</v>
      </c>
    </row>
    <row r="89" spans="1:47" s="2" customFormat="1" ht="12">
      <c r="A89" s="38"/>
      <c r="B89" s="39"/>
      <c r="C89" s="40"/>
      <c r="D89" s="217" t="s">
        <v>130</v>
      </c>
      <c r="E89" s="40"/>
      <c r="F89" s="218" t="s">
        <v>391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130</v>
      </c>
      <c r="AU89" s="17" t="s">
        <v>69</v>
      </c>
    </row>
    <row r="90" spans="1:51" s="13" customFormat="1" ht="12">
      <c r="A90" s="13"/>
      <c r="B90" s="224"/>
      <c r="C90" s="225"/>
      <c r="D90" s="217" t="s">
        <v>134</v>
      </c>
      <c r="E90" s="226" t="s">
        <v>19</v>
      </c>
      <c r="F90" s="227" t="s">
        <v>392</v>
      </c>
      <c r="G90" s="225"/>
      <c r="H90" s="228">
        <v>0.15</v>
      </c>
      <c r="I90" s="229"/>
      <c r="J90" s="225"/>
      <c r="K90" s="225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134</v>
      </c>
      <c r="AU90" s="234" t="s">
        <v>69</v>
      </c>
      <c r="AV90" s="13" t="s">
        <v>79</v>
      </c>
      <c r="AW90" s="13" t="s">
        <v>31</v>
      </c>
      <c r="AX90" s="13" t="s">
        <v>77</v>
      </c>
      <c r="AY90" s="234" t="s">
        <v>121</v>
      </c>
    </row>
    <row r="91" spans="1:65" s="2" customFormat="1" ht="16.5" customHeight="1">
      <c r="A91" s="38"/>
      <c r="B91" s="39"/>
      <c r="C91" s="204" t="s">
        <v>128</v>
      </c>
      <c r="D91" s="204" t="s">
        <v>123</v>
      </c>
      <c r="E91" s="205" t="s">
        <v>190</v>
      </c>
      <c r="F91" s="206" t="s">
        <v>19</v>
      </c>
      <c r="G91" s="207" t="s">
        <v>384</v>
      </c>
      <c r="H91" s="208">
        <v>3</v>
      </c>
      <c r="I91" s="209"/>
      <c r="J91" s="210">
        <f>ROUND(I91*H91,2)</f>
        <v>0</v>
      </c>
      <c r="K91" s="206" t="s">
        <v>19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128</v>
      </c>
      <c r="AT91" s="215" t="s">
        <v>123</v>
      </c>
      <c r="AU91" s="215" t="s">
        <v>69</v>
      </c>
      <c r="AY91" s="17" t="s">
        <v>121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128</v>
      </c>
      <c r="BM91" s="215" t="s">
        <v>393</v>
      </c>
    </row>
    <row r="92" spans="1:47" s="2" customFormat="1" ht="12">
      <c r="A92" s="38"/>
      <c r="B92" s="39"/>
      <c r="C92" s="40"/>
      <c r="D92" s="217" t="s">
        <v>130</v>
      </c>
      <c r="E92" s="40"/>
      <c r="F92" s="218" t="s">
        <v>394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130</v>
      </c>
      <c r="AU92" s="17" t="s">
        <v>69</v>
      </c>
    </row>
    <row r="93" spans="1:65" s="2" customFormat="1" ht="16.5" customHeight="1">
      <c r="A93" s="38"/>
      <c r="B93" s="39"/>
      <c r="C93" s="246" t="s">
        <v>149</v>
      </c>
      <c r="D93" s="246" t="s">
        <v>220</v>
      </c>
      <c r="E93" s="247" t="s">
        <v>198</v>
      </c>
      <c r="F93" s="248" t="s">
        <v>19</v>
      </c>
      <c r="G93" s="249" t="s">
        <v>384</v>
      </c>
      <c r="H93" s="250">
        <v>2</v>
      </c>
      <c r="I93" s="251"/>
      <c r="J93" s="252">
        <f>ROUND(I93*H93,2)</f>
        <v>0</v>
      </c>
      <c r="K93" s="248" t="s">
        <v>19</v>
      </c>
      <c r="L93" s="253"/>
      <c r="M93" s="254" t="s">
        <v>19</v>
      </c>
      <c r="N93" s="255" t="s">
        <v>40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176</v>
      </c>
      <c r="AT93" s="215" t="s">
        <v>220</v>
      </c>
      <c r="AU93" s="215" t="s">
        <v>69</v>
      </c>
      <c r="AY93" s="17" t="s">
        <v>121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128</v>
      </c>
      <c r="BM93" s="215" t="s">
        <v>395</v>
      </c>
    </row>
    <row r="94" spans="1:47" s="2" customFormat="1" ht="12">
      <c r="A94" s="38"/>
      <c r="B94" s="39"/>
      <c r="C94" s="40"/>
      <c r="D94" s="217" t="s">
        <v>130</v>
      </c>
      <c r="E94" s="40"/>
      <c r="F94" s="218" t="s">
        <v>396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130</v>
      </c>
      <c r="AU94" s="17" t="s">
        <v>69</v>
      </c>
    </row>
    <row r="95" spans="1:65" s="2" customFormat="1" ht="16.5" customHeight="1">
      <c r="A95" s="38"/>
      <c r="B95" s="39"/>
      <c r="C95" s="246" t="s">
        <v>163</v>
      </c>
      <c r="D95" s="246" t="s">
        <v>220</v>
      </c>
      <c r="E95" s="247" t="s">
        <v>203</v>
      </c>
      <c r="F95" s="248" t="s">
        <v>19</v>
      </c>
      <c r="G95" s="249" t="s">
        <v>144</v>
      </c>
      <c r="H95" s="250">
        <v>30</v>
      </c>
      <c r="I95" s="251"/>
      <c r="J95" s="252">
        <f>ROUND(I95*H95,2)</f>
        <v>0</v>
      </c>
      <c r="K95" s="248" t="s">
        <v>19</v>
      </c>
      <c r="L95" s="253"/>
      <c r="M95" s="254" t="s">
        <v>19</v>
      </c>
      <c r="N95" s="255" t="s">
        <v>40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176</v>
      </c>
      <c r="AT95" s="215" t="s">
        <v>220</v>
      </c>
      <c r="AU95" s="215" t="s">
        <v>69</v>
      </c>
      <c r="AY95" s="17" t="s">
        <v>121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77</v>
      </c>
      <c r="BK95" s="216">
        <f>ROUND(I95*H95,2)</f>
        <v>0</v>
      </c>
      <c r="BL95" s="17" t="s">
        <v>128</v>
      </c>
      <c r="BM95" s="215" t="s">
        <v>397</v>
      </c>
    </row>
    <row r="96" spans="1:47" s="2" customFormat="1" ht="12">
      <c r="A96" s="38"/>
      <c r="B96" s="39"/>
      <c r="C96" s="40"/>
      <c r="D96" s="217" t="s">
        <v>130</v>
      </c>
      <c r="E96" s="40"/>
      <c r="F96" s="218" t="s">
        <v>398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130</v>
      </c>
      <c r="AU96" s="17" t="s">
        <v>69</v>
      </c>
    </row>
    <row r="97" spans="1:51" s="13" customFormat="1" ht="12">
      <c r="A97" s="13"/>
      <c r="B97" s="224"/>
      <c r="C97" s="225"/>
      <c r="D97" s="217" t="s">
        <v>134</v>
      </c>
      <c r="E97" s="226" t="s">
        <v>19</v>
      </c>
      <c r="F97" s="227" t="s">
        <v>399</v>
      </c>
      <c r="G97" s="225"/>
      <c r="H97" s="228">
        <v>30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134</v>
      </c>
      <c r="AU97" s="234" t="s">
        <v>69</v>
      </c>
      <c r="AV97" s="13" t="s">
        <v>79</v>
      </c>
      <c r="AW97" s="13" t="s">
        <v>31</v>
      </c>
      <c r="AX97" s="13" t="s">
        <v>77</v>
      </c>
      <c r="AY97" s="234" t="s">
        <v>121</v>
      </c>
    </row>
    <row r="98" spans="1:65" s="2" customFormat="1" ht="16.5" customHeight="1">
      <c r="A98" s="38"/>
      <c r="B98" s="39"/>
      <c r="C98" s="246" t="s">
        <v>170</v>
      </c>
      <c r="D98" s="246" t="s">
        <v>220</v>
      </c>
      <c r="E98" s="247" t="s">
        <v>197</v>
      </c>
      <c r="F98" s="248" t="s">
        <v>19</v>
      </c>
      <c r="G98" s="249" t="s">
        <v>384</v>
      </c>
      <c r="H98" s="250">
        <v>3</v>
      </c>
      <c r="I98" s="251"/>
      <c r="J98" s="252">
        <f>ROUND(I98*H98,2)</f>
        <v>0</v>
      </c>
      <c r="K98" s="248" t="s">
        <v>19</v>
      </c>
      <c r="L98" s="253"/>
      <c r="M98" s="254" t="s">
        <v>19</v>
      </c>
      <c r="N98" s="255" t="s">
        <v>40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176</v>
      </c>
      <c r="AT98" s="215" t="s">
        <v>220</v>
      </c>
      <c r="AU98" s="215" t="s">
        <v>69</v>
      </c>
      <c r="AY98" s="17" t="s">
        <v>121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128</v>
      </c>
      <c r="BM98" s="215" t="s">
        <v>400</v>
      </c>
    </row>
    <row r="99" spans="1:47" s="2" customFormat="1" ht="12">
      <c r="A99" s="38"/>
      <c r="B99" s="39"/>
      <c r="C99" s="40"/>
      <c r="D99" s="217" t="s">
        <v>130</v>
      </c>
      <c r="E99" s="40"/>
      <c r="F99" s="218" t="s">
        <v>401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130</v>
      </c>
      <c r="AU99" s="17" t="s">
        <v>69</v>
      </c>
    </row>
    <row r="100" spans="1:65" s="2" customFormat="1" ht="16.5" customHeight="1">
      <c r="A100" s="38"/>
      <c r="B100" s="39"/>
      <c r="C100" s="246" t="s">
        <v>176</v>
      </c>
      <c r="D100" s="246" t="s">
        <v>220</v>
      </c>
      <c r="E100" s="247" t="s">
        <v>214</v>
      </c>
      <c r="F100" s="248" t="s">
        <v>19</v>
      </c>
      <c r="G100" s="249" t="s">
        <v>384</v>
      </c>
      <c r="H100" s="250">
        <v>3</v>
      </c>
      <c r="I100" s="251"/>
      <c r="J100" s="252">
        <f>ROUND(I100*H100,2)</f>
        <v>0</v>
      </c>
      <c r="K100" s="248" t="s">
        <v>19</v>
      </c>
      <c r="L100" s="253"/>
      <c r="M100" s="254" t="s">
        <v>19</v>
      </c>
      <c r="N100" s="255" t="s">
        <v>40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176</v>
      </c>
      <c r="AT100" s="215" t="s">
        <v>220</v>
      </c>
      <c r="AU100" s="215" t="s">
        <v>69</v>
      </c>
      <c r="AY100" s="17" t="s">
        <v>121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128</v>
      </c>
      <c r="BM100" s="215" t="s">
        <v>402</v>
      </c>
    </row>
    <row r="101" spans="1:47" s="2" customFormat="1" ht="12">
      <c r="A101" s="38"/>
      <c r="B101" s="39"/>
      <c r="C101" s="40"/>
      <c r="D101" s="217" t="s">
        <v>130</v>
      </c>
      <c r="E101" s="40"/>
      <c r="F101" s="218" t="s">
        <v>403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130</v>
      </c>
      <c r="AU101" s="17" t="s">
        <v>69</v>
      </c>
    </row>
    <row r="102" spans="1:65" s="2" customFormat="1" ht="16.5" customHeight="1">
      <c r="A102" s="38"/>
      <c r="B102" s="39"/>
      <c r="C102" s="246" t="s">
        <v>183</v>
      </c>
      <c r="D102" s="246" t="s">
        <v>220</v>
      </c>
      <c r="E102" s="247" t="s">
        <v>8</v>
      </c>
      <c r="F102" s="248" t="s">
        <v>19</v>
      </c>
      <c r="G102" s="249" t="s">
        <v>144</v>
      </c>
      <c r="H102" s="250">
        <v>131</v>
      </c>
      <c r="I102" s="251"/>
      <c r="J102" s="252">
        <f>ROUND(I102*H102,2)</f>
        <v>0</v>
      </c>
      <c r="K102" s="248" t="s">
        <v>19</v>
      </c>
      <c r="L102" s="253"/>
      <c r="M102" s="254" t="s">
        <v>19</v>
      </c>
      <c r="N102" s="255" t="s">
        <v>40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176</v>
      </c>
      <c r="AT102" s="215" t="s">
        <v>220</v>
      </c>
      <c r="AU102" s="215" t="s">
        <v>69</v>
      </c>
      <c r="AY102" s="17" t="s">
        <v>121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77</v>
      </c>
      <c r="BK102" s="216">
        <f>ROUND(I102*H102,2)</f>
        <v>0</v>
      </c>
      <c r="BL102" s="17" t="s">
        <v>128</v>
      </c>
      <c r="BM102" s="215" t="s">
        <v>404</v>
      </c>
    </row>
    <row r="103" spans="1:47" s="2" customFormat="1" ht="12">
      <c r="A103" s="38"/>
      <c r="B103" s="39"/>
      <c r="C103" s="40"/>
      <c r="D103" s="217" t="s">
        <v>130</v>
      </c>
      <c r="E103" s="40"/>
      <c r="F103" s="218" t="s">
        <v>405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130</v>
      </c>
      <c r="AU103" s="17" t="s">
        <v>69</v>
      </c>
    </row>
    <row r="104" spans="1:51" s="13" customFormat="1" ht="12">
      <c r="A104" s="13"/>
      <c r="B104" s="224"/>
      <c r="C104" s="225"/>
      <c r="D104" s="217" t="s">
        <v>134</v>
      </c>
      <c r="E104" s="226" t="s">
        <v>19</v>
      </c>
      <c r="F104" s="227" t="s">
        <v>406</v>
      </c>
      <c r="G104" s="225"/>
      <c r="H104" s="228">
        <v>131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134</v>
      </c>
      <c r="AU104" s="234" t="s">
        <v>69</v>
      </c>
      <c r="AV104" s="13" t="s">
        <v>79</v>
      </c>
      <c r="AW104" s="13" t="s">
        <v>31</v>
      </c>
      <c r="AX104" s="13" t="s">
        <v>77</v>
      </c>
      <c r="AY104" s="234" t="s">
        <v>121</v>
      </c>
    </row>
    <row r="105" spans="1:65" s="2" customFormat="1" ht="16.5" customHeight="1">
      <c r="A105" s="38"/>
      <c r="B105" s="39"/>
      <c r="C105" s="246" t="s">
        <v>190</v>
      </c>
      <c r="D105" s="246" t="s">
        <v>220</v>
      </c>
      <c r="E105" s="247" t="s">
        <v>226</v>
      </c>
      <c r="F105" s="248" t="s">
        <v>19</v>
      </c>
      <c r="G105" s="249" t="s">
        <v>144</v>
      </c>
      <c r="H105" s="250">
        <v>130</v>
      </c>
      <c r="I105" s="251"/>
      <c r="J105" s="252">
        <f>ROUND(I105*H105,2)</f>
        <v>0</v>
      </c>
      <c r="K105" s="248" t="s">
        <v>19</v>
      </c>
      <c r="L105" s="253"/>
      <c r="M105" s="254" t="s">
        <v>19</v>
      </c>
      <c r="N105" s="255" t="s">
        <v>40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176</v>
      </c>
      <c r="AT105" s="215" t="s">
        <v>220</v>
      </c>
      <c r="AU105" s="215" t="s">
        <v>69</v>
      </c>
      <c r="AY105" s="17" t="s">
        <v>121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128</v>
      </c>
      <c r="BM105" s="215" t="s">
        <v>407</v>
      </c>
    </row>
    <row r="106" spans="1:47" s="2" customFormat="1" ht="12">
      <c r="A106" s="38"/>
      <c r="B106" s="39"/>
      <c r="C106" s="40"/>
      <c r="D106" s="217" t="s">
        <v>130</v>
      </c>
      <c r="E106" s="40"/>
      <c r="F106" s="218" t="s">
        <v>408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130</v>
      </c>
      <c r="AU106" s="17" t="s">
        <v>69</v>
      </c>
    </row>
    <row r="107" spans="1:51" s="13" customFormat="1" ht="12">
      <c r="A107" s="13"/>
      <c r="B107" s="224"/>
      <c r="C107" s="225"/>
      <c r="D107" s="217" t="s">
        <v>134</v>
      </c>
      <c r="E107" s="226" t="s">
        <v>19</v>
      </c>
      <c r="F107" s="227" t="s">
        <v>409</v>
      </c>
      <c r="G107" s="225"/>
      <c r="H107" s="228">
        <v>130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134</v>
      </c>
      <c r="AU107" s="234" t="s">
        <v>69</v>
      </c>
      <c r="AV107" s="13" t="s">
        <v>79</v>
      </c>
      <c r="AW107" s="13" t="s">
        <v>31</v>
      </c>
      <c r="AX107" s="13" t="s">
        <v>77</v>
      </c>
      <c r="AY107" s="234" t="s">
        <v>121</v>
      </c>
    </row>
    <row r="108" spans="1:65" s="2" customFormat="1" ht="16.5" customHeight="1">
      <c r="A108" s="38"/>
      <c r="B108" s="39"/>
      <c r="C108" s="246" t="s">
        <v>198</v>
      </c>
      <c r="D108" s="246" t="s">
        <v>220</v>
      </c>
      <c r="E108" s="247" t="s">
        <v>231</v>
      </c>
      <c r="F108" s="248" t="s">
        <v>19</v>
      </c>
      <c r="G108" s="249" t="s">
        <v>144</v>
      </c>
      <c r="H108" s="250">
        <v>130</v>
      </c>
      <c r="I108" s="251"/>
      <c r="J108" s="252">
        <f>ROUND(I108*H108,2)</f>
        <v>0</v>
      </c>
      <c r="K108" s="248" t="s">
        <v>19</v>
      </c>
      <c r="L108" s="253"/>
      <c r="M108" s="254" t="s">
        <v>19</v>
      </c>
      <c r="N108" s="255" t="s">
        <v>40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176</v>
      </c>
      <c r="AT108" s="215" t="s">
        <v>220</v>
      </c>
      <c r="AU108" s="215" t="s">
        <v>69</v>
      </c>
      <c r="AY108" s="17" t="s">
        <v>121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77</v>
      </c>
      <c r="BK108" s="216">
        <f>ROUND(I108*H108,2)</f>
        <v>0</v>
      </c>
      <c r="BL108" s="17" t="s">
        <v>128</v>
      </c>
      <c r="BM108" s="215" t="s">
        <v>410</v>
      </c>
    </row>
    <row r="109" spans="1:47" s="2" customFormat="1" ht="12">
      <c r="A109" s="38"/>
      <c r="B109" s="39"/>
      <c r="C109" s="40"/>
      <c r="D109" s="217" t="s">
        <v>130</v>
      </c>
      <c r="E109" s="40"/>
      <c r="F109" s="218" t="s">
        <v>411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130</v>
      </c>
      <c r="AU109" s="17" t="s">
        <v>69</v>
      </c>
    </row>
    <row r="110" spans="1:51" s="13" customFormat="1" ht="12">
      <c r="A110" s="13"/>
      <c r="B110" s="224"/>
      <c r="C110" s="225"/>
      <c r="D110" s="217" t="s">
        <v>134</v>
      </c>
      <c r="E110" s="226" t="s">
        <v>19</v>
      </c>
      <c r="F110" s="227" t="s">
        <v>409</v>
      </c>
      <c r="G110" s="225"/>
      <c r="H110" s="228">
        <v>130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134</v>
      </c>
      <c r="AU110" s="234" t="s">
        <v>69</v>
      </c>
      <c r="AV110" s="13" t="s">
        <v>79</v>
      </c>
      <c r="AW110" s="13" t="s">
        <v>31</v>
      </c>
      <c r="AX110" s="13" t="s">
        <v>77</v>
      </c>
      <c r="AY110" s="234" t="s">
        <v>121</v>
      </c>
    </row>
    <row r="111" spans="1:65" s="2" customFormat="1" ht="16.5" customHeight="1">
      <c r="A111" s="38"/>
      <c r="B111" s="39"/>
      <c r="C111" s="246" t="s">
        <v>203</v>
      </c>
      <c r="D111" s="246" t="s">
        <v>220</v>
      </c>
      <c r="E111" s="247" t="s">
        <v>236</v>
      </c>
      <c r="F111" s="248" t="s">
        <v>19</v>
      </c>
      <c r="G111" s="249" t="s">
        <v>144</v>
      </c>
      <c r="H111" s="250">
        <v>131</v>
      </c>
      <c r="I111" s="251"/>
      <c r="J111" s="252">
        <f>ROUND(I111*H111,2)</f>
        <v>0</v>
      </c>
      <c r="K111" s="248" t="s">
        <v>19</v>
      </c>
      <c r="L111" s="253"/>
      <c r="M111" s="254" t="s">
        <v>19</v>
      </c>
      <c r="N111" s="255" t="s">
        <v>40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176</v>
      </c>
      <c r="AT111" s="215" t="s">
        <v>220</v>
      </c>
      <c r="AU111" s="215" t="s">
        <v>69</v>
      </c>
      <c r="AY111" s="17" t="s">
        <v>121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128</v>
      </c>
      <c r="BM111" s="215" t="s">
        <v>412</v>
      </c>
    </row>
    <row r="112" spans="1:47" s="2" customFormat="1" ht="12">
      <c r="A112" s="38"/>
      <c r="B112" s="39"/>
      <c r="C112" s="40"/>
      <c r="D112" s="217" t="s">
        <v>130</v>
      </c>
      <c r="E112" s="40"/>
      <c r="F112" s="218" t="s">
        <v>413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130</v>
      </c>
      <c r="AU112" s="17" t="s">
        <v>69</v>
      </c>
    </row>
    <row r="113" spans="1:51" s="13" customFormat="1" ht="12">
      <c r="A113" s="13"/>
      <c r="B113" s="224"/>
      <c r="C113" s="225"/>
      <c r="D113" s="217" t="s">
        <v>134</v>
      </c>
      <c r="E113" s="226" t="s">
        <v>19</v>
      </c>
      <c r="F113" s="227" t="s">
        <v>414</v>
      </c>
      <c r="G113" s="225"/>
      <c r="H113" s="228">
        <v>131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134</v>
      </c>
      <c r="AU113" s="234" t="s">
        <v>69</v>
      </c>
      <c r="AV113" s="13" t="s">
        <v>79</v>
      </c>
      <c r="AW113" s="13" t="s">
        <v>31</v>
      </c>
      <c r="AX113" s="13" t="s">
        <v>77</v>
      </c>
      <c r="AY113" s="234" t="s">
        <v>121</v>
      </c>
    </row>
    <row r="114" spans="1:65" s="2" customFormat="1" ht="16.5" customHeight="1">
      <c r="A114" s="38"/>
      <c r="B114" s="39"/>
      <c r="C114" s="204" t="s">
        <v>197</v>
      </c>
      <c r="D114" s="204" t="s">
        <v>123</v>
      </c>
      <c r="E114" s="205" t="s">
        <v>243</v>
      </c>
      <c r="F114" s="206" t="s">
        <v>19</v>
      </c>
      <c r="G114" s="207" t="s">
        <v>415</v>
      </c>
      <c r="H114" s="208">
        <v>12</v>
      </c>
      <c r="I114" s="209"/>
      <c r="J114" s="210">
        <f>ROUND(I114*H114,2)</f>
        <v>0</v>
      </c>
      <c r="K114" s="206" t="s">
        <v>19</v>
      </c>
      <c r="L114" s="44"/>
      <c r="M114" s="211" t="s">
        <v>19</v>
      </c>
      <c r="N114" s="212" t="s">
        <v>40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128</v>
      </c>
      <c r="AT114" s="215" t="s">
        <v>123</v>
      </c>
      <c r="AU114" s="215" t="s">
        <v>69</v>
      </c>
      <c r="AY114" s="17" t="s">
        <v>121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77</v>
      </c>
      <c r="BK114" s="216">
        <f>ROUND(I114*H114,2)</f>
        <v>0</v>
      </c>
      <c r="BL114" s="17" t="s">
        <v>128</v>
      </c>
      <c r="BM114" s="215" t="s">
        <v>416</v>
      </c>
    </row>
    <row r="115" spans="1:47" s="2" customFormat="1" ht="12">
      <c r="A115" s="38"/>
      <c r="B115" s="39"/>
      <c r="C115" s="40"/>
      <c r="D115" s="217" t="s">
        <v>130</v>
      </c>
      <c r="E115" s="40"/>
      <c r="F115" s="218" t="s">
        <v>417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130</v>
      </c>
      <c r="AU115" s="17" t="s">
        <v>69</v>
      </c>
    </row>
    <row r="116" spans="1:51" s="13" customFormat="1" ht="12">
      <c r="A116" s="13"/>
      <c r="B116" s="224"/>
      <c r="C116" s="225"/>
      <c r="D116" s="217" t="s">
        <v>134</v>
      </c>
      <c r="E116" s="226" t="s">
        <v>19</v>
      </c>
      <c r="F116" s="227" t="s">
        <v>418</v>
      </c>
      <c r="G116" s="225"/>
      <c r="H116" s="228">
        <v>12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134</v>
      </c>
      <c r="AU116" s="234" t="s">
        <v>69</v>
      </c>
      <c r="AV116" s="13" t="s">
        <v>79</v>
      </c>
      <c r="AW116" s="13" t="s">
        <v>31</v>
      </c>
      <c r="AX116" s="13" t="s">
        <v>77</v>
      </c>
      <c r="AY116" s="234" t="s">
        <v>121</v>
      </c>
    </row>
    <row r="117" spans="1:65" s="2" customFormat="1" ht="16.5" customHeight="1">
      <c r="A117" s="38"/>
      <c r="B117" s="39"/>
      <c r="C117" s="204" t="s">
        <v>214</v>
      </c>
      <c r="D117" s="204" t="s">
        <v>123</v>
      </c>
      <c r="E117" s="205" t="s">
        <v>251</v>
      </c>
      <c r="F117" s="206" t="s">
        <v>19</v>
      </c>
      <c r="G117" s="207" t="s">
        <v>415</v>
      </c>
      <c r="H117" s="208">
        <v>24</v>
      </c>
      <c r="I117" s="209"/>
      <c r="J117" s="210">
        <f>ROUND(I117*H117,2)</f>
        <v>0</v>
      </c>
      <c r="K117" s="206" t="s">
        <v>19</v>
      </c>
      <c r="L117" s="44"/>
      <c r="M117" s="211" t="s">
        <v>19</v>
      </c>
      <c r="N117" s="212" t="s">
        <v>40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128</v>
      </c>
      <c r="AT117" s="215" t="s">
        <v>123</v>
      </c>
      <c r="AU117" s="215" t="s">
        <v>69</v>
      </c>
      <c r="AY117" s="17" t="s">
        <v>121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128</v>
      </c>
      <c r="BM117" s="215" t="s">
        <v>419</v>
      </c>
    </row>
    <row r="118" spans="1:47" s="2" customFormat="1" ht="12">
      <c r="A118" s="38"/>
      <c r="B118" s="39"/>
      <c r="C118" s="40"/>
      <c r="D118" s="217" t="s">
        <v>130</v>
      </c>
      <c r="E118" s="40"/>
      <c r="F118" s="218" t="s">
        <v>420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130</v>
      </c>
      <c r="AU118" s="17" t="s">
        <v>69</v>
      </c>
    </row>
    <row r="119" spans="1:51" s="13" customFormat="1" ht="12">
      <c r="A119" s="13"/>
      <c r="B119" s="224"/>
      <c r="C119" s="225"/>
      <c r="D119" s="217" t="s">
        <v>134</v>
      </c>
      <c r="E119" s="226" t="s">
        <v>19</v>
      </c>
      <c r="F119" s="227" t="s">
        <v>421</v>
      </c>
      <c r="G119" s="225"/>
      <c r="H119" s="228">
        <v>24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134</v>
      </c>
      <c r="AU119" s="234" t="s">
        <v>69</v>
      </c>
      <c r="AV119" s="13" t="s">
        <v>79</v>
      </c>
      <c r="AW119" s="13" t="s">
        <v>31</v>
      </c>
      <c r="AX119" s="13" t="s">
        <v>77</v>
      </c>
      <c r="AY119" s="234" t="s">
        <v>121</v>
      </c>
    </row>
    <row r="120" spans="1:65" s="2" customFormat="1" ht="16.5" customHeight="1">
      <c r="A120" s="38"/>
      <c r="B120" s="39"/>
      <c r="C120" s="204" t="s">
        <v>8</v>
      </c>
      <c r="D120" s="204" t="s">
        <v>123</v>
      </c>
      <c r="E120" s="205" t="s">
        <v>7</v>
      </c>
      <c r="F120" s="206" t="s">
        <v>19</v>
      </c>
      <c r="G120" s="207" t="s">
        <v>422</v>
      </c>
      <c r="H120" s="208">
        <v>1</v>
      </c>
      <c r="I120" s="209"/>
      <c r="J120" s="210">
        <f>ROUND(I120*H120,2)</f>
        <v>0</v>
      </c>
      <c r="K120" s="206" t="s">
        <v>19</v>
      </c>
      <c r="L120" s="44"/>
      <c r="M120" s="211" t="s">
        <v>19</v>
      </c>
      <c r="N120" s="212" t="s">
        <v>40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128</v>
      </c>
      <c r="AT120" s="215" t="s">
        <v>123</v>
      </c>
      <c r="AU120" s="215" t="s">
        <v>69</v>
      </c>
      <c r="AY120" s="17" t="s">
        <v>121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77</v>
      </c>
      <c r="BK120" s="216">
        <f>ROUND(I120*H120,2)</f>
        <v>0</v>
      </c>
      <c r="BL120" s="17" t="s">
        <v>128</v>
      </c>
      <c r="BM120" s="215" t="s">
        <v>423</v>
      </c>
    </row>
    <row r="121" spans="1:47" s="2" customFormat="1" ht="12">
      <c r="A121" s="38"/>
      <c r="B121" s="39"/>
      <c r="C121" s="40"/>
      <c r="D121" s="217" t="s">
        <v>130</v>
      </c>
      <c r="E121" s="40"/>
      <c r="F121" s="218" t="s">
        <v>424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130</v>
      </c>
      <c r="AU121" s="17" t="s">
        <v>69</v>
      </c>
    </row>
    <row r="122" spans="1:65" s="2" customFormat="1" ht="16.5" customHeight="1">
      <c r="A122" s="38"/>
      <c r="B122" s="39"/>
      <c r="C122" s="204" t="s">
        <v>226</v>
      </c>
      <c r="D122" s="204" t="s">
        <v>123</v>
      </c>
      <c r="E122" s="205" t="s">
        <v>267</v>
      </c>
      <c r="F122" s="206" t="s">
        <v>19</v>
      </c>
      <c r="G122" s="207" t="s">
        <v>254</v>
      </c>
      <c r="H122" s="208">
        <v>1.5</v>
      </c>
      <c r="I122" s="209"/>
      <c r="J122" s="210">
        <f>ROUND(I122*H122,2)</f>
        <v>0</v>
      </c>
      <c r="K122" s="206" t="s">
        <v>19</v>
      </c>
      <c r="L122" s="44"/>
      <c r="M122" s="211" t="s">
        <v>19</v>
      </c>
      <c r="N122" s="212" t="s">
        <v>40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128</v>
      </c>
      <c r="AT122" s="215" t="s">
        <v>123</v>
      </c>
      <c r="AU122" s="215" t="s">
        <v>69</v>
      </c>
      <c r="AY122" s="17" t="s">
        <v>121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128</v>
      </c>
      <c r="BM122" s="215" t="s">
        <v>425</v>
      </c>
    </row>
    <row r="123" spans="1:47" s="2" customFormat="1" ht="12">
      <c r="A123" s="38"/>
      <c r="B123" s="39"/>
      <c r="C123" s="40"/>
      <c r="D123" s="217" t="s">
        <v>130</v>
      </c>
      <c r="E123" s="40"/>
      <c r="F123" s="218" t="s">
        <v>426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130</v>
      </c>
      <c r="AU123" s="17" t="s">
        <v>69</v>
      </c>
    </row>
    <row r="124" spans="1:51" s="13" customFormat="1" ht="12">
      <c r="A124" s="13"/>
      <c r="B124" s="224"/>
      <c r="C124" s="225"/>
      <c r="D124" s="217" t="s">
        <v>134</v>
      </c>
      <c r="E124" s="226" t="s">
        <v>19</v>
      </c>
      <c r="F124" s="227" t="s">
        <v>427</v>
      </c>
      <c r="G124" s="225"/>
      <c r="H124" s="228">
        <v>1.5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134</v>
      </c>
      <c r="AU124" s="234" t="s">
        <v>69</v>
      </c>
      <c r="AV124" s="13" t="s">
        <v>79</v>
      </c>
      <c r="AW124" s="13" t="s">
        <v>31</v>
      </c>
      <c r="AX124" s="13" t="s">
        <v>77</v>
      </c>
      <c r="AY124" s="234" t="s">
        <v>121</v>
      </c>
    </row>
    <row r="125" spans="1:65" s="2" customFormat="1" ht="16.5" customHeight="1">
      <c r="A125" s="38"/>
      <c r="B125" s="39"/>
      <c r="C125" s="204" t="s">
        <v>231</v>
      </c>
      <c r="D125" s="204" t="s">
        <v>123</v>
      </c>
      <c r="E125" s="205" t="s">
        <v>274</v>
      </c>
      <c r="F125" s="206" t="s">
        <v>19</v>
      </c>
      <c r="G125" s="207" t="s">
        <v>428</v>
      </c>
      <c r="H125" s="208">
        <v>30</v>
      </c>
      <c r="I125" s="209"/>
      <c r="J125" s="210">
        <f>ROUND(I125*H125,2)</f>
        <v>0</v>
      </c>
      <c r="K125" s="206" t="s">
        <v>19</v>
      </c>
      <c r="L125" s="44"/>
      <c r="M125" s="211" t="s">
        <v>19</v>
      </c>
      <c r="N125" s="212" t="s">
        <v>40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128</v>
      </c>
      <c r="AT125" s="215" t="s">
        <v>123</v>
      </c>
      <c r="AU125" s="215" t="s">
        <v>69</v>
      </c>
      <c r="AY125" s="17" t="s">
        <v>121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128</v>
      </c>
      <c r="BM125" s="215" t="s">
        <v>429</v>
      </c>
    </row>
    <row r="126" spans="1:47" s="2" customFormat="1" ht="12">
      <c r="A126" s="38"/>
      <c r="B126" s="39"/>
      <c r="C126" s="40"/>
      <c r="D126" s="217" t="s">
        <v>130</v>
      </c>
      <c r="E126" s="40"/>
      <c r="F126" s="218" t="s">
        <v>430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130</v>
      </c>
      <c r="AU126" s="17" t="s">
        <v>69</v>
      </c>
    </row>
    <row r="127" spans="1:65" s="2" customFormat="1" ht="16.5" customHeight="1">
      <c r="A127" s="38"/>
      <c r="B127" s="39"/>
      <c r="C127" s="204" t="s">
        <v>236</v>
      </c>
      <c r="D127" s="204" t="s">
        <v>123</v>
      </c>
      <c r="E127" s="205" t="s">
        <v>128</v>
      </c>
      <c r="F127" s="206" t="s">
        <v>19</v>
      </c>
      <c r="G127" s="207" t="s">
        <v>384</v>
      </c>
      <c r="H127" s="208">
        <v>3</v>
      </c>
      <c r="I127" s="209"/>
      <c r="J127" s="210">
        <f>ROUND(I127*H127,2)</f>
        <v>0</v>
      </c>
      <c r="K127" s="206" t="s">
        <v>19</v>
      </c>
      <c r="L127" s="44"/>
      <c r="M127" s="211" t="s">
        <v>19</v>
      </c>
      <c r="N127" s="212" t="s">
        <v>40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128</v>
      </c>
      <c r="AT127" s="215" t="s">
        <v>123</v>
      </c>
      <c r="AU127" s="215" t="s">
        <v>69</v>
      </c>
      <c r="AY127" s="17" t="s">
        <v>121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77</v>
      </c>
      <c r="BK127" s="216">
        <f>ROUND(I127*H127,2)</f>
        <v>0</v>
      </c>
      <c r="BL127" s="17" t="s">
        <v>128</v>
      </c>
      <c r="BM127" s="215" t="s">
        <v>431</v>
      </c>
    </row>
    <row r="128" spans="1:47" s="2" customFormat="1" ht="12">
      <c r="A128" s="38"/>
      <c r="B128" s="39"/>
      <c r="C128" s="40"/>
      <c r="D128" s="217" t="s">
        <v>130</v>
      </c>
      <c r="E128" s="40"/>
      <c r="F128" s="218" t="s">
        <v>432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130</v>
      </c>
      <c r="AU128" s="17" t="s">
        <v>69</v>
      </c>
    </row>
    <row r="129" spans="1:65" s="2" customFormat="1" ht="16.5" customHeight="1">
      <c r="A129" s="38"/>
      <c r="B129" s="39"/>
      <c r="C129" s="204" t="s">
        <v>243</v>
      </c>
      <c r="D129" s="204" t="s">
        <v>123</v>
      </c>
      <c r="E129" s="205" t="s">
        <v>149</v>
      </c>
      <c r="F129" s="206" t="s">
        <v>19</v>
      </c>
      <c r="G129" s="207" t="s">
        <v>384</v>
      </c>
      <c r="H129" s="208">
        <v>3</v>
      </c>
      <c r="I129" s="209"/>
      <c r="J129" s="210">
        <f>ROUND(I129*H129,2)</f>
        <v>0</v>
      </c>
      <c r="K129" s="206" t="s">
        <v>19</v>
      </c>
      <c r="L129" s="44"/>
      <c r="M129" s="211" t="s">
        <v>19</v>
      </c>
      <c r="N129" s="212" t="s">
        <v>40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128</v>
      </c>
      <c r="AT129" s="215" t="s">
        <v>123</v>
      </c>
      <c r="AU129" s="215" t="s">
        <v>69</v>
      </c>
      <c r="AY129" s="17" t="s">
        <v>121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128</v>
      </c>
      <c r="BM129" s="215" t="s">
        <v>433</v>
      </c>
    </row>
    <row r="130" spans="1:47" s="2" customFormat="1" ht="12">
      <c r="A130" s="38"/>
      <c r="B130" s="39"/>
      <c r="C130" s="40"/>
      <c r="D130" s="217" t="s">
        <v>130</v>
      </c>
      <c r="E130" s="40"/>
      <c r="F130" s="218" t="s">
        <v>434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130</v>
      </c>
      <c r="AU130" s="17" t="s">
        <v>69</v>
      </c>
    </row>
    <row r="131" spans="1:65" s="2" customFormat="1" ht="16.5" customHeight="1">
      <c r="A131" s="38"/>
      <c r="B131" s="39"/>
      <c r="C131" s="204" t="s">
        <v>251</v>
      </c>
      <c r="D131" s="204" t="s">
        <v>123</v>
      </c>
      <c r="E131" s="205" t="s">
        <v>163</v>
      </c>
      <c r="F131" s="206" t="s">
        <v>19</v>
      </c>
      <c r="G131" s="207" t="s">
        <v>384</v>
      </c>
      <c r="H131" s="208">
        <v>3</v>
      </c>
      <c r="I131" s="209"/>
      <c r="J131" s="210">
        <f>ROUND(I131*H131,2)</f>
        <v>0</v>
      </c>
      <c r="K131" s="206" t="s">
        <v>19</v>
      </c>
      <c r="L131" s="44"/>
      <c r="M131" s="211" t="s">
        <v>19</v>
      </c>
      <c r="N131" s="212" t="s">
        <v>40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128</v>
      </c>
      <c r="AT131" s="215" t="s">
        <v>123</v>
      </c>
      <c r="AU131" s="215" t="s">
        <v>69</v>
      </c>
      <c r="AY131" s="17" t="s">
        <v>121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77</v>
      </c>
      <c r="BK131" s="216">
        <f>ROUND(I131*H131,2)</f>
        <v>0</v>
      </c>
      <c r="BL131" s="17" t="s">
        <v>128</v>
      </c>
      <c r="BM131" s="215" t="s">
        <v>435</v>
      </c>
    </row>
    <row r="132" spans="1:47" s="2" customFormat="1" ht="12">
      <c r="A132" s="38"/>
      <c r="B132" s="39"/>
      <c r="C132" s="40"/>
      <c r="D132" s="217" t="s">
        <v>130</v>
      </c>
      <c r="E132" s="40"/>
      <c r="F132" s="218" t="s">
        <v>436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130</v>
      </c>
      <c r="AU132" s="17" t="s">
        <v>69</v>
      </c>
    </row>
    <row r="133" spans="1:65" s="2" customFormat="1" ht="16.5" customHeight="1">
      <c r="A133" s="38"/>
      <c r="B133" s="39"/>
      <c r="C133" s="246" t="s">
        <v>7</v>
      </c>
      <c r="D133" s="246" t="s">
        <v>220</v>
      </c>
      <c r="E133" s="247" t="s">
        <v>170</v>
      </c>
      <c r="F133" s="248" t="s">
        <v>437</v>
      </c>
      <c r="G133" s="249" t="s">
        <v>384</v>
      </c>
      <c r="H133" s="250">
        <v>3</v>
      </c>
      <c r="I133" s="251"/>
      <c r="J133" s="252">
        <f>ROUND(I133*H133,2)</f>
        <v>0</v>
      </c>
      <c r="K133" s="248" t="s">
        <v>19</v>
      </c>
      <c r="L133" s="253"/>
      <c r="M133" s="254" t="s">
        <v>19</v>
      </c>
      <c r="N133" s="255" t="s">
        <v>40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176</v>
      </c>
      <c r="AT133" s="215" t="s">
        <v>220</v>
      </c>
      <c r="AU133" s="215" t="s">
        <v>69</v>
      </c>
      <c r="AY133" s="17" t="s">
        <v>121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77</v>
      </c>
      <c r="BK133" s="216">
        <f>ROUND(I133*H133,2)</f>
        <v>0</v>
      </c>
      <c r="BL133" s="17" t="s">
        <v>128</v>
      </c>
      <c r="BM133" s="215" t="s">
        <v>438</v>
      </c>
    </row>
    <row r="134" spans="1:47" s="2" customFormat="1" ht="12">
      <c r="A134" s="38"/>
      <c r="B134" s="39"/>
      <c r="C134" s="40"/>
      <c r="D134" s="217" t="s">
        <v>130</v>
      </c>
      <c r="E134" s="40"/>
      <c r="F134" s="218" t="s">
        <v>437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130</v>
      </c>
      <c r="AU134" s="17" t="s">
        <v>69</v>
      </c>
    </row>
    <row r="135" spans="1:65" s="2" customFormat="1" ht="16.5" customHeight="1">
      <c r="A135" s="38"/>
      <c r="B135" s="39"/>
      <c r="C135" s="246" t="s">
        <v>267</v>
      </c>
      <c r="D135" s="246" t="s">
        <v>220</v>
      </c>
      <c r="E135" s="247" t="s">
        <v>176</v>
      </c>
      <c r="F135" s="248" t="s">
        <v>19</v>
      </c>
      <c r="G135" s="249" t="s">
        <v>384</v>
      </c>
      <c r="H135" s="250">
        <v>3</v>
      </c>
      <c r="I135" s="251"/>
      <c r="J135" s="252">
        <f>ROUND(I135*H135,2)</f>
        <v>0</v>
      </c>
      <c r="K135" s="248" t="s">
        <v>19</v>
      </c>
      <c r="L135" s="253"/>
      <c r="M135" s="254" t="s">
        <v>19</v>
      </c>
      <c r="N135" s="255" t="s">
        <v>40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176</v>
      </c>
      <c r="AT135" s="215" t="s">
        <v>220</v>
      </c>
      <c r="AU135" s="215" t="s">
        <v>69</v>
      </c>
      <c r="AY135" s="17" t="s">
        <v>121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77</v>
      </c>
      <c r="BK135" s="216">
        <f>ROUND(I135*H135,2)</f>
        <v>0</v>
      </c>
      <c r="BL135" s="17" t="s">
        <v>128</v>
      </c>
      <c r="BM135" s="215" t="s">
        <v>439</v>
      </c>
    </row>
    <row r="136" spans="1:47" s="2" customFormat="1" ht="12">
      <c r="A136" s="38"/>
      <c r="B136" s="39"/>
      <c r="C136" s="40"/>
      <c r="D136" s="217" t="s">
        <v>130</v>
      </c>
      <c r="E136" s="40"/>
      <c r="F136" s="218" t="s">
        <v>440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130</v>
      </c>
      <c r="AU136" s="17" t="s">
        <v>69</v>
      </c>
    </row>
    <row r="137" spans="1:65" s="2" customFormat="1" ht="16.5" customHeight="1">
      <c r="A137" s="38"/>
      <c r="B137" s="39"/>
      <c r="C137" s="246" t="s">
        <v>274</v>
      </c>
      <c r="D137" s="246" t="s">
        <v>220</v>
      </c>
      <c r="E137" s="247" t="s">
        <v>183</v>
      </c>
      <c r="F137" s="248" t="s">
        <v>19</v>
      </c>
      <c r="G137" s="249" t="s">
        <v>384</v>
      </c>
      <c r="H137" s="250">
        <v>3</v>
      </c>
      <c r="I137" s="251"/>
      <c r="J137" s="252">
        <f>ROUND(I137*H137,2)</f>
        <v>0</v>
      </c>
      <c r="K137" s="248" t="s">
        <v>19</v>
      </c>
      <c r="L137" s="253"/>
      <c r="M137" s="254" t="s">
        <v>19</v>
      </c>
      <c r="N137" s="255" t="s">
        <v>40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176</v>
      </c>
      <c r="AT137" s="215" t="s">
        <v>220</v>
      </c>
      <c r="AU137" s="215" t="s">
        <v>69</v>
      </c>
      <c r="AY137" s="17" t="s">
        <v>121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77</v>
      </c>
      <c r="BK137" s="216">
        <f>ROUND(I137*H137,2)</f>
        <v>0</v>
      </c>
      <c r="BL137" s="17" t="s">
        <v>128</v>
      </c>
      <c r="BM137" s="215" t="s">
        <v>441</v>
      </c>
    </row>
    <row r="138" spans="1:47" s="2" customFormat="1" ht="12">
      <c r="A138" s="38"/>
      <c r="B138" s="39"/>
      <c r="C138" s="40"/>
      <c r="D138" s="217" t="s">
        <v>130</v>
      </c>
      <c r="E138" s="40"/>
      <c r="F138" s="218" t="s">
        <v>442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130</v>
      </c>
      <c r="AU138" s="17" t="s">
        <v>69</v>
      </c>
    </row>
    <row r="139" spans="1:63" s="12" customFormat="1" ht="25.9" customHeight="1">
      <c r="A139" s="12"/>
      <c r="B139" s="188"/>
      <c r="C139" s="189"/>
      <c r="D139" s="190" t="s">
        <v>68</v>
      </c>
      <c r="E139" s="191" t="s">
        <v>119</v>
      </c>
      <c r="F139" s="191" t="s">
        <v>120</v>
      </c>
      <c r="G139" s="189"/>
      <c r="H139" s="189"/>
      <c r="I139" s="192"/>
      <c r="J139" s="193">
        <f>BK139</f>
        <v>0</v>
      </c>
      <c r="K139" s="189"/>
      <c r="L139" s="194"/>
      <c r="M139" s="195"/>
      <c r="N139" s="196"/>
      <c r="O139" s="196"/>
      <c r="P139" s="197">
        <f>P140+P153</f>
        <v>0</v>
      </c>
      <c r="Q139" s="196"/>
      <c r="R139" s="197">
        <f>R140+R153</f>
        <v>11.3454</v>
      </c>
      <c r="S139" s="196"/>
      <c r="T139" s="198">
        <f>T140+T153</f>
        <v>14.040000000000001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9" t="s">
        <v>77</v>
      </c>
      <c r="AT139" s="200" t="s">
        <v>68</v>
      </c>
      <c r="AU139" s="200" t="s">
        <v>69</v>
      </c>
      <c r="AY139" s="199" t="s">
        <v>121</v>
      </c>
      <c r="BK139" s="201">
        <f>BK140+BK153</f>
        <v>0</v>
      </c>
    </row>
    <row r="140" spans="1:63" s="12" customFormat="1" ht="22.8" customHeight="1">
      <c r="A140" s="12"/>
      <c r="B140" s="188"/>
      <c r="C140" s="189"/>
      <c r="D140" s="190" t="s">
        <v>68</v>
      </c>
      <c r="E140" s="202" t="s">
        <v>77</v>
      </c>
      <c r="F140" s="202" t="s">
        <v>122</v>
      </c>
      <c r="G140" s="189"/>
      <c r="H140" s="189"/>
      <c r="I140" s="192"/>
      <c r="J140" s="203">
        <f>BK140</f>
        <v>0</v>
      </c>
      <c r="K140" s="189"/>
      <c r="L140" s="194"/>
      <c r="M140" s="195"/>
      <c r="N140" s="196"/>
      <c r="O140" s="196"/>
      <c r="P140" s="197">
        <f>SUM(P141:P152)</f>
        <v>0</v>
      </c>
      <c r="Q140" s="196"/>
      <c r="R140" s="197">
        <f>SUM(R141:R152)</f>
        <v>0</v>
      </c>
      <c r="S140" s="196"/>
      <c r="T140" s="198">
        <f>SUM(T141:T152)</f>
        <v>14.040000000000001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9" t="s">
        <v>77</v>
      </c>
      <c r="AT140" s="200" t="s">
        <v>68</v>
      </c>
      <c r="AU140" s="200" t="s">
        <v>77</v>
      </c>
      <c r="AY140" s="199" t="s">
        <v>121</v>
      </c>
      <c r="BK140" s="201">
        <f>SUM(BK141:BK152)</f>
        <v>0</v>
      </c>
    </row>
    <row r="141" spans="1:65" s="2" customFormat="1" ht="16.5" customHeight="1">
      <c r="A141" s="38"/>
      <c r="B141" s="39"/>
      <c r="C141" s="204" t="s">
        <v>281</v>
      </c>
      <c r="D141" s="204" t="s">
        <v>123</v>
      </c>
      <c r="E141" s="205" t="s">
        <v>357</v>
      </c>
      <c r="F141" s="206" t="s">
        <v>358</v>
      </c>
      <c r="G141" s="207" t="s">
        <v>126</v>
      </c>
      <c r="H141" s="208">
        <v>54</v>
      </c>
      <c r="I141" s="209"/>
      <c r="J141" s="210">
        <f>ROUND(I141*H141,2)</f>
        <v>0</v>
      </c>
      <c r="K141" s="206" t="s">
        <v>127</v>
      </c>
      <c r="L141" s="44"/>
      <c r="M141" s="211" t="s">
        <v>19</v>
      </c>
      <c r="N141" s="212" t="s">
        <v>40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0.26</v>
      </c>
      <c r="T141" s="214">
        <f>S141*H141</f>
        <v>14.040000000000001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128</v>
      </c>
      <c r="AT141" s="215" t="s">
        <v>123</v>
      </c>
      <c r="AU141" s="215" t="s">
        <v>79</v>
      </c>
      <c r="AY141" s="17" t="s">
        <v>121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128</v>
      </c>
      <c r="BM141" s="215" t="s">
        <v>443</v>
      </c>
    </row>
    <row r="142" spans="1:47" s="2" customFormat="1" ht="12">
      <c r="A142" s="38"/>
      <c r="B142" s="39"/>
      <c r="C142" s="40"/>
      <c r="D142" s="217" t="s">
        <v>130</v>
      </c>
      <c r="E142" s="40"/>
      <c r="F142" s="218" t="s">
        <v>360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130</v>
      </c>
      <c r="AU142" s="17" t="s">
        <v>79</v>
      </c>
    </row>
    <row r="143" spans="1:47" s="2" customFormat="1" ht="12">
      <c r="A143" s="38"/>
      <c r="B143" s="39"/>
      <c r="C143" s="40"/>
      <c r="D143" s="222" t="s">
        <v>132</v>
      </c>
      <c r="E143" s="40"/>
      <c r="F143" s="223" t="s">
        <v>361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132</v>
      </c>
      <c r="AU143" s="17" t="s">
        <v>79</v>
      </c>
    </row>
    <row r="144" spans="1:51" s="13" customFormat="1" ht="12">
      <c r="A144" s="13"/>
      <c r="B144" s="224"/>
      <c r="C144" s="225"/>
      <c r="D144" s="217" t="s">
        <v>134</v>
      </c>
      <c r="E144" s="226" t="s">
        <v>19</v>
      </c>
      <c r="F144" s="227" t="s">
        <v>444</v>
      </c>
      <c r="G144" s="225"/>
      <c r="H144" s="228">
        <v>54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134</v>
      </c>
      <c r="AU144" s="234" t="s">
        <v>79</v>
      </c>
      <c r="AV144" s="13" t="s">
        <v>79</v>
      </c>
      <c r="AW144" s="13" t="s">
        <v>31</v>
      </c>
      <c r="AX144" s="13" t="s">
        <v>77</v>
      </c>
      <c r="AY144" s="234" t="s">
        <v>121</v>
      </c>
    </row>
    <row r="145" spans="1:65" s="2" customFormat="1" ht="21.75" customHeight="1">
      <c r="A145" s="38"/>
      <c r="B145" s="39"/>
      <c r="C145" s="204" t="s">
        <v>287</v>
      </c>
      <c r="D145" s="204" t="s">
        <v>123</v>
      </c>
      <c r="E145" s="205" t="s">
        <v>445</v>
      </c>
      <c r="F145" s="206" t="s">
        <v>446</v>
      </c>
      <c r="G145" s="207" t="s">
        <v>322</v>
      </c>
      <c r="H145" s="208">
        <v>23.4</v>
      </c>
      <c r="I145" s="209"/>
      <c r="J145" s="210">
        <f>ROUND(I145*H145,2)</f>
        <v>0</v>
      </c>
      <c r="K145" s="206" t="s">
        <v>127</v>
      </c>
      <c r="L145" s="44"/>
      <c r="M145" s="211" t="s">
        <v>19</v>
      </c>
      <c r="N145" s="212" t="s">
        <v>40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128</v>
      </c>
      <c r="AT145" s="215" t="s">
        <v>123</v>
      </c>
      <c r="AU145" s="215" t="s">
        <v>79</v>
      </c>
      <c r="AY145" s="17" t="s">
        <v>121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77</v>
      </c>
      <c r="BK145" s="216">
        <f>ROUND(I145*H145,2)</f>
        <v>0</v>
      </c>
      <c r="BL145" s="17" t="s">
        <v>128</v>
      </c>
      <c r="BM145" s="215" t="s">
        <v>447</v>
      </c>
    </row>
    <row r="146" spans="1:47" s="2" customFormat="1" ht="12">
      <c r="A146" s="38"/>
      <c r="B146" s="39"/>
      <c r="C146" s="40"/>
      <c r="D146" s="217" t="s">
        <v>130</v>
      </c>
      <c r="E146" s="40"/>
      <c r="F146" s="218" t="s">
        <v>448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130</v>
      </c>
      <c r="AU146" s="17" t="s">
        <v>79</v>
      </c>
    </row>
    <row r="147" spans="1:47" s="2" customFormat="1" ht="12">
      <c r="A147" s="38"/>
      <c r="B147" s="39"/>
      <c r="C147" s="40"/>
      <c r="D147" s="222" t="s">
        <v>132</v>
      </c>
      <c r="E147" s="40"/>
      <c r="F147" s="223" t="s">
        <v>449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132</v>
      </c>
      <c r="AU147" s="17" t="s">
        <v>79</v>
      </c>
    </row>
    <row r="148" spans="1:51" s="13" customFormat="1" ht="12">
      <c r="A148" s="13"/>
      <c r="B148" s="224"/>
      <c r="C148" s="225"/>
      <c r="D148" s="217" t="s">
        <v>134</v>
      </c>
      <c r="E148" s="226" t="s">
        <v>19</v>
      </c>
      <c r="F148" s="227" t="s">
        <v>450</v>
      </c>
      <c r="G148" s="225"/>
      <c r="H148" s="228">
        <v>23.4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134</v>
      </c>
      <c r="AU148" s="234" t="s">
        <v>79</v>
      </c>
      <c r="AV148" s="13" t="s">
        <v>79</v>
      </c>
      <c r="AW148" s="13" t="s">
        <v>31</v>
      </c>
      <c r="AX148" s="13" t="s">
        <v>77</v>
      </c>
      <c r="AY148" s="234" t="s">
        <v>121</v>
      </c>
    </row>
    <row r="149" spans="1:65" s="2" customFormat="1" ht="16.5" customHeight="1">
      <c r="A149" s="38"/>
      <c r="B149" s="39"/>
      <c r="C149" s="204" t="s">
        <v>293</v>
      </c>
      <c r="D149" s="204" t="s">
        <v>123</v>
      </c>
      <c r="E149" s="205" t="s">
        <v>451</v>
      </c>
      <c r="F149" s="206" t="s">
        <v>452</v>
      </c>
      <c r="G149" s="207" t="s">
        <v>322</v>
      </c>
      <c r="H149" s="208">
        <v>23.4</v>
      </c>
      <c r="I149" s="209"/>
      <c r="J149" s="210">
        <f>ROUND(I149*H149,2)</f>
        <v>0</v>
      </c>
      <c r="K149" s="206" t="s">
        <v>127</v>
      </c>
      <c r="L149" s="44"/>
      <c r="M149" s="211" t="s">
        <v>19</v>
      </c>
      <c r="N149" s="212" t="s">
        <v>40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128</v>
      </c>
      <c r="AT149" s="215" t="s">
        <v>123</v>
      </c>
      <c r="AU149" s="215" t="s">
        <v>79</v>
      </c>
      <c r="AY149" s="17" t="s">
        <v>121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77</v>
      </c>
      <c r="BK149" s="216">
        <f>ROUND(I149*H149,2)</f>
        <v>0</v>
      </c>
      <c r="BL149" s="17" t="s">
        <v>128</v>
      </c>
      <c r="BM149" s="215" t="s">
        <v>453</v>
      </c>
    </row>
    <row r="150" spans="1:47" s="2" customFormat="1" ht="12">
      <c r="A150" s="38"/>
      <c r="B150" s="39"/>
      <c r="C150" s="40"/>
      <c r="D150" s="217" t="s">
        <v>130</v>
      </c>
      <c r="E150" s="40"/>
      <c r="F150" s="218" t="s">
        <v>454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130</v>
      </c>
      <c r="AU150" s="17" t="s">
        <v>79</v>
      </c>
    </row>
    <row r="151" spans="1:47" s="2" customFormat="1" ht="12">
      <c r="A151" s="38"/>
      <c r="B151" s="39"/>
      <c r="C151" s="40"/>
      <c r="D151" s="222" t="s">
        <v>132</v>
      </c>
      <c r="E151" s="40"/>
      <c r="F151" s="223" t="s">
        <v>455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132</v>
      </c>
      <c r="AU151" s="17" t="s">
        <v>79</v>
      </c>
    </row>
    <row r="152" spans="1:51" s="13" customFormat="1" ht="12">
      <c r="A152" s="13"/>
      <c r="B152" s="224"/>
      <c r="C152" s="225"/>
      <c r="D152" s="217" t="s">
        <v>134</v>
      </c>
      <c r="E152" s="226" t="s">
        <v>19</v>
      </c>
      <c r="F152" s="227" t="s">
        <v>450</v>
      </c>
      <c r="G152" s="225"/>
      <c r="H152" s="228">
        <v>23.4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134</v>
      </c>
      <c r="AU152" s="234" t="s">
        <v>79</v>
      </c>
      <c r="AV152" s="13" t="s">
        <v>79</v>
      </c>
      <c r="AW152" s="13" t="s">
        <v>31</v>
      </c>
      <c r="AX152" s="13" t="s">
        <v>77</v>
      </c>
      <c r="AY152" s="234" t="s">
        <v>121</v>
      </c>
    </row>
    <row r="153" spans="1:63" s="12" customFormat="1" ht="22.8" customHeight="1">
      <c r="A153" s="12"/>
      <c r="B153" s="188"/>
      <c r="C153" s="189"/>
      <c r="D153" s="190" t="s">
        <v>68</v>
      </c>
      <c r="E153" s="202" t="s">
        <v>149</v>
      </c>
      <c r="F153" s="202" t="s">
        <v>150</v>
      </c>
      <c r="G153" s="189"/>
      <c r="H153" s="189"/>
      <c r="I153" s="192"/>
      <c r="J153" s="203">
        <f>BK153</f>
        <v>0</v>
      </c>
      <c r="K153" s="189"/>
      <c r="L153" s="194"/>
      <c r="M153" s="195"/>
      <c r="N153" s="196"/>
      <c r="O153" s="196"/>
      <c r="P153" s="197">
        <f>SUM(P154:P161)</f>
        <v>0</v>
      </c>
      <c r="Q153" s="196"/>
      <c r="R153" s="197">
        <f>SUM(R154:R161)</f>
        <v>11.3454</v>
      </c>
      <c r="S153" s="196"/>
      <c r="T153" s="198">
        <f>SUM(T154:T161)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9" t="s">
        <v>77</v>
      </c>
      <c r="AT153" s="200" t="s">
        <v>68</v>
      </c>
      <c r="AU153" s="200" t="s">
        <v>77</v>
      </c>
      <c r="AY153" s="199" t="s">
        <v>121</v>
      </c>
      <c r="BK153" s="201">
        <f>SUM(BK154:BK161)</f>
        <v>0</v>
      </c>
    </row>
    <row r="154" spans="1:65" s="2" customFormat="1" ht="21.75" customHeight="1">
      <c r="A154" s="38"/>
      <c r="B154" s="39"/>
      <c r="C154" s="204" t="s">
        <v>300</v>
      </c>
      <c r="D154" s="204" t="s">
        <v>123</v>
      </c>
      <c r="E154" s="205" t="s">
        <v>365</v>
      </c>
      <c r="F154" s="206" t="s">
        <v>366</v>
      </c>
      <c r="G154" s="207" t="s">
        <v>126</v>
      </c>
      <c r="H154" s="208">
        <v>54</v>
      </c>
      <c r="I154" s="209"/>
      <c r="J154" s="210">
        <f>ROUND(I154*H154,2)</f>
        <v>0</v>
      </c>
      <c r="K154" s="206" t="s">
        <v>127</v>
      </c>
      <c r="L154" s="44"/>
      <c r="M154" s="211" t="s">
        <v>19</v>
      </c>
      <c r="N154" s="212" t="s">
        <v>40</v>
      </c>
      <c r="O154" s="84"/>
      <c r="P154" s="213">
        <f>O154*H154</f>
        <v>0</v>
      </c>
      <c r="Q154" s="213">
        <v>0.09848</v>
      </c>
      <c r="R154" s="213">
        <f>Q154*H154</f>
        <v>5.31792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128</v>
      </c>
      <c r="AT154" s="215" t="s">
        <v>123</v>
      </c>
      <c r="AU154" s="215" t="s">
        <v>79</v>
      </c>
      <c r="AY154" s="17" t="s">
        <v>121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77</v>
      </c>
      <c r="BK154" s="216">
        <f>ROUND(I154*H154,2)</f>
        <v>0</v>
      </c>
      <c r="BL154" s="17" t="s">
        <v>128</v>
      </c>
      <c r="BM154" s="215" t="s">
        <v>456</v>
      </c>
    </row>
    <row r="155" spans="1:47" s="2" customFormat="1" ht="12">
      <c r="A155" s="38"/>
      <c r="B155" s="39"/>
      <c r="C155" s="40"/>
      <c r="D155" s="217" t="s">
        <v>130</v>
      </c>
      <c r="E155" s="40"/>
      <c r="F155" s="218" t="s">
        <v>368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130</v>
      </c>
      <c r="AU155" s="17" t="s">
        <v>79</v>
      </c>
    </row>
    <row r="156" spans="1:47" s="2" customFormat="1" ht="12">
      <c r="A156" s="38"/>
      <c r="B156" s="39"/>
      <c r="C156" s="40"/>
      <c r="D156" s="222" t="s">
        <v>132</v>
      </c>
      <c r="E156" s="40"/>
      <c r="F156" s="223" t="s">
        <v>369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132</v>
      </c>
      <c r="AU156" s="17" t="s">
        <v>79</v>
      </c>
    </row>
    <row r="157" spans="1:51" s="13" customFormat="1" ht="12">
      <c r="A157" s="13"/>
      <c r="B157" s="224"/>
      <c r="C157" s="225"/>
      <c r="D157" s="217" t="s">
        <v>134</v>
      </c>
      <c r="E157" s="226" t="s">
        <v>19</v>
      </c>
      <c r="F157" s="227" t="s">
        <v>444</v>
      </c>
      <c r="G157" s="225"/>
      <c r="H157" s="228">
        <v>54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134</v>
      </c>
      <c r="AU157" s="234" t="s">
        <v>79</v>
      </c>
      <c r="AV157" s="13" t="s">
        <v>79</v>
      </c>
      <c r="AW157" s="13" t="s">
        <v>31</v>
      </c>
      <c r="AX157" s="13" t="s">
        <v>77</v>
      </c>
      <c r="AY157" s="234" t="s">
        <v>121</v>
      </c>
    </row>
    <row r="158" spans="1:65" s="2" customFormat="1" ht="21.75" customHeight="1">
      <c r="A158" s="38"/>
      <c r="B158" s="39"/>
      <c r="C158" s="204" t="s">
        <v>306</v>
      </c>
      <c r="D158" s="204" t="s">
        <v>123</v>
      </c>
      <c r="E158" s="205" t="s">
        <v>370</v>
      </c>
      <c r="F158" s="206" t="s">
        <v>371</v>
      </c>
      <c r="G158" s="207" t="s">
        <v>126</v>
      </c>
      <c r="H158" s="208">
        <v>54</v>
      </c>
      <c r="I158" s="209"/>
      <c r="J158" s="210">
        <f>ROUND(I158*H158,2)</f>
        <v>0</v>
      </c>
      <c r="K158" s="206" t="s">
        <v>127</v>
      </c>
      <c r="L158" s="44"/>
      <c r="M158" s="211" t="s">
        <v>19</v>
      </c>
      <c r="N158" s="212" t="s">
        <v>40</v>
      </c>
      <c r="O158" s="84"/>
      <c r="P158" s="213">
        <f>O158*H158</f>
        <v>0</v>
      </c>
      <c r="Q158" s="213">
        <v>0.11162</v>
      </c>
      <c r="R158" s="213">
        <f>Q158*H158</f>
        <v>6.02748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128</v>
      </c>
      <c r="AT158" s="215" t="s">
        <v>123</v>
      </c>
      <c r="AU158" s="215" t="s">
        <v>79</v>
      </c>
      <c r="AY158" s="17" t="s">
        <v>121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77</v>
      </c>
      <c r="BK158" s="216">
        <f>ROUND(I158*H158,2)</f>
        <v>0</v>
      </c>
      <c r="BL158" s="17" t="s">
        <v>128</v>
      </c>
      <c r="BM158" s="215" t="s">
        <v>457</v>
      </c>
    </row>
    <row r="159" spans="1:47" s="2" customFormat="1" ht="12">
      <c r="A159" s="38"/>
      <c r="B159" s="39"/>
      <c r="C159" s="40"/>
      <c r="D159" s="217" t="s">
        <v>130</v>
      </c>
      <c r="E159" s="40"/>
      <c r="F159" s="218" t="s">
        <v>373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130</v>
      </c>
      <c r="AU159" s="17" t="s">
        <v>79</v>
      </c>
    </row>
    <row r="160" spans="1:47" s="2" customFormat="1" ht="12">
      <c r="A160" s="38"/>
      <c r="B160" s="39"/>
      <c r="C160" s="40"/>
      <c r="D160" s="222" t="s">
        <v>132</v>
      </c>
      <c r="E160" s="40"/>
      <c r="F160" s="223" t="s">
        <v>374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132</v>
      </c>
      <c r="AU160" s="17" t="s">
        <v>79</v>
      </c>
    </row>
    <row r="161" spans="1:51" s="13" customFormat="1" ht="12">
      <c r="A161" s="13"/>
      <c r="B161" s="224"/>
      <c r="C161" s="225"/>
      <c r="D161" s="217" t="s">
        <v>134</v>
      </c>
      <c r="E161" s="226" t="s">
        <v>19</v>
      </c>
      <c r="F161" s="227" t="s">
        <v>444</v>
      </c>
      <c r="G161" s="225"/>
      <c r="H161" s="228">
        <v>54</v>
      </c>
      <c r="I161" s="229"/>
      <c r="J161" s="225"/>
      <c r="K161" s="225"/>
      <c r="L161" s="230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134</v>
      </c>
      <c r="AU161" s="234" t="s">
        <v>79</v>
      </c>
      <c r="AV161" s="13" t="s">
        <v>79</v>
      </c>
      <c r="AW161" s="13" t="s">
        <v>31</v>
      </c>
      <c r="AX161" s="13" t="s">
        <v>77</v>
      </c>
      <c r="AY161" s="234" t="s">
        <v>121</v>
      </c>
    </row>
    <row r="162" spans="1:31" s="2" customFormat="1" ht="6.95" customHeight="1">
      <c r="A162" s="38"/>
      <c r="B162" s="59"/>
      <c r="C162" s="60"/>
      <c r="D162" s="60"/>
      <c r="E162" s="60"/>
      <c r="F162" s="60"/>
      <c r="G162" s="60"/>
      <c r="H162" s="60"/>
      <c r="I162" s="60"/>
      <c r="J162" s="60"/>
      <c r="K162" s="60"/>
      <c r="L162" s="44"/>
      <c r="M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</row>
  </sheetData>
  <sheetProtection password="CC35" sheet="1" objects="1" scenarios="1" formatColumns="0" formatRows="0" autoFilter="0"/>
  <autoFilter ref="C81:K161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143" r:id="rId1" display="https://podminky.urs.cz/item/CS_URS_2022_01/113106123"/>
    <hyperlink ref="F147" r:id="rId2" display="https://podminky.urs.cz/item/CS_URS_2022_01/132151102"/>
    <hyperlink ref="F151" r:id="rId3" display="https://podminky.urs.cz/item/CS_URS_2022_01/174111101"/>
    <hyperlink ref="F156" r:id="rId4" display="https://podminky.urs.cz/item/CS_URS_2022_01/566301111"/>
    <hyperlink ref="F160" r:id="rId5" display="https://podminky.urs.cz/item/CS_URS_2022_01/596212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Oprava MK Mládeže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458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19. 1. 2022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ROUND((SUM(BE82:BE93)),2)</f>
        <v>0</v>
      </c>
      <c r="G33" s="38"/>
      <c r="H33" s="38"/>
      <c r="I33" s="148">
        <v>0.21</v>
      </c>
      <c r="J33" s="147">
        <f>ROUND(((SUM(BE82:BE93))*I33),2)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ROUND((SUM(BF82:BF93)),2)</f>
        <v>0</v>
      </c>
      <c r="G34" s="38"/>
      <c r="H34" s="38"/>
      <c r="I34" s="148">
        <v>0.15</v>
      </c>
      <c r="J34" s="147">
        <f>ROUND(((SUM(BF82:BF93))*I34),2)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ROUND((SUM(BG82:BG93)),2)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ROUND((SUM(BH82:BH93)),2)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ROUND((SUM(BI82:BI93)),2)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95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MK Mládeže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VRN - Vedlejší rozpočtové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19. 1. 2022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96</v>
      </c>
      <c r="D57" s="162"/>
      <c r="E57" s="162"/>
      <c r="F57" s="162"/>
      <c r="G57" s="162"/>
      <c r="H57" s="162"/>
      <c r="I57" s="162"/>
      <c r="J57" s="163" t="s">
        <v>97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98</v>
      </c>
    </row>
    <row r="60" spans="1:31" s="9" customFormat="1" ht="24.95" customHeight="1">
      <c r="A60" s="9"/>
      <c r="B60" s="165"/>
      <c r="C60" s="166"/>
      <c r="D60" s="167" t="s">
        <v>458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459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460</v>
      </c>
      <c r="E62" s="174"/>
      <c r="F62" s="174"/>
      <c r="G62" s="174"/>
      <c r="H62" s="174"/>
      <c r="I62" s="174"/>
      <c r="J62" s="175">
        <f>J88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106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0" t="str">
        <f>E7</f>
        <v>Oprava MK Mládeže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93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VRN - Vedlejší rozpočtové náklady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32" t="s">
        <v>23</v>
      </c>
      <c r="J76" s="72" t="str">
        <f>IF(J12="","",J12)</f>
        <v>19. 1. 2022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 xml:space="preserve"> </v>
      </c>
      <c r="G78" s="40"/>
      <c r="H78" s="40"/>
      <c r="I78" s="32" t="s">
        <v>30</v>
      </c>
      <c r="J78" s="36" t="str">
        <f>E21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28</v>
      </c>
      <c r="D79" s="40"/>
      <c r="E79" s="40"/>
      <c r="F79" s="27" t="str">
        <f>IF(E18="","",E18)</f>
        <v>Vyplň údaj</v>
      </c>
      <c r="G79" s="40"/>
      <c r="H79" s="40"/>
      <c r="I79" s="32" t="s">
        <v>32</v>
      </c>
      <c r="J79" s="36" t="str">
        <f>E24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107</v>
      </c>
      <c r="D81" s="180" t="s">
        <v>54</v>
      </c>
      <c r="E81" s="180" t="s">
        <v>50</v>
      </c>
      <c r="F81" s="180" t="s">
        <v>51</v>
      </c>
      <c r="G81" s="180" t="s">
        <v>108</v>
      </c>
      <c r="H81" s="180" t="s">
        <v>109</v>
      </c>
      <c r="I81" s="180" t="s">
        <v>110</v>
      </c>
      <c r="J81" s="180" t="s">
        <v>97</v>
      </c>
      <c r="K81" s="181" t="s">
        <v>111</v>
      </c>
      <c r="L81" s="182"/>
      <c r="M81" s="92" t="s">
        <v>19</v>
      </c>
      <c r="N81" s="93" t="s">
        <v>39</v>
      </c>
      <c r="O81" s="93" t="s">
        <v>112</v>
      </c>
      <c r="P81" s="93" t="s">
        <v>113</v>
      </c>
      <c r="Q81" s="93" t="s">
        <v>114</v>
      </c>
      <c r="R81" s="93" t="s">
        <v>115</v>
      </c>
      <c r="S81" s="93" t="s">
        <v>116</v>
      </c>
      <c r="T81" s="94" t="s">
        <v>117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118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</f>
        <v>0</v>
      </c>
      <c r="Q82" s="96"/>
      <c r="R82" s="185">
        <f>R83</f>
        <v>0</v>
      </c>
      <c r="S82" s="96"/>
      <c r="T82" s="186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68</v>
      </c>
      <c r="AU82" s="17" t="s">
        <v>98</v>
      </c>
      <c r="BK82" s="187">
        <f>BK83</f>
        <v>0</v>
      </c>
    </row>
    <row r="83" spans="1:63" s="12" customFormat="1" ht="25.9" customHeight="1">
      <c r="A83" s="12"/>
      <c r="B83" s="188"/>
      <c r="C83" s="189"/>
      <c r="D83" s="190" t="s">
        <v>68</v>
      </c>
      <c r="E83" s="191" t="s">
        <v>89</v>
      </c>
      <c r="F83" s="191" t="s">
        <v>90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P84+P88</f>
        <v>0</v>
      </c>
      <c r="Q83" s="196"/>
      <c r="R83" s="197">
        <f>R84+R88</f>
        <v>0</v>
      </c>
      <c r="S83" s="196"/>
      <c r="T83" s="198">
        <f>T84+T88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149</v>
      </c>
      <c r="AT83" s="200" t="s">
        <v>68</v>
      </c>
      <c r="AU83" s="200" t="s">
        <v>69</v>
      </c>
      <c r="AY83" s="199" t="s">
        <v>121</v>
      </c>
      <c r="BK83" s="201">
        <f>BK84+BK88</f>
        <v>0</v>
      </c>
    </row>
    <row r="84" spans="1:63" s="12" customFormat="1" ht="22.8" customHeight="1">
      <c r="A84" s="12"/>
      <c r="B84" s="188"/>
      <c r="C84" s="189"/>
      <c r="D84" s="190" t="s">
        <v>68</v>
      </c>
      <c r="E84" s="202" t="s">
        <v>461</v>
      </c>
      <c r="F84" s="202" t="s">
        <v>462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SUM(P85:P87)</f>
        <v>0</v>
      </c>
      <c r="Q84" s="196"/>
      <c r="R84" s="197">
        <f>SUM(R85:R87)</f>
        <v>0</v>
      </c>
      <c r="S84" s="196"/>
      <c r="T84" s="198">
        <f>SUM(T85:T87)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149</v>
      </c>
      <c r="AT84" s="200" t="s">
        <v>68</v>
      </c>
      <c r="AU84" s="200" t="s">
        <v>77</v>
      </c>
      <c r="AY84" s="199" t="s">
        <v>121</v>
      </c>
      <c r="BK84" s="201">
        <f>SUM(BK85:BK87)</f>
        <v>0</v>
      </c>
    </row>
    <row r="85" spans="1:65" s="2" customFormat="1" ht="24.15" customHeight="1">
      <c r="A85" s="38"/>
      <c r="B85" s="39"/>
      <c r="C85" s="204" t="s">
        <v>77</v>
      </c>
      <c r="D85" s="204" t="s">
        <v>123</v>
      </c>
      <c r="E85" s="205" t="s">
        <v>463</v>
      </c>
      <c r="F85" s="206" t="s">
        <v>464</v>
      </c>
      <c r="G85" s="207" t="s">
        <v>465</v>
      </c>
      <c r="H85" s="208">
        <v>1</v>
      </c>
      <c r="I85" s="209"/>
      <c r="J85" s="210">
        <f>ROUND(I85*H85,2)</f>
        <v>0</v>
      </c>
      <c r="K85" s="206" t="s">
        <v>127</v>
      </c>
      <c r="L85" s="44"/>
      <c r="M85" s="211" t="s">
        <v>19</v>
      </c>
      <c r="N85" s="212" t="s">
        <v>40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466</v>
      </c>
      <c r="AT85" s="215" t="s">
        <v>123</v>
      </c>
      <c r="AU85" s="215" t="s">
        <v>79</v>
      </c>
      <c r="AY85" s="17" t="s">
        <v>121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77</v>
      </c>
      <c r="BK85" s="216">
        <f>ROUND(I85*H85,2)</f>
        <v>0</v>
      </c>
      <c r="BL85" s="17" t="s">
        <v>466</v>
      </c>
      <c r="BM85" s="215" t="s">
        <v>467</v>
      </c>
    </row>
    <row r="86" spans="1:47" s="2" customFormat="1" ht="12">
      <c r="A86" s="38"/>
      <c r="B86" s="39"/>
      <c r="C86" s="40"/>
      <c r="D86" s="217" t="s">
        <v>130</v>
      </c>
      <c r="E86" s="40"/>
      <c r="F86" s="218" t="s">
        <v>468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130</v>
      </c>
      <c r="AU86" s="17" t="s">
        <v>79</v>
      </c>
    </row>
    <row r="87" spans="1:47" s="2" customFormat="1" ht="12">
      <c r="A87" s="38"/>
      <c r="B87" s="39"/>
      <c r="C87" s="40"/>
      <c r="D87" s="222" t="s">
        <v>132</v>
      </c>
      <c r="E87" s="40"/>
      <c r="F87" s="223" t="s">
        <v>469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132</v>
      </c>
      <c r="AU87" s="17" t="s">
        <v>79</v>
      </c>
    </row>
    <row r="88" spans="1:63" s="12" customFormat="1" ht="22.8" customHeight="1">
      <c r="A88" s="12"/>
      <c r="B88" s="188"/>
      <c r="C88" s="189"/>
      <c r="D88" s="190" t="s">
        <v>68</v>
      </c>
      <c r="E88" s="202" t="s">
        <v>470</v>
      </c>
      <c r="F88" s="202" t="s">
        <v>471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SUM(P89:P93)</f>
        <v>0</v>
      </c>
      <c r="Q88" s="196"/>
      <c r="R88" s="197">
        <f>SUM(R89:R93)</f>
        <v>0</v>
      </c>
      <c r="S88" s="196"/>
      <c r="T88" s="198">
        <f>SUM(T89:T93)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149</v>
      </c>
      <c r="AT88" s="200" t="s">
        <v>68</v>
      </c>
      <c r="AU88" s="200" t="s">
        <v>77</v>
      </c>
      <c r="AY88" s="199" t="s">
        <v>121</v>
      </c>
      <c r="BK88" s="201">
        <f>SUM(BK89:BK93)</f>
        <v>0</v>
      </c>
    </row>
    <row r="89" spans="1:65" s="2" customFormat="1" ht="16.5" customHeight="1">
      <c r="A89" s="38"/>
      <c r="B89" s="39"/>
      <c r="C89" s="204" t="s">
        <v>79</v>
      </c>
      <c r="D89" s="204" t="s">
        <v>123</v>
      </c>
      <c r="E89" s="205" t="s">
        <v>472</v>
      </c>
      <c r="F89" s="206" t="s">
        <v>473</v>
      </c>
      <c r="G89" s="207" t="s">
        <v>193</v>
      </c>
      <c r="H89" s="208">
        <v>3</v>
      </c>
      <c r="I89" s="209"/>
      <c r="J89" s="210">
        <f>ROUND(I89*H89,2)</f>
        <v>0</v>
      </c>
      <c r="K89" s="206" t="s">
        <v>19</v>
      </c>
      <c r="L89" s="44"/>
      <c r="M89" s="211" t="s">
        <v>19</v>
      </c>
      <c r="N89" s="212" t="s">
        <v>40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466</v>
      </c>
      <c r="AT89" s="215" t="s">
        <v>123</v>
      </c>
      <c r="AU89" s="215" t="s">
        <v>79</v>
      </c>
      <c r="AY89" s="17" t="s">
        <v>121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77</v>
      </c>
      <c r="BK89" s="216">
        <f>ROUND(I89*H89,2)</f>
        <v>0</v>
      </c>
      <c r="BL89" s="17" t="s">
        <v>466</v>
      </c>
      <c r="BM89" s="215" t="s">
        <v>474</v>
      </c>
    </row>
    <row r="90" spans="1:47" s="2" customFormat="1" ht="12">
      <c r="A90" s="38"/>
      <c r="B90" s="39"/>
      <c r="C90" s="40"/>
      <c r="D90" s="217" t="s">
        <v>130</v>
      </c>
      <c r="E90" s="40"/>
      <c r="F90" s="218" t="s">
        <v>475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130</v>
      </c>
      <c r="AU90" s="17" t="s">
        <v>79</v>
      </c>
    </row>
    <row r="91" spans="1:65" s="2" customFormat="1" ht="24.15" customHeight="1">
      <c r="A91" s="38"/>
      <c r="B91" s="39"/>
      <c r="C91" s="204" t="s">
        <v>141</v>
      </c>
      <c r="D91" s="204" t="s">
        <v>123</v>
      </c>
      <c r="E91" s="205" t="s">
        <v>476</v>
      </c>
      <c r="F91" s="206" t="s">
        <v>477</v>
      </c>
      <c r="G91" s="207" t="s">
        <v>465</v>
      </c>
      <c r="H91" s="208">
        <v>1</v>
      </c>
      <c r="I91" s="209"/>
      <c r="J91" s="210">
        <f>ROUND(I91*H91,2)</f>
        <v>0</v>
      </c>
      <c r="K91" s="206" t="s">
        <v>127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466</v>
      </c>
      <c r="AT91" s="215" t="s">
        <v>123</v>
      </c>
      <c r="AU91" s="215" t="s">
        <v>79</v>
      </c>
      <c r="AY91" s="17" t="s">
        <v>121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466</v>
      </c>
      <c r="BM91" s="215" t="s">
        <v>478</v>
      </c>
    </row>
    <row r="92" spans="1:47" s="2" customFormat="1" ht="12">
      <c r="A92" s="38"/>
      <c r="B92" s="39"/>
      <c r="C92" s="40"/>
      <c r="D92" s="217" t="s">
        <v>130</v>
      </c>
      <c r="E92" s="40"/>
      <c r="F92" s="218" t="s">
        <v>479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130</v>
      </c>
      <c r="AU92" s="17" t="s">
        <v>79</v>
      </c>
    </row>
    <row r="93" spans="1:47" s="2" customFormat="1" ht="12">
      <c r="A93" s="38"/>
      <c r="B93" s="39"/>
      <c r="C93" s="40"/>
      <c r="D93" s="222" t="s">
        <v>132</v>
      </c>
      <c r="E93" s="40"/>
      <c r="F93" s="223" t="s">
        <v>480</v>
      </c>
      <c r="G93" s="40"/>
      <c r="H93" s="40"/>
      <c r="I93" s="219"/>
      <c r="J93" s="40"/>
      <c r="K93" s="40"/>
      <c r="L93" s="44"/>
      <c r="M93" s="259"/>
      <c r="N93" s="260"/>
      <c r="O93" s="261"/>
      <c r="P93" s="261"/>
      <c r="Q93" s="261"/>
      <c r="R93" s="261"/>
      <c r="S93" s="261"/>
      <c r="T93" s="262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132</v>
      </c>
      <c r="AU93" s="17" t="s">
        <v>79</v>
      </c>
    </row>
    <row r="94" spans="1:31" s="2" customFormat="1" ht="6.95" customHeight="1">
      <c r="A94" s="38"/>
      <c r="B94" s="59"/>
      <c r="C94" s="60"/>
      <c r="D94" s="60"/>
      <c r="E94" s="60"/>
      <c r="F94" s="60"/>
      <c r="G94" s="60"/>
      <c r="H94" s="60"/>
      <c r="I94" s="60"/>
      <c r="J94" s="60"/>
      <c r="K94" s="60"/>
      <c r="L94" s="44"/>
      <c r="M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</sheetData>
  <sheetProtection password="CC35" sheet="1" objects="1" scenarios="1" formatColumns="0" formatRows="0" autoFilter="0"/>
  <autoFilter ref="C81:K93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2_01/043203000"/>
    <hyperlink ref="F93" r:id="rId2" display="https://podminky.urs.cz/item/CS_URS_2022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268" t="s">
        <v>481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482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483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484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485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486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487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488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489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490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491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76</v>
      </c>
      <c r="F18" s="274" t="s">
        <v>492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493</v>
      </c>
      <c r="F19" s="274" t="s">
        <v>494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495</v>
      </c>
      <c r="F20" s="274" t="s">
        <v>496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497</v>
      </c>
      <c r="F21" s="274" t="s">
        <v>498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499</v>
      </c>
      <c r="F22" s="274" t="s">
        <v>500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501</v>
      </c>
      <c r="F23" s="274" t="s">
        <v>502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503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504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505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506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507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508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509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510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511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107</v>
      </c>
      <c r="F36" s="274"/>
      <c r="G36" s="274" t="s">
        <v>512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513</v>
      </c>
      <c r="F37" s="274"/>
      <c r="G37" s="274" t="s">
        <v>514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50</v>
      </c>
      <c r="F38" s="274"/>
      <c r="G38" s="274" t="s">
        <v>515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51</v>
      </c>
      <c r="F39" s="274"/>
      <c r="G39" s="274" t="s">
        <v>516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108</v>
      </c>
      <c r="F40" s="274"/>
      <c r="G40" s="274" t="s">
        <v>517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109</v>
      </c>
      <c r="F41" s="274"/>
      <c r="G41" s="274" t="s">
        <v>518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519</v>
      </c>
      <c r="F42" s="274"/>
      <c r="G42" s="274" t="s">
        <v>520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521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522</v>
      </c>
      <c r="F44" s="274"/>
      <c r="G44" s="274" t="s">
        <v>523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111</v>
      </c>
      <c r="F45" s="274"/>
      <c r="G45" s="274" t="s">
        <v>524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525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526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527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528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529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530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531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532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533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534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535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536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537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538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539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540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541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542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543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544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545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546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547</v>
      </c>
      <c r="D76" s="292"/>
      <c r="E76" s="292"/>
      <c r="F76" s="292" t="s">
        <v>548</v>
      </c>
      <c r="G76" s="293"/>
      <c r="H76" s="292" t="s">
        <v>51</v>
      </c>
      <c r="I76" s="292" t="s">
        <v>54</v>
      </c>
      <c r="J76" s="292" t="s">
        <v>549</v>
      </c>
      <c r="K76" s="291"/>
    </row>
    <row r="77" spans="2:11" s="1" customFormat="1" ht="17.25" customHeight="1">
      <c r="B77" s="289"/>
      <c r="C77" s="294" t="s">
        <v>550</v>
      </c>
      <c r="D77" s="294"/>
      <c r="E77" s="294"/>
      <c r="F77" s="295" t="s">
        <v>551</v>
      </c>
      <c r="G77" s="296"/>
      <c r="H77" s="294"/>
      <c r="I77" s="294"/>
      <c r="J77" s="294" t="s">
        <v>552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50</v>
      </c>
      <c r="D79" s="299"/>
      <c r="E79" s="299"/>
      <c r="F79" s="300" t="s">
        <v>553</v>
      </c>
      <c r="G79" s="301"/>
      <c r="H79" s="277" t="s">
        <v>554</v>
      </c>
      <c r="I79" s="277" t="s">
        <v>555</v>
      </c>
      <c r="J79" s="277">
        <v>20</v>
      </c>
      <c r="K79" s="291"/>
    </row>
    <row r="80" spans="2:11" s="1" customFormat="1" ht="15" customHeight="1">
      <c r="B80" s="289"/>
      <c r="C80" s="277" t="s">
        <v>556</v>
      </c>
      <c r="D80" s="277"/>
      <c r="E80" s="277"/>
      <c r="F80" s="300" t="s">
        <v>553</v>
      </c>
      <c r="G80" s="301"/>
      <c r="H80" s="277" t="s">
        <v>557</v>
      </c>
      <c r="I80" s="277" t="s">
        <v>555</v>
      </c>
      <c r="J80" s="277">
        <v>120</v>
      </c>
      <c r="K80" s="291"/>
    </row>
    <row r="81" spans="2:11" s="1" customFormat="1" ht="15" customHeight="1">
      <c r="B81" s="302"/>
      <c r="C81" s="277" t="s">
        <v>558</v>
      </c>
      <c r="D81" s="277"/>
      <c r="E81" s="277"/>
      <c r="F81" s="300" t="s">
        <v>559</v>
      </c>
      <c r="G81" s="301"/>
      <c r="H81" s="277" t="s">
        <v>560</v>
      </c>
      <c r="I81" s="277" t="s">
        <v>555</v>
      </c>
      <c r="J81" s="277">
        <v>50</v>
      </c>
      <c r="K81" s="291"/>
    </row>
    <row r="82" spans="2:11" s="1" customFormat="1" ht="15" customHeight="1">
      <c r="B82" s="302"/>
      <c r="C82" s="277" t="s">
        <v>561</v>
      </c>
      <c r="D82" s="277"/>
      <c r="E82" s="277"/>
      <c r="F82" s="300" t="s">
        <v>553</v>
      </c>
      <c r="G82" s="301"/>
      <c r="H82" s="277" t="s">
        <v>562</v>
      </c>
      <c r="I82" s="277" t="s">
        <v>563</v>
      </c>
      <c r="J82" s="277"/>
      <c r="K82" s="291"/>
    </row>
    <row r="83" spans="2:11" s="1" customFormat="1" ht="15" customHeight="1">
      <c r="B83" s="302"/>
      <c r="C83" s="303" t="s">
        <v>564</v>
      </c>
      <c r="D83" s="303"/>
      <c r="E83" s="303"/>
      <c r="F83" s="304" t="s">
        <v>559</v>
      </c>
      <c r="G83" s="303"/>
      <c r="H83" s="303" t="s">
        <v>565</v>
      </c>
      <c r="I83" s="303" t="s">
        <v>555</v>
      </c>
      <c r="J83" s="303">
        <v>15</v>
      </c>
      <c r="K83" s="291"/>
    </row>
    <row r="84" spans="2:11" s="1" customFormat="1" ht="15" customHeight="1">
      <c r="B84" s="302"/>
      <c r="C84" s="303" t="s">
        <v>566</v>
      </c>
      <c r="D84" s="303"/>
      <c r="E84" s="303"/>
      <c r="F84" s="304" t="s">
        <v>559</v>
      </c>
      <c r="G84" s="303"/>
      <c r="H84" s="303" t="s">
        <v>567</v>
      </c>
      <c r="I84" s="303" t="s">
        <v>555</v>
      </c>
      <c r="J84" s="303">
        <v>15</v>
      </c>
      <c r="K84" s="291"/>
    </row>
    <row r="85" spans="2:11" s="1" customFormat="1" ht="15" customHeight="1">
      <c r="B85" s="302"/>
      <c r="C85" s="303" t="s">
        <v>568</v>
      </c>
      <c r="D85" s="303"/>
      <c r="E85" s="303"/>
      <c r="F85" s="304" t="s">
        <v>559</v>
      </c>
      <c r="G85" s="303"/>
      <c r="H85" s="303" t="s">
        <v>569</v>
      </c>
      <c r="I85" s="303" t="s">
        <v>555</v>
      </c>
      <c r="J85" s="303">
        <v>20</v>
      </c>
      <c r="K85" s="291"/>
    </row>
    <row r="86" spans="2:11" s="1" customFormat="1" ht="15" customHeight="1">
      <c r="B86" s="302"/>
      <c r="C86" s="303" t="s">
        <v>570</v>
      </c>
      <c r="D86" s="303"/>
      <c r="E86" s="303"/>
      <c r="F86" s="304" t="s">
        <v>559</v>
      </c>
      <c r="G86" s="303"/>
      <c r="H86" s="303" t="s">
        <v>571</v>
      </c>
      <c r="I86" s="303" t="s">
        <v>555</v>
      </c>
      <c r="J86" s="303">
        <v>20</v>
      </c>
      <c r="K86" s="291"/>
    </row>
    <row r="87" spans="2:11" s="1" customFormat="1" ht="15" customHeight="1">
      <c r="B87" s="302"/>
      <c r="C87" s="277" t="s">
        <v>572</v>
      </c>
      <c r="D87" s="277"/>
      <c r="E87" s="277"/>
      <c r="F87" s="300" t="s">
        <v>559</v>
      </c>
      <c r="G87" s="301"/>
      <c r="H87" s="277" t="s">
        <v>573</v>
      </c>
      <c r="I87" s="277" t="s">
        <v>555</v>
      </c>
      <c r="J87" s="277">
        <v>50</v>
      </c>
      <c r="K87" s="291"/>
    </row>
    <row r="88" spans="2:11" s="1" customFormat="1" ht="15" customHeight="1">
      <c r="B88" s="302"/>
      <c r="C88" s="277" t="s">
        <v>574</v>
      </c>
      <c r="D88" s="277"/>
      <c r="E88" s="277"/>
      <c r="F88" s="300" t="s">
        <v>559</v>
      </c>
      <c r="G88" s="301"/>
      <c r="H88" s="277" t="s">
        <v>575</v>
      </c>
      <c r="I88" s="277" t="s">
        <v>555</v>
      </c>
      <c r="J88" s="277">
        <v>20</v>
      </c>
      <c r="K88" s="291"/>
    </row>
    <row r="89" spans="2:11" s="1" customFormat="1" ht="15" customHeight="1">
      <c r="B89" s="302"/>
      <c r="C89" s="277" t="s">
        <v>576</v>
      </c>
      <c r="D89" s="277"/>
      <c r="E89" s="277"/>
      <c r="F89" s="300" t="s">
        <v>559</v>
      </c>
      <c r="G89" s="301"/>
      <c r="H89" s="277" t="s">
        <v>577</v>
      </c>
      <c r="I89" s="277" t="s">
        <v>555</v>
      </c>
      <c r="J89" s="277">
        <v>20</v>
      </c>
      <c r="K89" s="291"/>
    </row>
    <row r="90" spans="2:11" s="1" customFormat="1" ht="15" customHeight="1">
      <c r="B90" s="302"/>
      <c r="C90" s="277" t="s">
        <v>578</v>
      </c>
      <c r="D90" s="277"/>
      <c r="E90" s="277"/>
      <c r="F90" s="300" t="s">
        <v>559</v>
      </c>
      <c r="G90" s="301"/>
      <c r="H90" s="277" t="s">
        <v>579</v>
      </c>
      <c r="I90" s="277" t="s">
        <v>555</v>
      </c>
      <c r="J90" s="277">
        <v>50</v>
      </c>
      <c r="K90" s="291"/>
    </row>
    <row r="91" spans="2:11" s="1" customFormat="1" ht="15" customHeight="1">
      <c r="B91" s="302"/>
      <c r="C91" s="277" t="s">
        <v>580</v>
      </c>
      <c r="D91" s="277"/>
      <c r="E91" s="277"/>
      <c r="F91" s="300" t="s">
        <v>559</v>
      </c>
      <c r="G91" s="301"/>
      <c r="H91" s="277" t="s">
        <v>580</v>
      </c>
      <c r="I91" s="277" t="s">
        <v>555</v>
      </c>
      <c r="J91" s="277">
        <v>50</v>
      </c>
      <c r="K91" s="291"/>
    </row>
    <row r="92" spans="2:11" s="1" customFormat="1" ht="15" customHeight="1">
      <c r="B92" s="302"/>
      <c r="C92" s="277" t="s">
        <v>581</v>
      </c>
      <c r="D92" s="277"/>
      <c r="E92" s="277"/>
      <c r="F92" s="300" t="s">
        <v>559</v>
      </c>
      <c r="G92" s="301"/>
      <c r="H92" s="277" t="s">
        <v>582</v>
      </c>
      <c r="I92" s="277" t="s">
        <v>555</v>
      </c>
      <c r="J92" s="277">
        <v>255</v>
      </c>
      <c r="K92" s="291"/>
    </row>
    <row r="93" spans="2:11" s="1" customFormat="1" ht="15" customHeight="1">
      <c r="B93" s="302"/>
      <c r="C93" s="277" t="s">
        <v>583</v>
      </c>
      <c r="D93" s="277"/>
      <c r="E93" s="277"/>
      <c r="F93" s="300" t="s">
        <v>553</v>
      </c>
      <c r="G93" s="301"/>
      <c r="H93" s="277" t="s">
        <v>584</v>
      </c>
      <c r="I93" s="277" t="s">
        <v>585</v>
      </c>
      <c r="J93" s="277"/>
      <c r="K93" s="291"/>
    </row>
    <row r="94" spans="2:11" s="1" customFormat="1" ht="15" customHeight="1">
      <c r="B94" s="302"/>
      <c r="C94" s="277" t="s">
        <v>586</v>
      </c>
      <c r="D94" s="277"/>
      <c r="E94" s="277"/>
      <c r="F94" s="300" t="s">
        <v>553</v>
      </c>
      <c r="G94" s="301"/>
      <c r="H94" s="277" t="s">
        <v>587</v>
      </c>
      <c r="I94" s="277" t="s">
        <v>588</v>
      </c>
      <c r="J94" s="277"/>
      <c r="K94" s="291"/>
    </row>
    <row r="95" spans="2:11" s="1" customFormat="1" ht="15" customHeight="1">
      <c r="B95" s="302"/>
      <c r="C95" s="277" t="s">
        <v>589</v>
      </c>
      <c r="D95" s="277"/>
      <c r="E95" s="277"/>
      <c r="F95" s="300" t="s">
        <v>553</v>
      </c>
      <c r="G95" s="301"/>
      <c r="H95" s="277" t="s">
        <v>589</v>
      </c>
      <c r="I95" s="277" t="s">
        <v>588</v>
      </c>
      <c r="J95" s="277"/>
      <c r="K95" s="291"/>
    </row>
    <row r="96" spans="2:11" s="1" customFormat="1" ht="15" customHeight="1">
      <c r="B96" s="302"/>
      <c r="C96" s="277" t="s">
        <v>35</v>
      </c>
      <c r="D96" s="277"/>
      <c r="E96" s="277"/>
      <c r="F96" s="300" t="s">
        <v>553</v>
      </c>
      <c r="G96" s="301"/>
      <c r="H96" s="277" t="s">
        <v>590</v>
      </c>
      <c r="I96" s="277" t="s">
        <v>588</v>
      </c>
      <c r="J96" s="277"/>
      <c r="K96" s="291"/>
    </row>
    <row r="97" spans="2:11" s="1" customFormat="1" ht="15" customHeight="1">
      <c r="B97" s="302"/>
      <c r="C97" s="277" t="s">
        <v>45</v>
      </c>
      <c r="D97" s="277"/>
      <c r="E97" s="277"/>
      <c r="F97" s="300" t="s">
        <v>553</v>
      </c>
      <c r="G97" s="301"/>
      <c r="H97" s="277" t="s">
        <v>591</v>
      </c>
      <c r="I97" s="277" t="s">
        <v>588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592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547</v>
      </c>
      <c r="D103" s="292"/>
      <c r="E103" s="292"/>
      <c r="F103" s="292" t="s">
        <v>548</v>
      </c>
      <c r="G103" s="293"/>
      <c r="H103" s="292" t="s">
        <v>51</v>
      </c>
      <c r="I103" s="292" t="s">
        <v>54</v>
      </c>
      <c r="J103" s="292" t="s">
        <v>549</v>
      </c>
      <c r="K103" s="291"/>
    </row>
    <row r="104" spans="2:11" s="1" customFormat="1" ht="17.25" customHeight="1">
      <c r="B104" s="289"/>
      <c r="C104" s="294" t="s">
        <v>550</v>
      </c>
      <c r="D104" s="294"/>
      <c r="E104" s="294"/>
      <c r="F104" s="295" t="s">
        <v>551</v>
      </c>
      <c r="G104" s="296"/>
      <c r="H104" s="294"/>
      <c r="I104" s="294"/>
      <c r="J104" s="294" t="s">
        <v>552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50</v>
      </c>
      <c r="D106" s="299"/>
      <c r="E106" s="299"/>
      <c r="F106" s="300" t="s">
        <v>553</v>
      </c>
      <c r="G106" s="277"/>
      <c r="H106" s="277" t="s">
        <v>593</v>
      </c>
      <c r="I106" s="277" t="s">
        <v>555</v>
      </c>
      <c r="J106" s="277">
        <v>20</v>
      </c>
      <c r="K106" s="291"/>
    </row>
    <row r="107" spans="2:11" s="1" customFormat="1" ht="15" customHeight="1">
      <c r="B107" s="289"/>
      <c r="C107" s="277" t="s">
        <v>556</v>
      </c>
      <c r="D107" s="277"/>
      <c r="E107" s="277"/>
      <c r="F107" s="300" t="s">
        <v>553</v>
      </c>
      <c r="G107" s="277"/>
      <c r="H107" s="277" t="s">
        <v>593</v>
      </c>
      <c r="I107" s="277" t="s">
        <v>555</v>
      </c>
      <c r="J107" s="277">
        <v>120</v>
      </c>
      <c r="K107" s="291"/>
    </row>
    <row r="108" spans="2:11" s="1" customFormat="1" ht="15" customHeight="1">
      <c r="B108" s="302"/>
      <c r="C108" s="277" t="s">
        <v>558</v>
      </c>
      <c r="D108" s="277"/>
      <c r="E108" s="277"/>
      <c r="F108" s="300" t="s">
        <v>559</v>
      </c>
      <c r="G108" s="277"/>
      <c r="H108" s="277" t="s">
        <v>593</v>
      </c>
      <c r="I108" s="277" t="s">
        <v>555</v>
      </c>
      <c r="J108" s="277">
        <v>50</v>
      </c>
      <c r="K108" s="291"/>
    </row>
    <row r="109" spans="2:11" s="1" customFormat="1" ht="15" customHeight="1">
      <c r="B109" s="302"/>
      <c r="C109" s="277" t="s">
        <v>561</v>
      </c>
      <c r="D109" s="277"/>
      <c r="E109" s="277"/>
      <c r="F109" s="300" t="s">
        <v>553</v>
      </c>
      <c r="G109" s="277"/>
      <c r="H109" s="277" t="s">
        <v>593</v>
      </c>
      <c r="I109" s="277" t="s">
        <v>563</v>
      </c>
      <c r="J109" s="277"/>
      <c r="K109" s="291"/>
    </row>
    <row r="110" spans="2:11" s="1" customFormat="1" ht="15" customHeight="1">
      <c r="B110" s="302"/>
      <c r="C110" s="277" t="s">
        <v>572</v>
      </c>
      <c r="D110" s="277"/>
      <c r="E110" s="277"/>
      <c r="F110" s="300" t="s">
        <v>559</v>
      </c>
      <c r="G110" s="277"/>
      <c r="H110" s="277" t="s">
        <v>593</v>
      </c>
      <c r="I110" s="277" t="s">
        <v>555</v>
      </c>
      <c r="J110" s="277">
        <v>50</v>
      </c>
      <c r="K110" s="291"/>
    </row>
    <row r="111" spans="2:11" s="1" customFormat="1" ht="15" customHeight="1">
      <c r="B111" s="302"/>
      <c r="C111" s="277" t="s">
        <v>580</v>
      </c>
      <c r="D111" s="277"/>
      <c r="E111" s="277"/>
      <c r="F111" s="300" t="s">
        <v>559</v>
      </c>
      <c r="G111" s="277"/>
      <c r="H111" s="277" t="s">
        <v>593</v>
      </c>
      <c r="I111" s="277" t="s">
        <v>555</v>
      </c>
      <c r="J111" s="277">
        <v>50</v>
      </c>
      <c r="K111" s="291"/>
    </row>
    <row r="112" spans="2:11" s="1" customFormat="1" ht="15" customHeight="1">
      <c r="B112" s="302"/>
      <c r="C112" s="277" t="s">
        <v>578</v>
      </c>
      <c r="D112" s="277"/>
      <c r="E112" s="277"/>
      <c r="F112" s="300" t="s">
        <v>559</v>
      </c>
      <c r="G112" s="277"/>
      <c r="H112" s="277" t="s">
        <v>593</v>
      </c>
      <c r="I112" s="277" t="s">
        <v>555</v>
      </c>
      <c r="J112" s="277">
        <v>50</v>
      </c>
      <c r="K112" s="291"/>
    </row>
    <row r="113" spans="2:11" s="1" customFormat="1" ht="15" customHeight="1">
      <c r="B113" s="302"/>
      <c r="C113" s="277" t="s">
        <v>50</v>
      </c>
      <c r="D113" s="277"/>
      <c r="E113" s="277"/>
      <c r="F113" s="300" t="s">
        <v>553</v>
      </c>
      <c r="G113" s="277"/>
      <c r="H113" s="277" t="s">
        <v>594</v>
      </c>
      <c r="I113" s="277" t="s">
        <v>555</v>
      </c>
      <c r="J113" s="277">
        <v>20</v>
      </c>
      <c r="K113" s="291"/>
    </row>
    <row r="114" spans="2:11" s="1" customFormat="1" ht="15" customHeight="1">
      <c r="B114" s="302"/>
      <c r="C114" s="277" t="s">
        <v>595</v>
      </c>
      <c r="D114" s="277"/>
      <c r="E114" s="277"/>
      <c r="F114" s="300" t="s">
        <v>553</v>
      </c>
      <c r="G114" s="277"/>
      <c r="H114" s="277" t="s">
        <v>596</v>
      </c>
      <c r="I114" s="277" t="s">
        <v>555</v>
      </c>
      <c r="J114" s="277">
        <v>120</v>
      </c>
      <c r="K114" s="291"/>
    </row>
    <row r="115" spans="2:11" s="1" customFormat="1" ht="15" customHeight="1">
      <c r="B115" s="302"/>
      <c r="C115" s="277" t="s">
        <v>35</v>
      </c>
      <c r="D115" s="277"/>
      <c r="E115" s="277"/>
      <c r="F115" s="300" t="s">
        <v>553</v>
      </c>
      <c r="G115" s="277"/>
      <c r="H115" s="277" t="s">
        <v>597</v>
      </c>
      <c r="I115" s="277" t="s">
        <v>588</v>
      </c>
      <c r="J115" s="277"/>
      <c r="K115" s="291"/>
    </row>
    <row r="116" spans="2:11" s="1" customFormat="1" ht="15" customHeight="1">
      <c r="B116" s="302"/>
      <c r="C116" s="277" t="s">
        <v>45</v>
      </c>
      <c r="D116" s="277"/>
      <c r="E116" s="277"/>
      <c r="F116" s="300" t="s">
        <v>553</v>
      </c>
      <c r="G116" s="277"/>
      <c r="H116" s="277" t="s">
        <v>598</v>
      </c>
      <c r="I116" s="277" t="s">
        <v>588</v>
      </c>
      <c r="J116" s="277"/>
      <c r="K116" s="291"/>
    </row>
    <row r="117" spans="2:11" s="1" customFormat="1" ht="15" customHeight="1">
      <c r="B117" s="302"/>
      <c r="C117" s="277" t="s">
        <v>54</v>
      </c>
      <c r="D117" s="277"/>
      <c r="E117" s="277"/>
      <c r="F117" s="300" t="s">
        <v>553</v>
      </c>
      <c r="G117" s="277"/>
      <c r="H117" s="277" t="s">
        <v>599</v>
      </c>
      <c r="I117" s="277" t="s">
        <v>600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601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547</v>
      </c>
      <c r="D123" s="292"/>
      <c r="E123" s="292"/>
      <c r="F123" s="292" t="s">
        <v>548</v>
      </c>
      <c r="G123" s="293"/>
      <c r="H123" s="292" t="s">
        <v>51</v>
      </c>
      <c r="I123" s="292" t="s">
        <v>54</v>
      </c>
      <c r="J123" s="292" t="s">
        <v>549</v>
      </c>
      <c r="K123" s="321"/>
    </row>
    <row r="124" spans="2:11" s="1" customFormat="1" ht="17.25" customHeight="1">
      <c r="B124" s="320"/>
      <c r="C124" s="294" t="s">
        <v>550</v>
      </c>
      <c r="D124" s="294"/>
      <c r="E124" s="294"/>
      <c r="F124" s="295" t="s">
        <v>551</v>
      </c>
      <c r="G124" s="296"/>
      <c r="H124" s="294"/>
      <c r="I124" s="294"/>
      <c r="J124" s="294" t="s">
        <v>552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556</v>
      </c>
      <c r="D126" s="299"/>
      <c r="E126" s="299"/>
      <c r="F126" s="300" t="s">
        <v>553</v>
      </c>
      <c r="G126" s="277"/>
      <c r="H126" s="277" t="s">
        <v>593</v>
      </c>
      <c r="I126" s="277" t="s">
        <v>555</v>
      </c>
      <c r="J126" s="277">
        <v>120</v>
      </c>
      <c r="K126" s="325"/>
    </row>
    <row r="127" spans="2:11" s="1" customFormat="1" ht="15" customHeight="1">
      <c r="B127" s="322"/>
      <c r="C127" s="277" t="s">
        <v>602</v>
      </c>
      <c r="D127" s="277"/>
      <c r="E127" s="277"/>
      <c r="F127" s="300" t="s">
        <v>553</v>
      </c>
      <c r="G127" s="277"/>
      <c r="H127" s="277" t="s">
        <v>603</v>
      </c>
      <c r="I127" s="277" t="s">
        <v>555</v>
      </c>
      <c r="J127" s="277" t="s">
        <v>604</v>
      </c>
      <c r="K127" s="325"/>
    </row>
    <row r="128" spans="2:11" s="1" customFormat="1" ht="15" customHeight="1">
      <c r="B128" s="322"/>
      <c r="C128" s="277" t="s">
        <v>501</v>
      </c>
      <c r="D128" s="277"/>
      <c r="E128" s="277"/>
      <c r="F128" s="300" t="s">
        <v>553</v>
      </c>
      <c r="G128" s="277"/>
      <c r="H128" s="277" t="s">
        <v>605</v>
      </c>
      <c r="I128" s="277" t="s">
        <v>555</v>
      </c>
      <c r="J128" s="277" t="s">
        <v>604</v>
      </c>
      <c r="K128" s="325"/>
    </row>
    <row r="129" spans="2:11" s="1" customFormat="1" ht="15" customHeight="1">
      <c r="B129" s="322"/>
      <c r="C129" s="277" t="s">
        <v>564</v>
      </c>
      <c r="D129" s="277"/>
      <c r="E129" s="277"/>
      <c r="F129" s="300" t="s">
        <v>559</v>
      </c>
      <c r="G129" s="277"/>
      <c r="H129" s="277" t="s">
        <v>565</v>
      </c>
      <c r="I129" s="277" t="s">
        <v>555</v>
      </c>
      <c r="J129" s="277">
        <v>15</v>
      </c>
      <c r="K129" s="325"/>
    </row>
    <row r="130" spans="2:11" s="1" customFormat="1" ht="15" customHeight="1">
      <c r="B130" s="322"/>
      <c r="C130" s="303" t="s">
        <v>566</v>
      </c>
      <c r="D130" s="303"/>
      <c r="E130" s="303"/>
      <c r="F130" s="304" t="s">
        <v>559</v>
      </c>
      <c r="G130" s="303"/>
      <c r="H130" s="303" t="s">
        <v>567</v>
      </c>
      <c r="I130" s="303" t="s">
        <v>555</v>
      </c>
      <c r="J130" s="303">
        <v>15</v>
      </c>
      <c r="K130" s="325"/>
    </row>
    <row r="131" spans="2:11" s="1" customFormat="1" ht="15" customHeight="1">
      <c r="B131" s="322"/>
      <c r="C131" s="303" t="s">
        <v>568</v>
      </c>
      <c r="D131" s="303"/>
      <c r="E131" s="303"/>
      <c r="F131" s="304" t="s">
        <v>559</v>
      </c>
      <c r="G131" s="303"/>
      <c r="H131" s="303" t="s">
        <v>569</v>
      </c>
      <c r="I131" s="303" t="s">
        <v>555</v>
      </c>
      <c r="J131" s="303">
        <v>20</v>
      </c>
      <c r="K131" s="325"/>
    </row>
    <row r="132" spans="2:11" s="1" customFormat="1" ht="15" customHeight="1">
      <c r="B132" s="322"/>
      <c r="C132" s="303" t="s">
        <v>570</v>
      </c>
      <c r="D132" s="303"/>
      <c r="E132" s="303"/>
      <c r="F132" s="304" t="s">
        <v>559</v>
      </c>
      <c r="G132" s="303"/>
      <c r="H132" s="303" t="s">
        <v>571</v>
      </c>
      <c r="I132" s="303" t="s">
        <v>555</v>
      </c>
      <c r="J132" s="303">
        <v>20</v>
      </c>
      <c r="K132" s="325"/>
    </row>
    <row r="133" spans="2:11" s="1" customFormat="1" ht="15" customHeight="1">
      <c r="B133" s="322"/>
      <c r="C133" s="277" t="s">
        <v>558</v>
      </c>
      <c r="D133" s="277"/>
      <c r="E133" s="277"/>
      <c r="F133" s="300" t="s">
        <v>559</v>
      </c>
      <c r="G133" s="277"/>
      <c r="H133" s="277" t="s">
        <v>593</v>
      </c>
      <c r="I133" s="277" t="s">
        <v>555</v>
      </c>
      <c r="J133" s="277">
        <v>50</v>
      </c>
      <c r="K133" s="325"/>
    </row>
    <row r="134" spans="2:11" s="1" customFormat="1" ht="15" customHeight="1">
      <c r="B134" s="322"/>
      <c r="C134" s="277" t="s">
        <v>572</v>
      </c>
      <c r="D134" s="277"/>
      <c r="E134" s="277"/>
      <c r="F134" s="300" t="s">
        <v>559</v>
      </c>
      <c r="G134" s="277"/>
      <c r="H134" s="277" t="s">
        <v>593</v>
      </c>
      <c r="I134" s="277" t="s">
        <v>555</v>
      </c>
      <c r="J134" s="277">
        <v>50</v>
      </c>
      <c r="K134" s="325"/>
    </row>
    <row r="135" spans="2:11" s="1" customFormat="1" ht="15" customHeight="1">
      <c r="B135" s="322"/>
      <c r="C135" s="277" t="s">
        <v>578</v>
      </c>
      <c r="D135" s="277"/>
      <c r="E135" s="277"/>
      <c r="F135" s="300" t="s">
        <v>559</v>
      </c>
      <c r="G135" s="277"/>
      <c r="H135" s="277" t="s">
        <v>593</v>
      </c>
      <c r="I135" s="277" t="s">
        <v>555</v>
      </c>
      <c r="J135" s="277">
        <v>50</v>
      </c>
      <c r="K135" s="325"/>
    </row>
    <row r="136" spans="2:11" s="1" customFormat="1" ht="15" customHeight="1">
      <c r="B136" s="322"/>
      <c r="C136" s="277" t="s">
        <v>580</v>
      </c>
      <c r="D136" s="277"/>
      <c r="E136" s="277"/>
      <c r="F136" s="300" t="s">
        <v>559</v>
      </c>
      <c r="G136" s="277"/>
      <c r="H136" s="277" t="s">
        <v>593</v>
      </c>
      <c r="I136" s="277" t="s">
        <v>555</v>
      </c>
      <c r="J136" s="277">
        <v>50</v>
      </c>
      <c r="K136" s="325"/>
    </row>
    <row r="137" spans="2:11" s="1" customFormat="1" ht="15" customHeight="1">
      <c r="B137" s="322"/>
      <c r="C137" s="277" t="s">
        <v>581</v>
      </c>
      <c r="D137" s="277"/>
      <c r="E137" s="277"/>
      <c r="F137" s="300" t="s">
        <v>559</v>
      </c>
      <c r="G137" s="277"/>
      <c r="H137" s="277" t="s">
        <v>606</v>
      </c>
      <c r="I137" s="277" t="s">
        <v>555</v>
      </c>
      <c r="J137" s="277">
        <v>255</v>
      </c>
      <c r="K137" s="325"/>
    </row>
    <row r="138" spans="2:11" s="1" customFormat="1" ht="15" customHeight="1">
      <c r="B138" s="322"/>
      <c r="C138" s="277" t="s">
        <v>583</v>
      </c>
      <c r="D138" s="277"/>
      <c r="E138" s="277"/>
      <c r="F138" s="300" t="s">
        <v>553</v>
      </c>
      <c r="G138" s="277"/>
      <c r="H138" s="277" t="s">
        <v>607</v>
      </c>
      <c r="I138" s="277" t="s">
        <v>585</v>
      </c>
      <c r="J138" s="277"/>
      <c r="K138" s="325"/>
    </row>
    <row r="139" spans="2:11" s="1" customFormat="1" ht="15" customHeight="1">
      <c r="B139" s="322"/>
      <c r="C139" s="277" t="s">
        <v>586</v>
      </c>
      <c r="D139" s="277"/>
      <c r="E139" s="277"/>
      <c r="F139" s="300" t="s">
        <v>553</v>
      </c>
      <c r="G139" s="277"/>
      <c r="H139" s="277" t="s">
        <v>608</v>
      </c>
      <c r="I139" s="277" t="s">
        <v>588</v>
      </c>
      <c r="J139" s="277"/>
      <c r="K139" s="325"/>
    </row>
    <row r="140" spans="2:11" s="1" customFormat="1" ht="15" customHeight="1">
      <c r="B140" s="322"/>
      <c r="C140" s="277" t="s">
        <v>589</v>
      </c>
      <c r="D140" s="277"/>
      <c r="E140" s="277"/>
      <c r="F140" s="300" t="s">
        <v>553</v>
      </c>
      <c r="G140" s="277"/>
      <c r="H140" s="277" t="s">
        <v>589</v>
      </c>
      <c r="I140" s="277" t="s">
        <v>588</v>
      </c>
      <c r="J140" s="277"/>
      <c r="K140" s="325"/>
    </row>
    <row r="141" spans="2:11" s="1" customFormat="1" ht="15" customHeight="1">
      <c r="B141" s="322"/>
      <c r="C141" s="277" t="s">
        <v>35</v>
      </c>
      <c r="D141" s="277"/>
      <c r="E141" s="277"/>
      <c r="F141" s="300" t="s">
        <v>553</v>
      </c>
      <c r="G141" s="277"/>
      <c r="H141" s="277" t="s">
        <v>609</v>
      </c>
      <c r="I141" s="277" t="s">
        <v>588</v>
      </c>
      <c r="J141" s="277"/>
      <c r="K141" s="325"/>
    </row>
    <row r="142" spans="2:11" s="1" customFormat="1" ht="15" customHeight="1">
      <c r="B142" s="322"/>
      <c r="C142" s="277" t="s">
        <v>610</v>
      </c>
      <c r="D142" s="277"/>
      <c r="E142" s="277"/>
      <c r="F142" s="300" t="s">
        <v>553</v>
      </c>
      <c r="G142" s="277"/>
      <c r="H142" s="277" t="s">
        <v>611</v>
      </c>
      <c r="I142" s="277" t="s">
        <v>588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612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547</v>
      </c>
      <c r="D148" s="292"/>
      <c r="E148" s="292"/>
      <c r="F148" s="292" t="s">
        <v>548</v>
      </c>
      <c r="G148" s="293"/>
      <c r="H148" s="292" t="s">
        <v>51</v>
      </c>
      <c r="I148" s="292" t="s">
        <v>54</v>
      </c>
      <c r="J148" s="292" t="s">
        <v>549</v>
      </c>
      <c r="K148" s="291"/>
    </row>
    <row r="149" spans="2:11" s="1" customFormat="1" ht="17.25" customHeight="1">
      <c r="B149" s="289"/>
      <c r="C149" s="294" t="s">
        <v>550</v>
      </c>
      <c r="D149" s="294"/>
      <c r="E149" s="294"/>
      <c r="F149" s="295" t="s">
        <v>551</v>
      </c>
      <c r="G149" s="296"/>
      <c r="H149" s="294"/>
      <c r="I149" s="294"/>
      <c r="J149" s="294" t="s">
        <v>552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556</v>
      </c>
      <c r="D151" s="277"/>
      <c r="E151" s="277"/>
      <c r="F151" s="330" t="s">
        <v>553</v>
      </c>
      <c r="G151" s="277"/>
      <c r="H151" s="329" t="s">
        <v>593</v>
      </c>
      <c r="I151" s="329" t="s">
        <v>555</v>
      </c>
      <c r="J151" s="329">
        <v>120</v>
      </c>
      <c r="K151" s="325"/>
    </row>
    <row r="152" spans="2:11" s="1" customFormat="1" ht="15" customHeight="1">
      <c r="B152" s="302"/>
      <c r="C152" s="329" t="s">
        <v>602</v>
      </c>
      <c r="D152" s="277"/>
      <c r="E152" s="277"/>
      <c r="F152" s="330" t="s">
        <v>553</v>
      </c>
      <c r="G152" s="277"/>
      <c r="H152" s="329" t="s">
        <v>613</v>
      </c>
      <c r="I152" s="329" t="s">
        <v>555</v>
      </c>
      <c r="J152" s="329" t="s">
        <v>604</v>
      </c>
      <c r="K152" s="325"/>
    </row>
    <row r="153" spans="2:11" s="1" customFormat="1" ht="15" customHeight="1">
      <c r="B153" s="302"/>
      <c r="C153" s="329" t="s">
        <v>501</v>
      </c>
      <c r="D153" s="277"/>
      <c r="E153" s="277"/>
      <c r="F153" s="330" t="s">
        <v>553</v>
      </c>
      <c r="G153" s="277"/>
      <c r="H153" s="329" t="s">
        <v>614</v>
      </c>
      <c r="I153" s="329" t="s">
        <v>555</v>
      </c>
      <c r="J153" s="329" t="s">
        <v>604</v>
      </c>
      <c r="K153" s="325"/>
    </row>
    <row r="154" spans="2:11" s="1" customFormat="1" ht="15" customHeight="1">
      <c r="B154" s="302"/>
      <c r="C154" s="329" t="s">
        <v>558</v>
      </c>
      <c r="D154" s="277"/>
      <c r="E154" s="277"/>
      <c r="F154" s="330" t="s">
        <v>559</v>
      </c>
      <c r="G154" s="277"/>
      <c r="H154" s="329" t="s">
        <v>593</v>
      </c>
      <c r="I154" s="329" t="s">
        <v>555</v>
      </c>
      <c r="J154" s="329">
        <v>50</v>
      </c>
      <c r="K154" s="325"/>
    </row>
    <row r="155" spans="2:11" s="1" customFormat="1" ht="15" customHeight="1">
      <c r="B155" s="302"/>
      <c r="C155" s="329" t="s">
        <v>561</v>
      </c>
      <c r="D155" s="277"/>
      <c r="E155" s="277"/>
      <c r="F155" s="330" t="s">
        <v>553</v>
      </c>
      <c r="G155" s="277"/>
      <c r="H155" s="329" t="s">
        <v>593</v>
      </c>
      <c r="I155" s="329" t="s">
        <v>563</v>
      </c>
      <c r="J155" s="329"/>
      <c r="K155" s="325"/>
    </row>
    <row r="156" spans="2:11" s="1" customFormat="1" ht="15" customHeight="1">
      <c r="B156" s="302"/>
      <c r="C156" s="329" t="s">
        <v>572</v>
      </c>
      <c r="D156" s="277"/>
      <c r="E156" s="277"/>
      <c r="F156" s="330" t="s">
        <v>559</v>
      </c>
      <c r="G156" s="277"/>
      <c r="H156" s="329" t="s">
        <v>593</v>
      </c>
      <c r="I156" s="329" t="s">
        <v>555</v>
      </c>
      <c r="J156" s="329">
        <v>50</v>
      </c>
      <c r="K156" s="325"/>
    </row>
    <row r="157" spans="2:11" s="1" customFormat="1" ht="15" customHeight="1">
      <c r="B157" s="302"/>
      <c r="C157" s="329" t="s">
        <v>580</v>
      </c>
      <c r="D157" s="277"/>
      <c r="E157" s="277"/>
      <c r="F157" s="330" t="s">
        <v>559</v>
      </c>
      <c r="G157" s="277"/>
      <c r="H157" s="329" t="s">
        <v>593</v>
      </c>
      <c r="I157" s="329" t="s">
        <v>555</v>
      </c>
      <c r="J157" s="329">
        <v>50</v>
      </c>
      <c r="K157" s="325"/>
    </row>
    <row r="158" spans="2:11" s="1" customFormat="1" ht="15" customHeight="1">
      <c r="B158" s="302"/>
      <c r="C158" s="329" t="s">
        <v>578</v>
      </c>
      <c r="D158" s="277"/>
      <c r="E158" s="277"/>
      <c r="F158" s="330" t="s">
        <v>559</v>
      </c>
      <c r="G158" s="277"/>
      <c r="H158" s="329" t="s">
        <v>593</v>
      </c>
      <c r="I158" s="329" t="s">
        <v>555</v>
      </c>
      <c r="J158" s="329">
        <v>50</v>
      </c>
      <c r="K158" s="325"/>
    </row>
    <row r="159" spans="2:11" s="1" customFormat="1" ht="15" customHeight="1">
      <c r="B159" s="302"/>
      <c r="C159" s="329" t="s">
        <v>96</v>
      </c>
      <c r="D159" s="277"/>
      <c r="E159" s="277"/>
      <c r="F159" s="330" t="s">
        <v>553</v>
      </c>
      <c r="G159" s="277"/>
      <c r="H159" s="329" t="s">
        <v>615</v>
      </c>
      <c r="I159" s="329" t="s">
        <v>555</v>
      </c>
      <c r="J159" s="329" t="s">
        <v>616</v>
      </c>
      <c r="K159" s="325"/>
    </row>
    <row r="160" spans="2:11" s="1" customFormat="1" ht="15" customHeight="1">
      <c r="B160" s="302"/>
      <c r="C160" s="329" t="s">
        <v>617</v>
      </c>
      <c r="D160" s="277"/>
      <c r="E160" s="277"/>
      <c r="F160" s="330" t="s">
        <v>553</v>
      </c>
      <c r="G160" s="277"/>
      <c r="H160" s="329" t="s">
        <v>618</v>
      </c>
      <c r="I160" s="329" t="s">
        <v>588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619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547</v>
      </c>
      <c r="D166" s="292"/>
      <c r="E166" s="292"/>
      <c r="F166" s="292" t="s">
        <v>548</v>
      </c>
      <c r="G166" s="334"/>
      <c r="H166" s="335" t="s">
        <v>51</v>
      </c>
      <c r="I166" s="335" t="s">
        <v>54</v>
      </c>
      <c r="J166" s="292" t="s">
        <v>549</v>
      </c>
      <c r="K166" s="269"/>
    </row>
    <row r="167" spans="2:11" s="1" customFormat="1" ht="17.25" customHeight="1">
      <c r="B167" s="270"/>
      <c r="C167" s="294" t="s">
        <v>550</v>
      </c>
      <c r="D167" s="294"/>
      <c r="E167" s="294"/>
      <c r="F167" s="295" t="s">
        <v>551</v>
      </c>
      <c r="G167" s="336"/>
      <c r="H167" s="337"/>
      <c r="I167" s="337"/>
      <c r="J167" s="294" t="s">
        <v>552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556</v>
      </c>
      <c r="D169" s="277"/>
      <c r="E169" s="277"/>
      <c r="F169" s="300" t="s">
        <v>553</v>
      </c>
      <c r="G169" s="277"/>
      <c r="H169" s="277" t="s">
        <v>593</v>
      </c>
      <c r="I169" s="277" t="s">
        <v>555</v>
      </c>
      <c r="J169" s="277">
        <v>120</v>
      </c>
      <c r="K169" s="325"/>
    </row>
    <row r="170" spans="2:11" s="1" customFormat="1" ht="15" customHeight="1">
      <c r="B170" s="302"/>
      <c r="C170" s="277" t="s">
        <v>602</v>
      </c>
      <c r="D170" s="277"/>
      <c r="E170" s="277"/>
      <c r="F170" s="300" t="s">
        <v>553</v>
      </c>
      <c r="G170" s="277"/>
      <c r="H170" s="277" t="s">
        <v>603</v>
      </c>
      <c r="I170" s="277" t="s">
        <v>555</v>
      </c>
      <c r="J170" s="277" t="s">
        <v>604</v>
      </c>
      <c r="K170" s="325"/>
    </row>
    <row r="171" spans="2:11" s="1" customFormat="1" ht="15" customHeight="1">
      <c r="B171" s="302"/>
      <c r="C171" s="277" t="s">
        <v>501</v>
      </c>
      <c r="D171" s="277"/>
      <c r="E171" s="277"/>
      <c r="F171" s="300" t="s">
        <v>553</v>
      </c>
      <c r="G171" s="277"/>
      <c r="H171" s="277" t="s">
        <v>620</v>
      </c>
      <c r="I171" s="277" t="s">
        <v>555</v>
      </c>
      <c r="J171" s="277" t="s">
        <v>604</v>
      </c>
      <c r="K171" s="325"/>
    </row>
    <row r="172" spans="2:11" s="1" customFormat="1" ht="15" customHeight="1">
      <c r="B172" s="302"/>
      <c r="C172" s="277" t="s">
        <v>558</v>
      </c>
      <c r="D172" s="277"/>
      <c r="E172" s="277"/>
      <c r="F172" s="300" t="s">
        <v>559</v>
      </c>
      <c r="G172" s="277"/>
      <c r="H172" s="277" t="s">
        <v>620</v>
      </c>
      <c r="I172" s="277" t="s">
        <v>555</v>
      </c>
      <c r="J172" s="277">
        <v>50</v>
      </c>
      <c r="K172" s="325"/>
    </row>
    <row r="173" spans="2:11" s="1" customFormat="1" ht="15" customHeight="1">
      <c r="B173" s="302"/>
      <c r="C173" s="277" t="s">
        <v>561</v>
      </c>
      <c r="D173" s="277"/>
      <c r="E173" s="277"/>
      <c r="F173" s="300" t="s">
        <v>553</v>
      </c>
      <c r="G173" s="277"/>
      <c r="H173" s="277" t="s">
        <v>620</v>
      </c>
      <c r="I173" s="277" t="s">
        <v>563</v>
      </c>
      <c r="J173" s="277"/>
      <c r="K173" s="325"/>
    </row>
    <row r="174" spans="2:11" s="1" customFormat="1" ht="15" customHeight="1">
      <c r="B174" s="302"/>
      <c r="C174" s="277" t="s">
        <v>572</v>
      </c>
      <c r="D174" s="277"/>
      <c r="E174" s="277"/>
      <c r="F174" s="300" t="s">
        <v>559</v>
      </c>
      <c r="G174" s="277"/>
      <c r="H174" s="277" t="s">
        <v>620</v>
      </c>
      <c r="I174" s="277" t="s">
        <v>555</v>
      </c>
      <c r="J174" s="277">
        <v>50</v>
      </c>
      <c r="K174" s="325"/>
    </row>
    <row r="175" spans="2:11" s="1" customFormat="1" ht="15" customHeight="1">
      <c r="B175" s="302"/>
      <c r="C175" s="277" t="s">
        <v>580</v>
      </c>
      <c r="D175" s="277"/>
      <c r="E175" s="277"/>
      <c r="F175" s="300" t="s">
        <v>559</v>
      </c>
      <c r="G175" s="277"/>
      <c r="H175" s="277" t="s">
        <v>620</v>
      </c>
      <c r="I175" s="277" t="s">
        <v>555</v>
      </c>
      <c r="J175" s="277">
        <v>50</v>
      </c>
      <c r="K175" s="325"/>
    </row>
    <row r="176" spans="2:11" s="1" customFormat="1" ht="15" customHeight="1">
      <c r="B176" s="302"/>
      <c r="C176" s="277" t="s">
        <v>578</v>
      </c>
      <c r="D176" s="277"/>
      <c r="E176" s="277"/>
      <c r="F176" s="300" t="s">
        <v>559</v>
      </c>
      <c r="G176" s="277"/>
      <c r="H176" s="277" t="s">
        <v>620</v>
      </c>
      <c r="I176" s="277" t="s">
        <v>555</v>
      </c>
      <c r="J176" s="277">
        <v>50</v>
      </c>
      <c r="K176" s="325"/>
    </row>
    <row r="177" spans="2:11" s="1" customFormat="1" ht="15" customHeight="1">
      <c r="B177" s="302"/>
      <c r="C177" s="277" t="s">
        <v>107</v>
      </c>
      <c r="D177" s="277"/>
      <c r="E177" s="277"/>
      <c r="F177" s="300" t="s">
        <v>553</v>
      </c>
      <c r="G177" s="277"/>
      <c r="H177" s="277" t="s">
        <v>621</v>
      </c>
      <c r="I177" s="277" t="s">
        <v>622</v>
      </c>
      <c r="J177" s="277"/>
      <c r="K177" s="325"/>
    </row>
    <row r="178" spans="2:11" s="1" customFormat="1" ht="15" customHeight="1">
      <c r="B178" s="302"/>
      <c r="C178" s="277" t="s">
        <v>54</v>
      </c>
      <c r="D178" s="277"/>
      <c r="E178" s="277"/>
      <c r="F178" s="300" t="s">
        <v>553</v>
      </c>
      <c r="G178" s="277"/>
      <c r="H178" s="277" t="s">
        <v>623</v>
      </c>
      <c r="I178" s="277" t="s">
        <v>624</v>
      </c>
      <c r="J178" s="277">
        <v>1</v>
      </c>
      <c r="K178" s="325"/>
    </row>
    <row r="179" spans="2:11" s="1" customFormat="1" ht="15" customHeight="1">
      <c r="B179" s="302"/>
      <c r="C179" s="277" t="s">
        <v>50</v>
      </c>
      <c r="D179" s="277"/>
      <c r="E179" s="277"/>
      <c r="F179" s="300" t="s">
        <v>553</v>
      </c>
      <c r="G179" s="277"/>
      <c r="H179" s="277" t="s">
        <v>625</v>
      </c>
      <c r="I179" s="277" t="s">
        <v>555</v>
      </c>
      <c r="J179" s="277">
        <v>20</v>
      </c>
      <c r="K179" s="325"/>
    </row>
    <row r="180" spans="2:11" s="1" customFormat="1" ht="15" customHeight="1">
      <c r="B180" s="302"/>
      <c r="C180" s="277" t="s">
        <v>51</v>
      </c>
      <c r="D180" s="277"/>
      <c r="E180" s="277"/>
      <c r="F180" s="300" t="s">
        <v>553</v>
      </c>
      <c r="G180" s="277"/>
      <c r="H180" s="277" t="s">
        <v>626</v>
      </c>
      <c r="I180" s="277" t="s">
        <v>555</v>
      </c>
      <c r="J180" s="277">
        <v>255</v>
      </c>
      <c r="K180" s="325"/>
    </row>
    <row r="181" spans="2:11" s="1" customFormat="1" ht="15" customHeight="1">
      <c r="B181" s="302"/>
      <c r="C181" s="277" t="s">
        <v>108</v>
      </c>
      <c r="D181" s="277"/>
      <c r="E181" s="277"/>
      <c r="F181" s="300" t="s">
        <v>553</v>
      </c>
      <c r="G181" s="277"/>
      <c r="H181" s="277" t="s">
        <v>517</v>
      </c>
      <c r="I181" s="277" t="s">
        <v>555</v>
      </c>
      <c r="J181" s="277">
        <v>10</v>
      </c>
      <c r="K181" s="325"/>
    </row>
    <row r="182" spans="2:11" s="1" customFormat="1" ht="15" customHeight="1">
      <c r="B182" s="302"/>
      <c r="C182" s="277" t="s">
        <v>109</v>
      </c>
      <c r="D182" s="277"/>
      <c r="E182" s="277"/>
      <c r="F182" s="300" t="s">
        <v>553</v>
      </c>
      <c r="G182" s="277"/>
      <c r="H182" s="277" t="s">
        <v>627</v>
      </c>
      <c r="I182" s="277" t="s">
        <v>588</v>
      </c>
      <c r="J182" s="277"/>
      <c r="K182" s="325"/>
    </row>
    <row r="183" spans="2:11" s="1" customFormat="1" ht="15" customHeight="1">
      <c r="B183" s="302"/>
      <c r="C183" s="277" t="s">
        <v>628</v>
      </c>
      <c r="D183" s="277"/>
      <c r="E183" s="277"/>
      <c r="F183" s="300" t="s">
        <v>553</v>
      </c>
      <c r="G183" s="277"/>
      <c r="H183" s="277" t="s">
        <v>629</v>
      </c>
      <c r="I183" s="277" t="s">
        <v>588</v>
      </c>
      <c r="J183" s="277"/>
      <c r="K183" s="325"/>
    </row>
    <row r="184" spans="2:11" s="1" customFormat="1" ht="15" customHeight="1">
      <c r="B184" s="302"/>
      <c r="C184" s="277" t="s">
        <v>617</v>
      </c>
      <c r="D184" s="277"/>
      <c r="E184" s="277"/>
      <c r="F184" s="300" t="s">
        <v>553</v>
      </c>
      <c r="G184" s="277"/>
      <c r="H184" s="277" t="s">
        <v>630</v>
      </c>
      <c r="I184" s="277" t="s">
        <v>588</v>
      </c>
      <c r="J184" s="277"/>
      <c r="K184" s="325"/>
    </row>
    <row r="185" spans="2:11" s="1" customFormat="1" ht="15" customHeight="1">
      <c r="B185" s="302"/>
      <c r="C185" s="277" t="s">
        <v>111</v>
      </c>
      <c r="D185" s="277"/>
      <c r="E185" s="277"/>
      <c r="F185" s="300" t="s">
        <v>559</v>
      </c>
      <c r="G185" s="277"/>
      <c r="H185" s="277" t="s">
        <v>631</v>
      </c>
      <c r="I185" s="277" t="s">
        <v>555</v>
      </c>
      <c r="J185" s="277">
        <v>50</v>
      </c>
      <c r="K185" s="325"/>
    </row>
    <row r="186" spans="2:11" s="1" customFormat="1" ht="15" customHeight="1">
      <c r="B186" s="302"/>
      <c r="C186" s="277" t="s">
        <v>632</v>
      </c>
      <c r="D186" s="277"/>
      <c r="E186" s="277"/>
      <c r="F186" s="300" t="s">
        <v>559</v>
      </c>
      <c r="G186" s="277"/>
      <c r="H186" s="277" t="s">
        <v>633</v>
      </c>
      <c r="I186" s="277" t="s">
        <v>634</v>
      </c>
      <c r="J186" s="277"/>
      <c r="K186" s="325"/>
    </row>
    <row r="187" spans="2:11" s="1" customFormat="1" ht="15" customHeight="1">
      <c r="B187" s="302"/>
      <c r="C187" s="277" t="s">
        <v>635</v>
      </c>
      <c r="D187" s="277"/>
      <c r="E187" s="277"/>
      <c r="F187" s="300" t="s">
        <v>559</v>
      </c>
      <c r="G187" s="277"/>
      <c r="H187" s="277" t="s">
        <v>636</v>
      </c>
      <c r="I187" s="277" t="s">
        <v>634</v>
      </c>
      <c r="J187" s="277"/>
      <c r="K187" s="325"/>
    </row>
    <row r="188" spans="2:11" s="1" customFormat="1" ht="15" customHeight="1">
      <c r="B188" s="302"/>
      <c r="C188" s="277" t="s">
        <v>637</v>
      </c>
      <c r="D188" s="277"/>
      <c r="E188" s="277"/>
      <c r="F188" s="300" t="s">
        <v>559</v>
      </c>
      <c r="G188" s="277"/>
      <c r="H188" s="277" t="s">
        <v>638</v>
      </c>
      <c r="I188" s="277" t="s">
        <v>634</v>
      </c>
      <c r="J188" s="277"/>
      <c r="K188" s="325"/>
    </row>
    <row r="189" spans="2:11" s="1" customFormat="1" ht="15" customHeight="1">
      <c r="B189" s="302"/>
      <c r="C189" s="338" t="s">
        <v>639</v>
      </c>
      <c r="D189" s="277"/>
      <c r="E189" s="277"/>
      <c r="F189" s="300" t="s">
        <v>559</v>
      </c>
      <c r="G189" s="277"/>
      <c r="H189" s="277" t="s">
        <v>640</v>
      </c>
      <c r="I189" s="277" t="s">
        <v>641</v>
      </c>
      <c r="J189" s="339" t="s">
        <v>642</v>
      </c>
      <c r="K189" s="325"/>
    </row>
    <row r="190" spans="2:11" s="1" customFormat="1" ht="15" customHeight="1">
      <c r="B190" s="302"/>
      <c r="C190" s="338" t="s">
        <v>39</v>
      </c>
      <c r="D190" s="277"/>
      <c r="E190" s="277"/>
      <c r="F190" s="300" t="s">
        <v>553</v>
      </c>
      <c r="G190" s="277"/>
      <c r="H190" s="274" t="s">
        <v>643</v>
      </c>
      <c r="I190" s="277" t="s">
        <v>644</v>
      </c>
      <c r="J190" s="277"/>
      <c r="K190" s="325"/>
    </row>
    <row r="191" spans="2:11" s="1" customFormat="1" ht="15" customHeight="1">
      <c r="B191" s="302"/>
      <c r="C191" s="338" t="s">
        <v>645</v>
      </c>
      <c r="D191" s="277"/>
      <c r="E191" s="277"/>
      <c r="F191" s="300" t="s">
        <v>553</v>
      </c>
      <c r="G191" s="277"/>
      <c r="H191" s="277" t="s">
        <v>646</v>
      </c>
      <c r="I191" s="277" t="s">
        <v>588</v>
      </c>
      <c r="J191" s="277"/>
      <c r="K191" s="325"/>
    </row>
    <row r="192" spans="2:11" s="1" customFormat="1" ht="15" customHeight="1">
      <c r="B192" s="302"/>
      <c r="C192" s="338" t="s">
        <v>647</v>
      </c>
      <c r="D192" s="277"/>
      <c r="E192" s="277"/>
      <c r="F192" s="300" t="s">
        <v>553</v>
      </c>
      <c r="G192" s="277"/>
      <c r="H192" s="277" t="s">
        <v>648</v>
      </c>
      <c r="I192" s="277" t="s">
        <v>588</v>
      </c>
      <c r="J192" s="277"/>
      <c r="K192" s="325"/>
    </row>
    <row r="193" spans="2:11" s="1" customFormat="1" ht="15" customHeight="1">
      <c r="B193" s="302"/>
      <c r="C193" s="338" t="s">
        <v>649</v>
      </c>
      <c r="D193" s="277"/>
      <c r="E193" s="277"/>
      <c r="F193" s="300" t="s">
        <v>559</v>
      </c>
      <c r="G193" s="277"/>
      <c r="H193" s="277" t="s">
        <v>650</v>
      </c>
      <c r="I193" s="277" t="s">
        <v>588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651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652</v>
      </c>
      <c r="D200" s="341"/>
      <c r="E200" s="341"/>
      <c r="F200" s="341" t="s">
        <v>653</v>
      </c>
      <c r="G200" s="342"/>
      <c r="H200" s="341" t="s">
        <v>654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644</v>
      </c>
      <c r="D202" s="277"/>
      <c r="E202" s="277"/>
      <c r="F202" s="300" t="s">
        <v>40</v>
      </c>
      <c r="G202" s="277"/>
      <c r="H202" s="277" t="s">
        <v>655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41</v>
      </c>
      <c r="G203" s="277"/>
      <c r="H203" s="277" t="s">
        <v>656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44</v>
      </c>
      <c r="G204" s="277"/>
      <c r="H204" s="277" t="s">
        <v>657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42</v>
      </c>
      <c r="G205" s="277"/>
      <c r="H205" s="277" t="s">
        <v>658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43</v>
      </c>
      <c r="G206" s="277"/>
      <c r="H206" s="277" t="s">
        <v>659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600</v>
      </c>
      <c r="D208" s="277"/>
      <c r="E208" s="277"/>
      <c r="F208" s="300" t="s">
        <v>76</v>
      </c>
      <c r="G208" s="277"/>
      <c r="H208" s="277" t="s">
        <v>660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495</v>
      </c>
      <c r="G209" s="277"/>
      <c r="H209" s="277" t="s">
        <v>496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493</v>
      </c>
      <c r="G210" s="277"/>
      <c r="H210" s="277" t="s">
        <v>661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497</v>
      </c>
      <c r="G211" s="338"/>
      <c r="H211" s="329" t="s">
        <v>498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499</v>
      </c>
      <c r="G212" s="338"/>
      <c r="H212" s="329" t="s">
        <v>662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624</v>
      </c>
      <c r="D214" s="277"/>
      <c r="E214" s="277"/>
      <c r="F214" s="300">
        <v>1</v>
      </c>
      <c r="G214" s="338"/>
      <c r="H214" s="329" t="s">
        <v>663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664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665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666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Bednář</dc:creator>
  <cp:keywords/>
  <dc:description/>
  <cp:lastModifiedBy>Jiří Bednář</cp:lastModifiedBy>
  <dcterms:created xsi:type="dcterms:W3CDTF">2022-06-01T11:48:59Z</dcterms:created>
  <dcterms:modified xsi:type="dcterms:W3CDTF">2022-06-01T11:49:11Z</dcterms:modified>
  <cp:category/>
  <cp:version/>
  <cp:contentType/>
  <cp:contentStatus/>
</cp:coreProperties>
</file>