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dbahnění" sheetId="2" r:id="rId2"/>
    <sheet name="SO 02.01 - Rekonstrukce h..." sheetId="3" r:id="rId3"/>
    <sheet name="SO 02.02 - Rekonstrukce h..." sheetId="4" r:id="rId4"/>
    <sheet name="SO 02.03 - Rekonstrukce h..." sheetId="5" r:id="rId5"/>
    <sheet name="SO 02.04 - Rekonstrukce h..." sheetId="6" r:id="rId6"/>
    <sheet name="SO 03.01 - Rekonstrukce v..." sheetId="7" r:id="rId7"/>
    <sheet name="SO 03.02 - Rekonstrukce v..." sheetId="8" r:id="rId8"/>
    <sheet name="SO 03.03 - Rekonstrukce v..." sheetId="9" r:id="rId9"/>
    <sheet name="SO 04.01 - Bezpečnostní z..." sheetId="10" r:id="rId10"/>
    <sheet name="SO 04.02 - Bezpečnostní z..." sheetId="11" r:id="rId11"/>
    <sheet name="SO 05 - Úprava odpadního ..." sheetId="12" r:id="rId12"/>
    <sheet name="SO 06 - Deponie - Terénní..." sheetId="13" r:id="rId13"/>
    <sheet name="VON - Vedlejší a ostatní 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_FilterDatabase" localSheetId="1" hidden="1">'SO 01 - Odbahnění'!$C$81:$K$130</definedName>
    <definedName name="_xlnm.Print_Area" localSheetId="1">'SO 01 - Odbahnění'!$C$4:$J$39,'SO 01 - Odbahnění'!$C$45:$J$63,'SO 01 - Odbahnění'!$C$69:$K$130</definedName>
    <definedName name="_xlnm._FilterDatabase" localSheetId="2" hidden="1">'SO 02.01 - Rekonstrukce h...'!$C$84:$K$255</definedName>
    <definedName name="_xlnm.Print_Area" localSheetId="2">'SO 02.01 - Rekonstrukce h...'!$C$4:$J$39,'SO 02.01 - Rekonstrukce h...'!$C$45:$J$66,'SO 02.01 - Rekonstrukce h...'!$C$72:$K$255</definedName>
    <definedName name="_xlnm._FilterDatabase" localSheetId="3" hidden="1">'SO 02.02 - Rekonstrukce h...'!$C$81:$K$170</definedName>
    <definedName name="_xlnm.Print_Area" localSheetId="3">'SO 02.02 - Rekonstrukce h...'!$C$4:$J$39,'SO 02.02 - Rekonstrukce h...'!$C$45:$J$63,'SO 02.02 - Rekonstrukce h...'!$C$69:$K$170</definedName>
    <definedName name="_xlnm._FilterDatabase" localSheetId="4" hidden="1">'SO 02.03 - Rekonstrukce h...'!$C$84:$K$143</definedName>
    <definedName name="_xlnm.Print_Area" localSheetId="4">'SO 02.03 - Rekonstrukce h...'!$C$4:$J$39,'SO 02.03 - Rekonstrukce h...'!$C$45:$J$66,'SO 02.03 - Rekonstrukce h...'!$C$72:$K$143</definedName>
    <definedName name="_xlnm._FilterDatabase" localSheetId="5" hidden="1">'SO 02.04 - Rekonstrukce h...'!$C$80:$K$121</definedName>
    <definedName name="_xlnm.Print_Area" localSheetId="5">'SO 02.04 - Rekonstrukce h...'!$C$4:$J$39,'SO 02.04 - Rekonstrukce h...'!$C$45:$J$62,'SO 02.04 - Rekonstrukce h...'!$C$68:$K$121</definedName>
    <definedName name="_xlnm._FilterDatabase" localSheetId="6" hidden="1">'SO 03.01 - Rekonstrukce v...'!$C$87:$K$202</definedName>
    <definedName name="_xlnm.Print_Area" localSheetId="6">'SO 03.01 - Rekonstrukce v...'!$C$4:$J$39,'SO 03.01 - Rekonstrukce v...'!$C$45:$J$69,'SO 03.01 - Rekonstrukce v...'!$C$75:$K$202</definedName>
    <definedName name="_xlnm._FilterDatabase" localSheetId="7" hidden="1">'SO 03.02 - Rekonstrukce v...'!$C$89:$K$232</definedName>
    <definedName name="_xlnm.Print_Area" localSheetId="7">'SO 03.02 - Rekonstrukce v...'!$C$4:$J$39,'SO 03.02 - Rekonstrukce v...'!$C$45:$J$71,'SO 03.02 - Rekonstrukce v...'!$C$77:$K$232</definedName>
    <definedName name="_xlnm._FilterDatabase" localSheetId="8" hidden="1">'SO 03.03 - Rekonstrukce v...'!$C$82:$K$118</definedName>
    <definedName name="_xlnm.Print_Area" localSheetId="8">'SO 03.03 - Rekonstrukce v...'!$C$4:$J$39,'SO 03.03 - Rekonstrukce v...'!$C$45:$J$64,'SO 03.03 - Rekonstrukce v...'!$C$70:$K$118</definedName>
    <definedName name="_xlnm._FilterDatabase" localSheetId="9" hidden="1">'SO 04.01 - Bezpečnostní z...'!$C$86:$K$299</definedName>
    <definedName name="_xlnm.Print_Area" localSheetId="9">'SO 04.01 - Bezpečnostní z...'!$C$4:$J$39,'SO 04.01 - Bezpečnostní z...'!$C$45:$J$68,'SO 04.01 - Bezpečnostní z...'!$C$74:$K$299</definedName>
    <definedName name="_xlnm._FilterDatabase" localSheetId="10" hidden="1">'SO 04.02 - Bezpečnostní z...'!$C$89:$K$223</definedName>
    <definedName name="_xlnm.Print_Area" localSheetId="10">'SO 04.02 - Bezpečnostní z...'!$C$4:$J$39,'SO 04.02 - Bezpečnostní z...'!$C$45:$J$71,'SO 04.02 - Bezpečnostní z...'!$C$77:$K$223</definedName>
    <definedName name="_xlnm._FilterDatabase" localSheetId="11" hidden="1">'SO 05 - Úprava odpadního ...'!$C$85:$K$165</definedName>
    <definedName name="_xlnm.Print_Area" localSheetId="11">'SO 05 - Úprava odpadního ...'!$C$4:$J$39,'SO 05 - Úprava odpadního ...'!$C$45:$J$67,'SO 05 - Úprava odpadního ...'!$C$73:$K$165</definedName>
    <definedName name="_xlnm._FilterDatabase" localSheetId="12" hidden="1">'SO 06 - Deponie - Terénní...'!$C$80:$K$142</definedName>
    <definedName name="_xlnm.Print_Area" localSheetId="12">'SO 06 - Deponie - Terénní...'!$C$4:$J$39,'SO 06 - Deponie - Terénní...'!$C$45:$J$62,'SO 06 - Deponie - Terénní...'!$C$68:$K$142</definedName>
    <definedName name="_xlnm._FilterDatabase" localSheetId="13" hidden="1">'VON - Vedlejší a ostatní ...'!$C$90:$K$231</definedName>
    <definedName name="_xlnm.Print_Area" localSheetId="13">'VON - Vedlejší a ostatní ...'!$C$4:$J$39,'VON - Vedlejší a ostatní ...'!$C$45:$J$72,'VON - Vedlejší a ostatní ...'!$C$78:$K$231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Odbahnění'!$81:$81</definedName>
    <definedName name="_xlnm.Print_Titles" localSheetId="2">'SO 02.01 - Rekonstrukce h...'!$84:$84</definedName>
    <definedName name="_xlnm.Print_Titles" localSheetId="3">'SO 02.02 - Rekonstrukce h...'!$81:$81</definedName>
    <definedName name="_xlnm.Print_Titles" localSheetId="4">'SO 02.03 - Rekonstrukce h...'!$84:$84</definedName>
    <definedName name="_xlnm.Print_Titles" localSheetId="5">'SO 02.04 - Rekonstrukce h...'!$80:$80</definedName>
    <definedName name="_xlnm.Print_Titles" localSheetId="6">'SO 03.01 - Rekonstrukce v...'!$87:$87</definedName>
    <definedName name="_xlnm.Print_Titles" localSheetId="7">'SO 03.02 - Rekonstrukce v...'!$89:$89</definedName>
    <definedName name="_xlnm.Print_Titles" localSheetId="8">'SO 03.03 - Rekonstrukce v...'!$82:$82</definedName>
    <definedName name="_xlnm.Print_Titles" localSheetId="9">'SO 04.01 - Bezpečnostní z...'!$86:$86</definedName>
    <definedName name="_xlnm.Print_Titles" localSheetId="10">'SO 04.02 - Bezpečnostní z...'!$89:$89</definedName>
    <definedName name="_xlnm.Print_Titles" localSheetId="11">'SO 05 - Úprava odpadního ...'!$85:$85</definedName>
    <definedName name="_xlnm.Print_Titles" localSheetId="12">'SO 06 - Deponie - Terénní...'!$80:$80</definedName>
    <definedName name="_xlnm.Print_Titles" localSheetId="13">'VON - Vedlejší a ostatní ...'!$90:$90</definedName>
  </definedNames>
  <calcPr fullCalcOnLoad="1"/>
</workbook>
</file>

<file path=xl/sharedStrings.xml><?xml version="1.0" encoding="utf-8"?>
<sst xmlns="http://schemas.openxmlformats.org/spreadsheetml/2006/main" count="12802" uniqueCount="1676">
  <si>
    <t>Export Komplet</t>
  </si>
  <si>
    <t>VZ</t>
  </si>
  <si>
    <t>2.0</t>
  </si>
  <si>
    <t>ZAMOK</t>
  </si>
  <si>
    <t>False</t>
  </si>
  <si>
    <t>{edde93b5-a104-4fe9-aafd-e3b3e8bb19cf}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</si>
  <si>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</si>
  <si>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</si>
  <si>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</si>
  <si>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</si>
  <si>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</si>
  <si>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</si>
  <si>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</si>
  <si>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</si>
  <si>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5041/006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</si>
  <si>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</si>
  <si>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</si>
  <si>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malé vodní nádrže Milíkov</t>
  </si>
  <si>
    <t>KSO:</t>
  </si>
  <si>
    <t/>
  </si>
  <si>
    <t>CC-CZ:</t>
  </si>
  <si>
    <t>Místo:</t>
  </si>
  <si>
    <t>Milíkov</t>
  </si>
  <si>
    <t>Datum:</t>
  </si>
  <si>
    <t>29. 9. 2022</t>
  </si>
  <si>
    <t>Zadavatel:</t>
  </si>
  <si>
    <t>IČ:</t>
  </si>
  <si>
    <t>00572713</t>
  </si>
  <si>
    <t>Obec Milíkov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</si>
  <si>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</si>
  <si>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</si>
  <si>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</si>
  <si>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</si>
  <si>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</si>
  <si>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</si>
  <si>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</si>
  <si>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47116901</t>
  </si>
  <si>
    <t>Vodohospodářský rozvoj a výstavba, a.s.</t>
  </si>
  <si>
    <t>CZ47116901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</si>
  <si>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</si>
  <si>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</si>
  <si>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</si>
  <si>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</si>
  <si>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</si>
  <si>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</si>
  <si>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</si>
  <si>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</si>
  <si>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</si>
  <si>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</si>
  <si>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</si>
  <si>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</si>
  <si>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</si>
  <si>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</si>
  <si>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</si>
  <si>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</si>
  <si>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</si>
  <si>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</si>
  <si>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</si>
  <si>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</si>
  <si>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</si>
  <si>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</si>
  <si>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</si>
  <si>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</si>
  <si>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</si>
  <si>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</si>
  <si>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</si>
  <si>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</si>
  <si>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</si>
  <si>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</si>
  <si>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</si>
  <si>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</si>
  <si>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</si>
  <si>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</si>
  <si>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</si>
  <si>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</si>
  <si>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</si>
  <si>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</si>
  <si>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</si>
  <si>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</si>
  <si>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</si>
  <si>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</si>
  <si>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Odbahnění</t>
  </si>
  <si>
    <t>STA</t>
  </si>
  <si>
    <t>1</t>
  </si>
  <si>
    <t>{c19fd998-d5cd-4457-9e3b-b4809bb5340f}</t>
  </si>
  <si>
    <t>2</t>
  </si>
  <si>
    <t>SO 02.01</t>
  </si>
  <si>
    <t>Rekonstrukce hráze</t>
  </si>
  <si>
    <t>{9f0f6a54-a347-4325-8650-a1afdb599032}</t>
  </si>
  <si>
    <t>SO 02.02</t>
  </si>
  <si>
    <t>Rekonstrukce hráze - kácení</t>
  </si>
  <si>
    <t>{18cb30d3-a6a8-49cf-b157-2a8be534b691}</t>
  </si>
  <si>
    <t>SO 02.03</t>
  </si>
  <si>
    <t>Rekonstrukce hráze - těsnící clona</t>
  </si>
  <si>
    <t>{21c86be4-b329-41ed-8eb0-7df34291bef7}</t>
  </si>
  <si>
    <t>SO 02.04</t>
  </si>
  <si>
    <t>Rekonstrukce hráze - zemník</t>
  </si>
  <si>
    <t>{09f5bd4f-14c9-43ac-a366-e72e7d698e56}</t>
  </si>
  <si>
    <t>SO 03.01</t>
  </si>
  <si>
    <t>Rekonstrukce výpustného zařízení - spodní výpust</t>
  </si>
  <si>
    <t>{43c013fa-0645-40a4-b40a-fcaa9627c479}</t>
  </si>
  <si>
    <t>SO 03.02</t>
  </si>
  <si>
    <t>Rekonstrukce výpustného zařízení - ocelová lávka</t>
  </si>
  <si>
    <t>{c91d34c7-5f0d-4fa2-8750-af7f83929e61}</t>
  </si>
  <si>
    <t>SO 03.03</t>
  </si>
  <si>
    <t>Rekonstrukce výpustného zařízené - schody</t>
  </si>
  <si>
    <t>{05afef89-b675-40e7-bbed-8f06ded051e9}</t>
  </si>
  <si>
    <t>SO 04.01</t>
  </si>
  <si>
    <t xml:space="preserve">Bezpečnostní zařízení - bezpečnostní přeliv </t>
  </si>
  <si>
    <t>{2147b191-f083-4112-a3d1-8355b0812805}</t>
  </si>
  <si>
    <t>SO 04.02</t>
  </si>
  <si>
    <t>Bezpečnostní zařízení - ocelová lávka a zábradlí</t>
  </si>
  <si>
    <t>{15a8997d-ddd1-4108-abbe-491883330fd7}</t>
  </si>
  <si>
    <t>SO 05</t>
  </si>
  <si>
    <t>Úprava odpadního koryta</t>
  </si>
  <si>
    <t>{6b9f08be-5403-447d-863d-363d89c964a4}</t>
  </si>
  <si>
    <t>SO 06</t>
  </si>
  <si>
    <t>Deponie - Terénní úprava</t>
  </si>
  <si>
    <t>{9ba37c47-dca7-43c6-910b-5ca797e51916}</t>
  </si>
  <si>
    <t>VON</t>
  </si>
  <si>
    <t>Vedlejší a ostatní náklady</t>
  </si>
  <si>
    <t>{6ee20490-2f38-4116-a7c4-9f369a6bc728}</t>
  </si>
  <si>
    <t>KRYCÍ LIST SOUPISU PRACÍ</t>
  </si>
  <si>
    <t>Objekt:</t>
  </si>
  <si>
    <t>SO 01 - Odbahnění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</si>
  <si>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</si>
  <si>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</si>
  <si>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</si>
  <si>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</si>
  <si>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</si>
  <si>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</si>
  <si>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</si>
  <si>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</si>
  <si>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</si>
  <si>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</si>
  <si>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</si>
  <si>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</si>
  <si>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</si>
  <si>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</si>
  <si>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</si>
  <si>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</si>
  <si>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</si>
  <si>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</si>
  <si>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</si>
  <si>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</si>
  <si>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</si>
  <si>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</si>
  <si>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</si>
  <si>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</si>
  <si>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</si>
  <si>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</si>
  <si>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ve svahu přes 1:5 ručně</t>
  </si>
  <si>
    <t>m2</t>
  </si>
  <si>
    <t>CS ÚRS 2022 02</t>
  </si>
  <si>
    <t>4</t>
  </si>
  <si>
    <t>830726278</t>
  </si>
  <si>
    <t>PP</t>
  </si>
  <si>
    <t>Odstranění travin a rákosu ručně travin pro jakoukoli plochu ve svahu sklonu přes 1:5</t>
  </si>
  <si>
    <t>Online PSC</t>
  </si>
  <si>
    <t>https://podminky.urs.cz/item/CS_URS_2022_02/111111102</t>
  </si>
  <si>
    <t>VV</t>
  </si>
  <si>
    <t>612 "Předpokládaná plocha měřená ze situace D.1.1"</t>
  </si>
  <si>
    <t>111251203</t>
  </si>
  <si>
    <t>Odstranění křovin a stromů průměru kmene do 100 mm i s kořeny sklonu terénu přes 1:5 z celkové plochy přes 500 m2 strojně</t>
  </si>
  <si>
    <t>-695988339</t>
  </si>
  <si>
    <t>Odstranění křovin a stromů s odstraněním kořenů strojně průměru kmene do 100 mm v rovině nebo ve svahu sklonu terénu přes 1:5, při celkové ploše přes 500 m2</t>
  </si>
  <si>
    <t>https://podminky.urs.cz/item/CS_URS_2022_02/111251203</t>
  </si>
  <si>
    <t>508 " Plocha na konci zátopy měřená ze situace D.1.1"</t>
  </si>
  <si>
    <t>3</t>
  </si>
  <si>
    <t>112155311</t>
  </si>
  <si>
    <t>Štěpkování keřového porostu středně hustého s naložením</t>
  </si>
  <si>
    <t>-936141799</t>
  </si>
  <si>
    <t>Štěpkování s naložením na dopravní prostředek a odvozem do 20 km keřového porostu středně hustého</t>
  </si>
  <si>
    <t>https://podminky.urs.cz/item/CS_URS_2022_02/112155311</t>
  </si>
  <si>
    <t>122703601</t>
  </si>
  <si>
    <t>Odstranění nánosů při únosnosti dna přes 0,15 do 40 kPa</t>
  </si>
  <si>
    <t>m3</t>
  </si>
  <si>
    <t>-700054189</t>
  </si>
  <si>
    <t>Odstranění nánosů z vypuštěných vodních nádrží nebo rybníků s uložením do hromad na vzdálenost do 20 m ve výkopišti při únosnosti dna přes 15 kPa do 40 kPa</t>
  </si>
  <si>
    <t>https://podminky.urs.cz/item/CS_URS_2022_02/122703601</t>
  </si>
  <si>
    <t>2967 " Objem počítán z příčných řezů viz. D.1 tab. 2"</t>
  </si>
  <si>
    <t>5</t>
  </si>
  <si>
    <t>162253102</t>
  </si>
  <si>
    <t>Vodorovné přemístění nánosu z nádrží přes 20 do 40 m při únosnost dna přes 15 do 40 kPa</t>
  </si>
  <si>
    <t>1038608959</t>
  </si>
  <si>
    <t>Vodorovné přemístění nánosu z vodních nádrží nebo rybníků s vyklopením a hrubým urovnáním skládky při únosnosti dna přes 15 do 40 kPa, na vzdálenost přes 20 do 40 m</t>
  </si>
  <si>
    <t>https://podminky.urs.cz/item/CS_URS_2022_02/162253102</t>
  </si>
  <si>
    <t>6</t>
  </si>
  <si>
    <t>167151111</t>
  </si>
  <si>
    <t>Nakládání výkopku z hornin třídy těžitelnosti I skupiny 1 až 3 přes 100 m3</t>
  </si>
  <si>
    <t>1089055080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</si>
  <si>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</si>
  <si>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</si>
  <si>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7</t>
  </si>
  <si>
    <t>181951111</t>
  </si>
  <si>
    <t>Úprava pláně v hornině třídy těžitelnosti I skupiny 1 až 3 bez zhutnění strojně</t>
  </si>
  <si>
    <t>217153646</t>
  </si>
  <si>
    <t>Úprava pláně vyrovnáním výškových rozdílů strojně v hornině třídy těžitelnosti I, skupiny 1 až 3 bez zhutnění</t>
  </si>
  <si>
    <t>https://podminky.urs.cz/item/CS_URS_2022_02/181951111</t>
  </si>
  <si>
    <t>4768 "Svahování dna nádrže do předepsachých sklonů, plocha měřena ze situace D.1.1"</t>
  </si>
  <si>
    <t>8</t>
  </si>
  <si>
    <t>162551107</t>
  </si>
  <si>
    <t>Vodorovné přemístění přes 2 000 do 2500 m výkopku/sypaniny z horniny třídy těžitelnosti I skupiny 1 až 3</t>
  </si>
  <si>
    <t>-1010933460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</si>
  <si>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</si>
  <si>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https://podminky.urs.cz/item/CS_URS_2022_02/162551107</t>
  </si>
  <si>
    <t>9</t>
  </si>
  <si>
    <t>1810061_R</t>
  </si>
  <si>
    <t>Rozprostření sedimentu na ZPF rozmetáním. Tloušťka vrstvy sedimentu do 3 cm</t>
  </si>
  <si>
    <t>t</t>
  </si>
  <si>
    <t>-759493413</t>
  </si>
  <si>
    <t>2967*1,65 "Objem sedimentu * předpokládaná objemová hmotnost 1650 kg/m3"</t>
  </si>
  <si>
    <t>12</t>
  </si>
  <si>
    <t>1810062_R</t>
  </si>
  <si>
    <t>Poplatek za uložení sedimentu</t>
  </si>
  <si>
    <t>815524188</t>
  </si>
  <si>
    <t>10</t>
  </si>
  <si>
    <t>183403112</t>
  </si>
  <si>
    <t>Obdělání půdy oráním na hl přes 0,1 do 0,2 m v rovině a svahu do 1:5</t>
  </si>
  <si>
    <t>-2139957559</t>
  </si>
  <si>
    <t>Obdělání půdy oráním hl. přes 100 do 200 mm v rovině nebo na svahu do 1:5</t>
  </si>
  <si>
    <t>https://podminky.urs.cz/item/CS_URS_2022_02/183403112</t>
  </si>
  <si>
    <t>146370 "Celková plocha pozemků určených k uložení sedimentu"</t>
  </si>
  <si>
    <t>997</t>
  </si>
  <si>
    <t>Přesun sutě</t>
  </si>
  <si>
    <t>11</t>
  </si>
  <si>
    <t>9970138_R</t>
  </si>
  <si>
    <t>Poplatek za uložení biologicky rozložitelného odpadu</t>
  </si>
  <si>
    <t>-714443733</t>
  </si>
  <si>
    <t>508*0,03*0,6+612*0,008 "hmotnost štěpky + travin, předpoklad 0,03 m3/m2 dřevní hmoty s objemovou hmotností 600 kg/m3 a 8 kg/m2 travin"</t>
  </si>
  <si>
    <t>SO 02.01 - Rekonstrukce hráze</t>
  </si>
  <si>
    <t xml:space="preserve">    2 - Zakládání</t>
  </si>
  <si>
    <t xml:space="preserve">    998 - Přesun hmot</t>
  </si>
  <si>
    <t xml:space="preserve">    4 - Vodorovné konstrukce</t>
  </si>
  <si>
    <t xml:space="preserve">    8 - Trubní vedení</t>
  </si>
  <si>
    <t>Zakládání</t>
  </si>
  <si>
    <t>213141131</t>
  </si>
  <si>
    <t>Zřízení vrstvy z geotextilie ve sklonu přes 1:2 do 1:1 š do 3 m</t>
  </si>
  <si>
    <t>-1918160268</t>
  </si>
  <si>
    <t>Zřízení vrstvy z geotextilie filtrační, separační, odvodňovací, ochranné, výztužné nebo protierozní ve sklonu přes 1:2 do 1:1, šířky do 3 m</t>
  </si>
  <si>
    <t>https://podminky.urs.cz/item/CS_URS_2022_02/213141131</t>
  </si>
  <si>
    <t>3,57*8,73 "délka geotextilie z řezu H1 * vztažná délka"</t>
  </si>
  <si>
    <t>4,41*11,83 "délka geotextilie z řezu H2 * vztažná délka"</t>
  </si>
  <si>
    <t>5,18*11,83 "délka geotextilie z řezu H3 * vztažná délka"</t>
  </si>
  <si>
    <t>4,57*10 "délka geotextilie z řezu H4 * vztažná délka"</t>
  </si>
  <si>
    <t>3,79*10 "délka geotextilie z řezu H5 * vztažná délka"</t>
  </si>
  <si>
    <t>3,43*10 "délka geotextilie z řezu H6 * vztažná délka"</t>
  </si>
  <si>
    <t>Součet</t>
  </si>
  <si>
    <t>M</t>
  </si>
  <si>
    <t>69311081</t>
  </si>
  <si>
    <t>geotextilie netkaná separační, ochranná, filtrační, drenážní PES 300g/m2</t>
  </si>
  <si>
    <t>1334713676</t>
  </si>
  <si>
    <t>262,515*1,1845 'Přepočtené koeficientem množství</t>
  </si>
  <si>
    <t>998</t>
  </si>
  <si>
    <t>Přesun hmot</t>
  </si>
  <si>
    <t>998332011</t>
  </si>
  <si>
    <t>Přesun hmot pro úpravy vodních toků a kanály</t>
  </si>
  <si>
    <t>-1307320096</t>
  </si>
  <si>
    <t>Přesun hmot pro úpravy vodních toků a kanály, hráze rybníků apod. dopravní vzdálenost do 500 m</t>
  </si>
  <si>
    <t>https://podminky.urs.cz/item/CS_URS_2022_02/998332011</t>
  </si>
  <si>
    <t>4600301_R</t>
  </si>
  <si>
    <t>Přípravné terénní práce, odstranění travnatého porostu, kosení a shrabání trávy</t>
  </si>
  <si>
    <t>848519489</t>
  </si>
  <si>
    <t>1242 " Plocha sečení měřřená z příčných řezů a vztažných délek"</t>
  </si>
  <si>
    <t>121103112</t>
  </si>
  <si>
    <t>Skrývka zemin schopných zúrodnění ve svahu do 1:2</t>
  </si>
  <si>
    <t>-704883826</t>
  </si>
  <si>
    <t>Skrývka zemin schopných zúrodnění ve sklonu přes 1:5 do 1:2</t>
  </si>
  <si>
    <t>https://podminky.urs.cz/item/CS_URS_2022_02/121103112</t>
  </si>
  <si>
    <t>1242*0,2 " Plocha sejmutí zemin měřřená z příčných řezů a vztažných délek * předpokladaná tloušťka vrstvy"</t>
  </si>
  <si>
    <t>122151106</t>
  </si>
  <si>
    <t>Odkopávky a prokopávky nezapažené v hornině třídy těžitelnosti I skupiny 1 a 2 objem do 5000 m3 strojně</t>
  </si>
  <si>
    <t>-1991858710</t>
  </si>
  <si>
    <t>Odkopávky a prokopávky nezapažené strojně v hornině třídy těžitelnosti I skupiny 1 a 2 přes 1 000 do 5 000 m3</t>
  </si>
  <si>
    <t>https://podminky.urs.cz/item/CS_URS_2022_02/122151106</t>
  </si>
  <si>
    <t>3401-248,4 "množství viz. tab 4. D.1 - zeminy schopné zůrodnění"</t>
  </si>
  <si>
    <t>162351103</t>
  </si>
  <si>
    <t>Vodorovné přemístění přes 50 do 500 m výkopku/sypaniny z horniny třídy těžitelnosti I skupiny 1 až 3</t>
  </si>
  <si>
    <t>903473384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</si>
  <si>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</si>
  <si>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</si>
  <si>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1286*2 "zeminy pro zpětné zásypy viz. tab. 4 D.1 (přesun na mezideponii a zpět)"</t>
  </si>
  <si>
    <t>171251201</t>
  </si>
  <si>
    <t>Uložení sypaniny na skládky nebo meziskládky</t>
  </si>
  <si>
    <t>496582243</t>
  </si>
  <si>
    <t>Uložení sypaniny na skládky nebo meziskládky bez hutnění s upravením uložené sypaniny do předepsaného tvaru</t>
  </si>
  <si>
    <t>https://podminky.urs.cz/item/CS_URS_2022_02/171251201</t>
  </si>
  <si>
    <t>1286 "zeminy pro zpětné zásypy viz. tab. 4 D.1"</t>
  </si>
  <si>
    <t>393510618</t>
  </si>
  <si>
    <t>1286 "naložení zeminy pro zpětné zásypy z dočasné deponie, množství viz. tab. 4 D.1"</t>
  </si>
  <si>
    <t>182251101</t>
  </si>
  <si>
    <t>Svahování násypů strojně</t>
  </si>
  <si>
    <t>494299161</t>
  </si>
  <si>
    <t>Svahování trvalých svahů do projektovaných profilů strojně s potřebným přemístěním výkopku při svahování násypů v jakékoliv hornině</t>
  </si>
  <si>
    <t>https://podminky.urs.cz/item/CS_URS_2022_02/182251101</t>
  </si>
  <si>
    <t>28,4*8,73 "délka svahování z řezu H1*vztažná délka"</t>
  </si>
  <si>
    <t>44,5*11,83 "délka svahování z řezu H2*vztažná délka"</t>
  </si>
  <si>
    <t>41,8*11,83 "délka svahování z řezu H3*vztažná délka"</t>
  </si>
  <si>
    <t>45,8*10 "délka svahování z řezu H4*vztažná délka"</t>
  </si>
  <si>
    <t>34*10 "délka svahování z řezu H5*vztažná délka"</t>
  </si>
  <si>
    <t>20,4*10 "délka svahování z řezu H6*vztažná délka"</t>
  </si>
  <si>
    <t>4,2*7,13 "délka svahování z řezu H7*vztažná délka"</t>
  </si>
  <si>
    <t>171151101</t>
  </si>
  <si>
    <t>Hutnění boků násypů pro jakýkoliv sklon a míru zhutnění svahu</t>
  </si>
  <si>
    <t>-39045666</t>
  </si>
  <si>
    <t>Hutnění boků násypů z hornin soudržných a sypkých pro jakýkoliv sklon, délku a míru zhutnění svahu</t>
  </si>
  <si>
    <t>https://podminky.urs.cz/item/CS_URS_2022_02/171151101</t>
  </si>
  <si>
    <t>171103202</t>
  </si>
  <si>
    <t>Uložení sypanin z horniny třídy těžitelnosti I a II skupiny 1 až 4 do hrází nádrží se zhutněním 100 % PS C s příměsí jílu přes 20 do 50 %</t>
  </si>
  <si>
    <t>-912015642</t>
  </si>
  <si>
    <t>Uložení netříděných sypanin do zemních hrází z hornin třídy těžitelnosti I a II, skupiny 1 až 4 pro jakoukoliv šířku koruny přehradních a jiných vodních nádrží se zhutněním do 100 % PS - koef. C s příměsí jílové hlíny přes 20 do 50 % objemu</t>
  </si>
  <si>
    <t>https://podminky.urs.cz/item/CS_URS_2022_02/171103202</t>
  </si>
  <si>
    <t>1286+1932-((482,966+547,645)*0,2) " uložení zeminy do násypů (jemnozrné + zpětné zasypy - rozprostření zeminy schopné zůrodnění) viz. tab. 4 D.1"</t>
  </si>
  <si>
    <t>13</t>
  </si>
  <si>
    <t>181006113</t>
  </si>
  <si>
    <t>Rozprostření zemin tl vrstvy do 0,2 m schopných zúrodnění v rovině a sklonu do 1:5</t>
  </si>
  <si>
    <t>-1428019521</t>
  </si>
  <si>
    <t>Rozprostření zemin schopných zúrodnění v rovině a ve sklonu do 1:5, tloušťka vrstvy přes 0,15 do 0,20 m</t>
  </si>
  <si>
    <t>https://podminky.urs.cz/item/CS_URS_2022_02/181006113</t>
  </si>
  <si>
    <t>13,74*8,73 "délka rozprostření z řezu H1*vztažná délka"</t>
  </si>
  <si>
    <t>4,71*11,83 "délka rozprostření z řezu H2*vztažná délka"</t>
  </si>
  <si>
    <t>3,92*11,83 "délka rozprostření z řezu H3*vztažná délka"</t>
  </si>
  <si>
    <t>8,15*10 "délka rozprostření z řezu H4*vztažná délka"</t>
  </si>
  <si>
    <t>7,09*10 "délka rozprostření z řezu H5*vztažná délka"</t>
  </si>
  <si>
    <t>6,56*10 "délka rozprostření z řezu H6*vztažná délka"</t>
  </si>
  <si>
    <t>6,02*7,13 "délka rozprostření z řezu H7*vztažná délka"</t>
  </si>
  <si>
    <t>14</t>
  </si>
  <si>
    <t>181006123</t>
  </si>
  <si>
    <t>Rozprostření zemin tl vrstvy do 0,2 m schopných zúrodnění ve sklonu přes 1:5</t>
  </si>
  <si>
    <t>-829618140</t>
  </si>
  <si>
    <t>Rozprostření zemin schopných zúrodnění ve sklonu přes 1:5, tloušťka vrstvy přes 0,15 do 0,20 m</t>
  </si>
  <si>
    <t>https://podminky.urs.cz/item/CS_URS_2022_02/181006123</t>
  </si>
  <si>
    <t>6,08*8,73 "délka rozprostření z řezu H1*vztažná délka"</t>
  </si>
  <si>
    <t>6,85*11,83 "délka rozprostření z řezu H2*vztažná délka"</t>
  </si>
  <si>
    <t>13,35*11,83 "délka rozprostření z řezu H3*vztažná délka"</t>
  </si>
  <si>
    <t>10,79*10 "délka rozprostření z řezu H4*vztažná délka"</t>
  </si>
  <si>
    <t>8,71*10 "délka rozprostření z řezu H5*vztažná délka"</t>
  </si>
  <si>
    <t>6,06*10 "délka rozprostření z řezu H6*vztažná délka"</t>
  </si>
  <si>
    <t>181411121</t>
  </si>
  <si>
    <t>Založení lučního trávníku výsevem pl do 1000 m2 v rovině a ve svahu do 1:5</t>
  </si>
  <si>
    <t>-527532028</t>
  </si>
  <si>
    <t>Založení trávníku na půdě předem připravené plochy do 1000 m2 výsevem včetně utažení lučního v rovině nebo na svahu do 1:5</t>
  </si>
  <si>
    <t>https://podminky.urs.cz/item/CS_URS_2022_02/181411121</t>
  </si>
  <si>
    <t>13,74*8,73 "délka z řezu H1*vztažná délka"</t>
  </si>
  <si>
    <t>4,71*11,83 "délka z řezu H2*vztažná délka"</t>
  </si>
  <si>
    <t>3,92*11,83 "délka z řezu H3*vztažná délka"</t>
  </si>
  <si>
    <t>8,15*10 "délka z řezu H4*vztažná délka"</t>
  </si>
  <si>
    <t>7,09*10 "délka z řezu H5*vztažná délka"</t>
  </si>
  <si>
    <t>6,56*10 "délka z řezu H6*vztažná délka"</t>
  </si>
  <si>
    <t>6,02*7,13 "délka z řezu H7*vztažná délka"</t>
  </si>
  <si>
    <t>16</t>
  </si>
  <si>
    <t>00572472</t>
  </si>
  <si>
    <t>osivo směs travní krajinná-rovinná</t>
  </si>
  <si>
    <t>kg</t>
  </si>
  <si>
    <t>1905971055</t>
  </si>
  <si>
    <t>482,966*0,02 'Přepočtené koeficientem množství</t>
  </si>
  <si>
    <t>17</t>
  </si>
  <si>
    <t>181411122</t>
  </si>
  <si>
    <t>Založení lučního trávníku výsevem pl do 1000 m2 ve svahu přes 1:5 do 1:2</t>
  </si>
  <si>
    <t>1079787313</t>
  </si>
  <si>
    <t>Založení trávníku na půdě předem připravené plochy do 1000 m2 výsevem včetně utažení lučního na svahu přes 1:5 do 1:2</t>
  </si>
  <si>
    <t>https://podminky.urs.cz/item/CS_URS_2022_02/181411122</t>
  </si>
  <si>
    <t>6,08*8,73 "délka z řezu H1*vztažná délka"</t>
  </si>
  <si>
    <t>6,85*11,83 "délka z řezu H2*vztažná délka"</t>
  </si>
  <si>
    <t>13,35*11,83 "délka z řezu H3*vztažná délka"</t>
  </si>
  <si>
    <t>10,79*10 "délka z řezu H4*vztažná délka"</t>
  </si>
  <si>
    <t>8,71*10 "délka z řezu H5*vztažná délka"</t>
  </si>
  <si>
    <t>6,06*10 "délka z řezu H6*vztažná délka"</t>
  </si>
  <si>
    <t>18</t>
  </si>
  <si>
    <t>00572474</t>
  </si>
  <si>
    <t>osivo směs travní krajinná-svahová</t>
  </si>
  <si>
    <t>-103902138</t>
  </si>
  <si>
    <t>547,645*0,02 'Přepočtené koeficientem množství</t>
  </si>
  <si>
    <t>Vodorovné konstrukce</t>
  </si>
  <si>
    <t>19</t>
  </si>
  <si>
    <t>457542111</t>
  </si>
  <si>
    <t>Filtrační vrstvy ze štěrkodrti se zhutněním frakce od 0 až 22 do 0 až 63 mm</t>
  </si>
  <si>
    <t>728188941</t>
  </si>
  <si>
    <t>Filtrační vrstvy jakékoliv tloušťky a sklonu ze štěrkodrti se zhutněním do 10 pojezdů/m3, frakce od 0-22 do 0-63 mm</t>
  </si>
  <si>
    <t>https://podminky.urs.cz/item/CS_URS_2022_02/457542111</t>
  </si>
  <si>
    <t>1,61*8,73 "plocha filtrační vrstvy z řezu H1"</t>
  </si>
  <si>
    <t>2,37*11,83 "plocha filtrační vrstvy z řezu H2"</t>
  </si>
  <si>
    <t>2,45*11,83 "plocha filtrační vrstvy z řezu H3"</t>
  </si>
  <si>
    <t>2,52*10 "plocha filtrační vrstvy z řezu H4"</t>
  </si>
  <si>
    <t>1,82*10 "plocha filtrační vrstvy z řezu H5"</t>
  </si>
  <si>
    <t>1,5*10 "plocha filtrační vrstvy z řezu H6"</t>
  </si>
  <si>
    <t>20</t>
  </si>
  <si>
    <t>457532111</t>
  </si>
  <si>
    <t>Filtrační vrstvy z hrubého drceného kameniva se zhutněním frakce od 4 až 8 do 22 až 32 mm</t>
  </si>
  <si>
    <t>1428034798</t>
  </si>
  <si>
    <t>Filtrační vrstvy jakékoliv tloušťky a sklonu z hrubého drceného kameniva se zhutněním do 10 pojezdů/m3, frakce od 4-8 do 22-32 mm</t>
  </si>
  <si>
    <t>https://podminky.urs.cz/item/CS_URS_2022_02/457532111</t>
  </si>
  <si>
    <t>1,28*8,73 "plocha drenážní vrstvy z řezu H1"</t>
  </si>
  <si>
    <t>4,16*11,83 "plocha drenážní vrstvy z řezu H2"</t>
  </si>
  <si>
    <t>3,95*11,83 "plocha drenážní vrstvy z řezu H3"</t>
  </si>
  <si>
    <t>4,03*10 "plocha drenážní vrstvy z řezu H4"</t>
  </si>
  <si>
    <t>1,85*10 "plocha drenážní vrstvy z řezu H5"</t>
  </si>
  <si>
    <t>0,75*10 "plocha drenážní vrstvy z řezu H6"</t>
  </si>
  <si>
    <t>462511161</t>
  </si>
  <si>
    <t>Zához z lomového kamene tříděného hmotnost kamenů do 80 kg bez výplně</t>
  </si>
  <si>
    <t>-1718985954</t>
  </si>
  <si>
    <t>Zához z lomového kamene neupraveného provedený ze břehu nebo z lešení, do sucha nebo do vody tříděného, hmotnost jednotlivých kamenů do 80 kg bez výplně mezer</t>
  </si>
  <si>
    <t>https://podminky.urs.cz/item/CS_URS_2022_02/462511161</t>
  </si>
  <si>
    <t>3,29*8,73 "plocha záhozu z řezu H1*vztažná délka"</t>
  </si>
  <si>
    <t>4,68*11,83 "délka rozprostření z řezu H2*vztažná délka"</t>
  </si>
  <si>
    <t>3,34*11,83 "délka rozprostření z řezu H3*vztažná délka"</t>
  </si>
  <si>
    <t>5,16*10 "délka rozprostření z řezu H4*vztažná délka"</t>
  </si>
  <si>
    <t>3,72*10 "délka rozprostření z řezu H5*vztažná délka"</t>
  </si>
  <si>
    <t>1,68*10 "délka rozprostření z řezu H6*vztažná délka"</t>
  </si>
  <si>
    <t>22</t>
  </si>
  <si>
    <t>562545_R</t>
  </si>
  <si>
    <t>Pokládka bentonitové těsnící rohože s kotvením do terénu a napojením na betonové konstrukce</t>
  </si>
  <si>
    <t>34555787</t>
  </si>
  <si>
    <t>10,64*8,73 "délka z řezu H1 * vztažná délka"</t>
  </si>
  <si>
    <t>12,43*11,83 "délka z řezu H2 * vztažná délka"</t>
  </si>
  <si>
    <t>15,6*11,83 "délka z řezu H3 * vztažná délka"</t>
  </si>
  <si>
    <t>12,78*10 "délka z řezu H4 * vztažná délka"</t>
  </si>
  <si>
    <t>11,08*10 "délka z řezu H5 * vztažná délka"</t>
  </si>
  <si>
    <t>7,85*10 "délka z řezu H6 * vztažná délka"</t>
  </si>
  <si>
    <t>23</t>
  </si>
  <si>
    <t>56284516</t>
  </si>
  <si>
    <t>rohož bentonitová 4,0 kg/m2</t>
  </si>
  <si>
    <t>-1508562448</t>
  </si>
  <si>
    <t>741,582*1,15 "15% na přesahy"</t>
  </si>
  <si>
    <t>852,819*1,15 'Přepočtené koeficientem množství</t>
  </si>
  <si>
    <t>Trubní vedení</t>
  </si>
  <si>
    <t>24</t>
  </si>
  <si>
    <t>871238111</t>
  </si>
  <si>
    <t>Kladení drenážního potrubí z tvrdého PVC průměru přes 150 do 200 mm</t>
  </si>
  <si>
    <t>m</t>
  </si>
  <si>
    <t>-728231893</t>
  </si>
  <si>
    <t>Kladení drenážního potrubí z plastických hmot do připravené rýhy z tvrdého PVC, průměru přes 150 do 200 mm</t>
  </si>
  <si>
    <t>https://podminky.urs.cz/item/CS_URS_2022_02/871238111</t>
  </si>
  <si>
    <t>P</t>
  </si>
  <si>
    <t>Poznámka k položce:
Včetně prostupu betoným čelem</t>
  </si>
  <si>
    <t>59,9 " předpokládaná délka drenážního potrubí"</t>
  </si>
  <si>
    <t>25</t>
  </si>
  <si>
    <t>28610460</t>
  </si>
  <si>
    <t>trubka drenážní PVC-U SN 4 se spojkou perforace 220° tunelového tvaru pro liniové stavby DN 200</t>
  </si>
  <si>
    <t>-1931429728</t>
  </si>
  <si>
    <t>59,9*1,01 'Přepočtené koeficientem množství</t>
  </si>
  <si>
    <t>SO 02.02 - Rekonstrukce hráze - kácení</t>
  </si>
  <si>
    <t>112101101</t>
  </si>
  <si>
    <t>Odstranění stromů listnatých průměru kmene přes 100 do 300 mm</t>
  </si>
  <si>
    <t>kus</t>
  </si>
  <si>
    <t>140466920</t>
  </si>
  <si>
    <t>Odstranění stromů s odřezáním kmene a s odvětvením listnatých, průměru kmene přes 100 do 300 mm</t>
  </si>
  <si>
    <t>https://podminky.urs.cz/item/CS_URS_2022_02/112101101</t>
  </si>
  <si>
    <t>9 "K9 vícekmen viz. D.5. Inventarizace zeleně"</t>
  </si>
  <si>
    <t>2 "K13 dvojkmen viz. D.5. Inventarizace zeleně"</t>
  </si>
  <si>
    <t>6 "K14 vícekmen viz. D.5. Inventarizace zeleně"</t>
  </si>
  <si>
    <t>5 "K16 vícekmen viz. D.5. Inventarizace zeleně"</t>
  </si>
  <si>
    <t>12 "K17 vícekmen viz. D.5. Inventarizace zeleně"</t>
  </si>
  <si>
    <t>1 "K15 viz. D.5. Inventarizace zeleně"</t>
  </si>
  <si>
    <t>11 "K18 vícekmen viz. D.5. Inventarizace zeleně"</t>
  </si>
  <si>
    <t>112101102</t>
  </si>
  <si>
    <t>Odstranění stromů listnatých průměru kmene přes 300 do 500 mm</t>
  </si>
  <si>
    <t>450315523</t>
  </si>
  <si>
    <t>Odstranění stromů s odřezáním kmene a s odvětvením listnatých, průměru kmene přes 300 do 500 mm</t>
  </si>
  <si>
    <t>https://podminky.urs.cz/item/CS_URS_2022_02/112101102</t>
  </si>
  <si>
    <t>11 "K1, K3, 2 x K4, K5, K6, K7, K8, K10, K11, K12, viz. D.5. Inventarizace zeleně"</t>
  </si>
  <si>
    <t>112101104</t>
  </si>
  <si>
    <t>Odstranění stromů listnatých průměru kmene přes 700 do 900 mm</t>
  </si>
  <si>
    <t>-811856320</t>
  </si>
  <si>
    <t>Odstranění stromů s odřezáním kmene a s odvětvením listnatých, průměru kmene přes 700 do 900 mm</t>
  </si>
  <si>
    <t>https://podminky.urs.cz/item/CS_URS_2022_02/112101104</t>
  </si>
  <si>
    <t>2 "K2, K19 viz. D.5. Inventarizace zeleně"</t>
  </si>
  <si>
    <t>112251101</t>
  </si>
  <si>
    <t>Odstranění pařezů průměru přes 100 do 300 mm</t>
  </si>
  <si>
    <t>-187062832</t>
  </si>
  <si>
    <t>Odstranění pařezů strojně s jejich vykopáním nebo vytrháním průměru přes 100 do 300 mm</t>
  </si>
  <si>
    <t>https://podminky.urs.cz/item/CS_URS_2022_02/112251101</t>
  </si>
  <si>
    <t>1 "K15 viz. tab. 1 D.5 Inventarizace zeleně"</t>
  </si>
  <si>
    <t>112251102</t>
  </si>
  <si>
    <t>Odstranění pařezů průměru přes 300 do 500 mm</t>
  </si>
  <si>
    <t>-2038173304</t>
  </si>
  <si>
    <t>Odstranění pařezů strojně s jejich vykopáním nebo vytrháním průměru přes 300 do 500 mm</t>
  </si>
  <si>
    <t>https://podminky.urs.cz/item/CS_URS_2022_02/112251102</t>
  </si>
  <si>
    <t>16 "K1, K3, K4, K5, K6, K7, K8, K9, K10, K11, K12, K13, K14, K16, K17, K18 viz. D.5 Inventarizace zeleně (předpoklad jednoho pařezu u vícekmenů)"</t>
  </si>
  <si>
    <t>112251104</t>
  </si>
  <si>
    <t>Odstranění pařezů průměru přes 700 do 900 mm</t>
  </si>
  <si>
    <t>1752487696</t>
  </si>
  <si>
    <t>Odstranění pařezů strojně s jejich vykopáním nebo vytrháním průměru přes 700 do 900 mm</t>
  </si>
  <si>
    <t>https://podminky.urs.cz/item/CS_URS_2022_02/112251104</t>
  </si>
  <si>
    <t>2 "K2, K19 viz. tab. 1 D.5 Inventarizace zeleně"</t>
  </si>
  <si>
    <t>162201401</t>
  </si>
  <si>
    <t>Vodorovné přemístění větví stromů listnatých do 1 km D kmene přes 100 do 300 mm</t>
  </si>
  <si>
    <t>1059753281</t>
  </si>
  <si>
    <t>Vodorovné přemístění větví, kmenů nebo pařezů s naložením, složením a dopravou do 1000 m větví stromů listnatých, průměru kmene přes 100 do 300 mm</t>
  </si>
  <si>
    <t>https://podminky.urs.cz/item/CS_URS_2022_02/162201401</t>
  </si>
  <si>
    <t>46 "viz. tab. 1 D.5 Inventarizace zeleně"</t>
  </si>
  <si>
    <t>162201402</t>
  </si>
  <si>
    <t>Vodorovné přemístění větví stromů listnatých do 1 km D kmene přes 300 do 500 mm</t>
  </si>
  <si>
    <t>1883534176</t>
  </si>
  <si>
    <t>Vodorovné přemístění větví, kmenů nebo pařezů s naložením, složením a dopravou do 1000 m větví stromů listnatých, průměru kmene přes 300 do 500 mm</t>
  </si>
  <si>
    <t>https://podminky.urs.cz/item/CS_URS_2022_02/162201402</t>
  </si>
  <si>
    <t>11 "viz. tab. 1 D.5 Inventarizace zeleně"</t>
  </si>
  <si>
    <t>162201404</t>
  </si>
  <si>
    <t>Vodorovné přemístění větví stromů listnatých do 1 km D kmene přes 700 do 900 mm</t>
  </si>
  <si>
    <t>-977558374</t>
  </si>
  <si>
    <t>Vodorovné přemístění větví, kmenů nebo pařezů s naložením, složením a dopravou do 1000 m větví stromů listnatých, průměru kmene přes 700 do 900 mm</t>
  </si>
  <si>
    <t>https://podminky.urs.cz/item/CS_URS_2022_02/162201404</t>
  </si>
  <si>
    <t>2 "viz. tab. 1 D.5 Inventarizace zeleně"</t>
  </si>
  <si>
    <t>162201411</t>
  </si>
  <si>
    <t>Vodorovné přemístění kmenů stromů listnatých do 1 km D kmene přes 100 do 300 mm</t>
  </si>
  <si>
    <t>1321462977</t>
  </si>
  <si>
    <t>Vodorovné přemístění větví, kmenů nebo pařezů s naložením, složením a dopravou do 1000 m kmenů stromů listnatých, průměru přes 100 do 300 mm</t>
  </si>
  <si>
    <t>https://podminky.urs.cz/item/CS_URS_2022_02/162201411</t>
  </si>
  <si>
    <t>162201412</t>
  </si>
  <si>
    <t>Vodorovné přemístění kmenů stromů listnatých do 1 km D kmene přes 300 do 500 mm</t>
  </si>
  <si>
    <t>-1280813478</t>
  </si>
  <si>
    <t>Vodorovné přemístění větví, kmenů nebo pařezů s naložením, složením a dopravou do 1000 m kmenů stromů listnatých, průměru přes 300 do 500 mm</t>
  </si>
  <si>
    <t>https://podminky.urs.cz/item/CS_URS_2022_02/162201412</t>
  </si>
  <si>
    <t>162201414</t>
  </si>
  <si>
    <t>Vodorovné přemístění kmenů stromů listnatých do 1 km D kmene přes 700 do 900 mm</t>
  </si>
  <si>
    <t>-612602222</t>
  </si>
  <si>
    <t>Vodorovné přemístění větví, kmenů nebo pařezů s naložením, složením a dopravou do 1000 m kmenů stromů listnatých, průměru přes 700 do 900 mm</t>
  </si>
  <si>
    <t>https://podminky.urs.cz/item/CS_URS_2022_02/162201414</t>
  </si>
  <si>
    <t>162201421</t>
  </si>
  <si>
    <t>Vodorovné přemístění pařezů do 1 km D přes 100 do 300 mm</t>
  </si>
  <si>
    <t>1392526322</t>
  </si>
  <si>
    <t>Vodorovné přemístění větví, kmenů nebo pařezů s naložením, složením a dopravou do 1000 m pařezů kmenů, průměru přes 100 do 300 mm</t>
  </si>
  <si>
    <t>https://podminky.urs.cz/item/CS_URS_2022_02/162201421</t>
  </si>
  <si>
    <t>162201422</t>
  </si>
  <si>
    <t>Vodorovné přemístění pařezů do 1 km D přes 300 do 500 mm</t>
  </si>
  <si>
    <t>-1313990270</t>
  </si>
  <si>
    <t>Vodorovné přemístění větví, kmenů nebo pařezů s naložením, složením a dopravou do 1000 m pařezů kmenů, průměru přes 300 do 500 mm</t>
  </si>
  <si>
    <t>https://podminky.urs.cz/item/CS_URS_2022_02/162201422</t>
  </si>
  <si>
    <t>162201424</t>
  </si>
  <si>
    <t>Vodorovné přemístění pařezů do 1 km D přes 700 do 900 mm</t>
  </si>
  <si>
    <t>-2122821790</t>
  </si>
  <si>
    <t>Vodorovné přemístění větví, kmenů nebo pařezů s naložením, složením a dopravou do 1000 m pařezů kmenů, průměru přes 700 do 900 mm</t>
  </si>
  <si>
    <t>https://podminky.urs.cz/item/CS_URS_2022_02/162201424</t>
  </si>
  <si>
    <t>162301971</t>
  </si>
  <si>
    <t>Příplatek k vodorovnému přemístění pařezů D přes 100 do 300 mm ZKD 1 km</t>
  </si>
  <si>
    <t>1373486583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</si>
  <si>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</si>
  <si>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https://podminky.urs.cz/item/CS_URS_2022_02/162301971</t>
  </si>
  <si>
    <t>19*1 "viz. tab. 1 D.5 Inventarizace zeleně předpokládaná vzdálenost dopravy 20 km"</t>
  </si>
  <si>
    <t>162301972</t>
  </si>
  <si>
    <t>Příplatek k vodorovnému přemístění pařezů D přes 300 do 500 mm ZKD 1 km</t>
  </si>
  <si>
    <t>-1079591826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</si>
  <si>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</si>
  <si>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https://podminky.urs.cz/item/CS_URS_2022_02/162301972</t>
  </si>
  <si>
    <t>19*16 "viz. tab. 1 D.5 Inventarizace zeleně předpokládaná vzdálenost dopravy 20 km"</t>
  </si>
  <si>
    <t>162301974</t>
  </si>
  <si>
    <t>Příplatek k vodorovnému přemístění pařezů D přes 700 do 900 mm ZKD 1 km</t>
  </si>
  <si>
    <t>942671663</t>
  </si>
  <si>
    <t>Vodorovné přemístění větví, kmenů nebo pařezů s naložením, složením a dopravou Příplatek k cenám za každých dalších i započatých 1000 m přes 1000 m pařezů kmenů, průměru přes 700 do 900 mm</t>
  </si>
  <si>
    <t>https://podminky.urs.cz/item/CS_URS_2022_02/162301974</t>
  </si>
  <si>
    <t>19*2 "viz. tab. 1 D.5 Inventarizace zeleně předpokládaná vzdálenost dopravy 20 km"</t>
  </si>
  <si>
    <t>1992654429</t>
  </si>
  <si>
    <t>0,15*16  "Předpoklad hmotnosti pařezu obvod kmene 300 až 500 mm 150 kg"</t>
  </si>
  <si>
    <t>0,05*1 "Předpoklad hmotnosti pařezu obvod kmene 100 až 300 mm 50 kg"</t>
  </si>
  <si>
    <t>0,35*2 "Předpoklad hmotnosti pařezu obvod kmene700 až 900 mm 350 kg"</t>
  </si>
  <si>
    <t>SO 02.03 - Rekonstrukce hráze - těsnící clona</t>
  </si>
  <si>
    <t>129951121</t>
  </si>
  <si>
    <t>Bourání zdiva z betonu prostého neprokládaného v odkopávkách nebo prokopávkách strojně</t>
  </si>
  <si>
    <t>-1686810566</t>
  </si>
  <si>
    <t>Bourání konstrukcí v odkopávkách a prokopávkách strojně s přemístěním suti na hromady na vzdálenost do 20 m nebo s naložením na dopravní prostředek z betonu prostého neprokládaného</t>
  </si>
  <si>
    <t>https://podminky.urs.cz/item/CS_URS_2022_02/129951121</t>
  </si>
  <si>
    <t>0,69*5,8 "vybouraný materiál z prováděcí patky injektáže v místě BP"</t>
  </si>
  <si>
    <t>2612000_R</t>
  </si>
  <si>
    <t>Plastová chránička pro injektáž v betonovém prahu DN 200 včetně osazení</t>
  </si>
  <si>
    <t>-1874639554</t>
  </si>
  <si>
    <t>102 "osová vzdálenost chrániček 0,75 m, délka těsnící stěny 76,5 m"</t>
  </si>
  <si>
    <t>274311128</t>
  </si>
  <si>
    <t>Základové pasy, prahy, věnce a ostruhy z betonu prostého C 30/37</t>
  </si>
  <si>
    <t>-1221510893</t>
  </si>
  <si>
    <t>Základové konstrukce z betonu prostého pasy, prahy, věnce a ostruhy ve výkopu nebo na hlavách pilot C 30/37</t>
  </si>
  <si>
    <t>https://podminky.urs.cz/item/CS_URS_2022_02/274311128</t>
  </si>
  <si>
    <t>76,48*0,69 "Délka * plocha řezu"</t>
  </si>
  <si>
    <t>274351121</t>
  </si>
  <si>
    <t>Zřízení bednění základových pasů rovného</t>
  </si>
  <si>
    <t>-1508752108</t>
  </si>
  <si>
    <t>Bednění základů pasů rovné zřízení</t>
  </si>
  <si>
    <t>https://podminky.urs.cz/item/CS_URS_2022_02/274351121</t>
  </si>
  <si>
    <t>76,48*0,75*2"délka těsnící stěny*výška bednění*počet"</t>
  </si>
  <si>
    <t>274351122</t>
  </si>
  <si>
    <t>Odstranění bednění základových pasů rovného</t>
  </si>
  <si>
    <t>-464785898</t>
  </si>
  <si>
    <t>Bednění základů pasů rovné odstranění</t>
  </si>
  <si>
    <t>https://podminky.urs.cz/item/CS_URS_2022_02/274351122</t>
  </si>
  <si>
    <t>2612001_R</t>
  </si>
  <si>
    <t>Mobilizace injektážní soupravy včetně přípravy přístupů pro realizaci a jejich odstranění</t>
  </si>
  <si>
    <t>soub</t>
  </si>
  <si>
    <t>12535097</t>
  </si>
  <si>
    <t>282606022</t>
  </si>
  <si>
    <t>Trysková injektáž těsnící stěny tloušťka přes 400 mm standardní podmínky</t>
  </si>
  <si>
    <t>1317732974</t>
  </si>
  <si>
    <t>Trysková injektáž těsnících stěn ve standardních podmínkách, tloušťky přes 400 mm</t>
  </si>
  <si>
    <t>https://podminky.urs.cz/item/CS_URS_2022_02/282606022</t>
  </si>
  <si>
    <t>275 "Plocha těsnící stěny, měřeno z řezu D.2.2"</t>
  </si>
  <si>
    <t>2612111_R</t>
  </si>
  <si>
    <t>Samotuhnoucí jílocementová injektážní suspenze</t>
  </si>
  <si>
    <t>1097471811</t>
  </si>
  <si>
    <t>Poznámka k položce:
Přesné složení směsy bude upřesněno po provedení IGP v rámci stavby a provedení zkušebního úseku těsnící stěny.</t>
  </si>
  <si>
    <t>275*0,4*1,3 "plocha stěny * šířka stěny + 30 % předpoklad  znehodnoceného materiálu"</t>
  </si>
  <si>
    <t>282606061</t>
  </si>
  <si>
    <t>Čerpání znehodnocené suspenze na dopravní prostředek nebo do jímky</t>
  </si>
  <si>
    <t>1498629229</t>
  </si>
  <si>
    <t>Trysková injektáž znehodnocená suspenze čerpání na dopravní prostředek nebo do jímky</t>
  </si>
  <si>
    <t>https://podminky.urs.cz/item/CS_URS_2022_02/282606061</t>
  </si>
  <si>
    <t>275*0,4*0,3 "Předpokládáné množsví znehodnocené suspenze"</t>
  </si>
  <si>
    <t>457312812</t>
  </si>
  <si>
    <t>Těsnící vrstva z betonu mrazuvzdorného tř. C 25/30 tl přes 100 do 150 mm</t>
  </si>
  <si>
    <t>-1858175552</t>
  </si>
  <si>
    <t>Těsnicí nebo opevňovací vrstva z prostého betonu pro prostředí s mrazovými cykly tř. C 25/30, tl. vrstvy 150 mm</t>
  </si>
  <si>
    <t>https://podminky.urs.cz/item/CS_URS_2022_02/457312812</t>
  </si>
  <si>
    <t>76,48*2"Délka těsnící stěny * šířka podkladního betonu"</t>
  </si>
  <si>
    <t>997006512</t>
  </si>
  <si>
    <t>Vodorovné doprava suti s naložením a složením na skládku přes 100 m do 1 km</t>
  </si>
  <si>
    <t>1489761251</t>
  </si>
  <si>
    <t>Vodorovná doprava suti na skládku s naložením na dopravní prostředek a složením přes 100 m do 1 km</t>
  </si>
  <si>
    <t>https://podminky.urs.cz/item/CS_URS_2022_02/997006512</t>
  </si>
  <si>
    <t>0,69*5,8*2,2 "vybouraný materiál z prováděcí patky injektáže v místě BP (objemová hmotnos 2200Kg/m3)"</t>
  </si>
  <si>
    <t>997006519</t>
  </si>
  <si>
    <t>Příplatek k vodorovnému přemístění suti na skládku ZKD 1 km přes 1 km</t>
  </si>
  <si>
    <t>683246576</t>
  </si>
  <si>
    <t>Vodorovná doprava suti na skládku Příplatek k ceně -6512 za každý další i započatý 1 km</t>
  </si>
  <si>
    <t>https://podminky.urs.cz/item/CS_URS_2022_02/997006519</t>
  </si>
  <si>
    <t>0,69*5,8*2,2*19 "vybouraný materiál z prováděcí patky injektáže v místě BP (objemová hmotnos 2200Kg/m3, dopravní vzdálenost 20 km)"</t>
  </si>
  <si>
    <t>997013601</t>
  </si>
  <si>
    <t>Poplatek za uložení na skládce (skládkovné) stavebního odpadu betonového kód odpadu 17 01 01</t>
  </si>
  <si>
    <t>-2068964130</t>
  </si>
  <si>
    <t>Poplatek za uložení stavebního odpadu na skládce (skládkovné) z prostého betonu zatříděného do Katalogu odpadů pod kódem 17 01 01</t>
  </si>
  <si>
    <t>https://podminky.urs.cz/item/CS_URS_2022_02/997013601</t>
  </si>
  <si>
    <t>-1754811082</t>
  </si>
  <si>
    <t>SO 02.04 - Rekonstrukce hráze - zemník</t>
  </si>
  <si>
    <t>-51149278</t>
  </si>
  <si>
    <t>2410 "Předpokládaná plocha zemníku"</t>
  </si>
  <si>
    <t>121151124</t>
  </si>
  <si>
    <t>Sejmutí ornice plochy přes 500 m2 tl vrstvy přes 200 do 250 mm strojně</t>
  </si>
  <si>
    <t>784717945</t>
  </si>
  <si>
    <t>Sejmutí ornice strojně při souvislé ploše přes 500 m2, tl. vrstvy přes 200 do 250 mm</t>
  </si>
  <si>
    <t>https://podminky.urs.cz/item/CS_URS_2022_02/121151124</t>
  </si>
  <si>
    <t>167103101</t>
  </si>
  <si>
    <t>Nakládání výkopku ze zemin schopných zúrodnění</t>
  </si>
  <si>
    <t>-666619361</t>
  </si>
  <si>
    <t>Nakládání neulehlého výkopku z hromad zeminy schopné zúrodnění</t>
  </si>
  <si>
    <t>https://podminky.urs.cz/item/CS_URS_2022_02/167103101</t>
  </si>
  <si>
    <t>2410*0,25*2 "Předpokládaná plocha zemníku * tloušťka ornice * počet nakládání"</t>
  </si>
  <si>
    <t>162206112</t>
  </si>
  <si>
    <t>Vodorovné přemístění do 50 m bez naložení výkopku ze zemin schopných zúrodnění</t>
  </si>
  <si>
    <t>123174241</t>
  </si>
  <si>
    <t>Vodorovné přemístění výkopku bez naložení, avšak se složením zemin schopných zúrodnění, na vzdálenost přes 20 do 50 m</t>
  </si>
  <si>
    <t>https://podminky.urs.cz/item/CS_URS_2022_02/162206112</t>
  </si>
  <si>
    <t>2410*0,25*2 "Předpokládaná plocha zemníku * tloušťka ornice * počet přemístění"</t>
  </si>
  <si>
    <t>1905595886</t>
  </si>
  <si>
    <t>2410*0,25 "Předpokládaná plocha zemníku * tloušťka ornice"</t>
  </si>
  <si>
    <t>122151406</t>
  </si>
  <si>
    <t>Vykopávky v zemníku na suchu v hornině třídy těžitelnosti I skupiny 1 a 2 objem do 5000 m3 strojně</t>
  </si>
  <si>
    <t>-584391827</t>
  </si>
  <si>
    <t>Vykopávky v zemnících na suchu strojně zapažených i nezapažených v hornině třídy těžitelnosti I skupiny 1 a 2 přes 1 000 do 5 000 m3</t>
  </si>
  <si>
    <t>https://podminky.urs.cz/item/CS_URS_2022_02/122151406</t>
  </si>
  <si>
    <t>1932 "Potřebné množství jemnozrných zemin pro hráz"</t>
  </si>
  <si>
    <t>162751115</t>
  </si>
  <si>
    <t>Vodorovné přemístění přes 7 000 do 8000 m výkopku/sypaniny z horniny třídy těžitelnosti I skupiny 1 až 3</t>
  </si>
  <si>
    <t>487066596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</si>
  <si>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</si>
  <si>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https://podminky.urs.cz/item/CS_URS_2022_02/162751115</t>
  </si>
  <si>
    <t>181351114</t>
  </si>
  <si>
    <t>Rozprostření ornice tl vrstvy přes 200 do 250 mm pl přes 500 m2 v rovině nebo ve svahu do 1:5 strojně</t>
  </si>
  <si>
    <t>-382272922</t>
  </si>
  <si>
    <t>Rozprostření a urovnání ornice v rovině nebo ve svahu sklonu do 1:5 strojně při souvislé ploše přes 500 m2, tl. vrstvy přes 200 do 250 mm</t>
  </si>
  <si>
    <t>https://podminky.urs.cz/item/CS_URS_2022_02/181351114</t>
  </si>
  <si>
    <t>181451121</t>
  </si>
  <si>
    <t>Založení lučního trávníku výsevem pl přes 1000 m2 v rovině a ve svahu do 1:5</t>
  </si>
  <si>
    <t>-1595523718</t>
  </si>
  <si>
    <t>Založení trávníku na půdě předem připravené plochy přes 1000 m2 výsevem včetně utažení lučního v rovině nebo na svahu do 1:5</t>
  </si>
  <si>
    <t>https://podminky.urs.cz/item/CS_URS_2022_02/181451121</t>
  </si>
  <si>
    <t>-697537062</t>
  </si>
  <si>
    <t>2410*0,02 'Přepočtené koeficientem množství</t>
  </si>
  <si>
    <t>SO 03.01 - Rekonstrukce výpustného zařízení - spodní výpust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</si>
  <si>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</si>
  <si>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</si>
  <si>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</si>
  <si>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274322611</t>
  </si>
  <si>
    <t>Základové pasy ze ŽB se zvýšenými nároky na prostředí tř. C 30/37</t>
  </si>
  <si>
    <t>391345020</t>
  </si>
  <si>
    <t>Základy z betonu železového (bez výztuže) pasy z betonu se zvýšenými nároky na prostředí tř. C 30/37</t>
  </si>
  <si>
    <t>https://podminky.urs.cz/item/CS_URS_2022_02/274322611</t>
  </si>
  <si>
    <t>2,3*2,095*1,5 "objem základu požeráku</t>
  </si>
  <si>
    <t>2,795*1*2+1,67*0,5*2 "objem základů nátokových čel"</t>
  </si>
  <si>
    <t>1661958479</t>
  </si>
  <si>
    <t>6,17*2+2,095*1,5*2+3,87*2+1,15*2+0,59*0,5*2 "plocha bednění základu požeráku a nátokových čel"</t>
  </si>
  <si>
    <t>-494763365</t>
  </si>
  <si>
    <t>Svislé a kompletní konstrukce</t>
  </si>
  <si>
    <t>320101114</t>
  </si>
  <si>
    <t>Osazení betonových a železobetonových prefabrikátů hmotnosti přes 7000 do 10000 kg</t>
  </si>
  <si>
    <t>-1546054058</t>
  </si>
  <si>
    <t>Osazení betonových a železobetonových prefabrikátů hmotnosti jednotlivě přes 7 000 do 10 000 kg</t>
  </si>
  <si>
    <t>https://podminky.urs.cz/item/CS_URS_2022_02/320101114</t>
  </si>
  <si>
    <t>4,98*0,711+0,6*1,722 "objem prefabrikovaného požeráku"</t>
  </si>
  <si>
    <t>RMAT01_R</t>
  </si>
  <si>
    <t>Prefabrikovaný železobetonový třídlužový požerák včetně uzamykatelného poklopu a žebříku, rozměr1,4x1,23x5,58 m</t>
  </si>
  <si>
    <t>-1715466838</t>
  </si>
  <si>
    <t>RMAT02_R</t>
  </si>
  <si>
    <t>Česle 0,83 x 1 m rozteč česlic 5 cm</t>
  </si>
  <si>
    <t>-811109439</t>
  </si>
  <si>
    <t>RMAT03_R</t>
  </si>
  <si>
    <t>Vodoměrná lať</t>
  </si>
  <si>
    <t>1882533013</t>
  </si>
  <si>
    <t>321321116</t>
  </si>
  <si>
    <t>Konstrukce vodních staveb ze ŽB mrazuvzdorného tř. C 30/37</t>
  </si>
  <si>
    <t>-907460621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</si>
  <si>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</si>
  <si>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https://podminky.urs.cz/item/CS_URS_2022_02/321321116</t>
  </si>
  <si>
    <t>5,1*1,05*2+1,05*1,65 "objem nátokových čel"</t>
  </si>
  <si>
    <t>7*2,6*0,5 "objem výtokového čela"</t>
  </si>
  <si>
    <t>(1,8*1,8-0,96)*0,5"protiprůsakové žebro"</t>
  </si>
  <si>
    <t>0,61*26,37 "objem obetonávky spodní výpusti"</t>
  </si>
  <si>
    <t>321351010</t>
  </si>
  <si>
    <t>Bednění konstrukcí vodních staveb rovinné - zřízení</t>
  </si>
  <si>
    <t>1917380257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</si>
  <si>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</si>
  <si>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https://podminky.urs.cz/item/CS_URS_2022_02/321351010</t>
  </si>
  <si>
    <t>11*2+9,72*2+1,32*2+2,95+2,41*1,65+0,59*0,4*2 "bednění nátokových čel"</t>
  </si>
  <si>
    <t>7*2,6*2+2,6*0,5*2 "bednění výtokového čela"</t>
  </si>
  <si>
    <t>1,8*1,8*2+0,5*1,8*2-0,96*2"bednění řebra proti průsaku"</t>
  </si>
  <si>
    <t>(0,65*2+0,42*2)*26,76 "bednění spodní výpusti"</t>
  </si>
  <si>
    <t>321352010</t>
  </si>
  <si>
    <t>Bednění konstrukcí vodních staveb rovinné - odstranění</t>
  </si>
  <si>
    <t>-1502988718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</si>
  <si>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</si>
  <si>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https://podminky.urs.cz/item/CS_URS_2022_02/321352010</t>
  </si>
  <si>
    <t>321366112</t>
  </si>
  <si>
    <t>Výztuž železobetonových konstrukcí vodních staveb z oceli 10 505 D do 32 mm</t>
  </si>
  <si>
    <t>1668994861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</si>
  <si>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</si>
  <si>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https://podminky.urs.cz/item/CS_URS_2022_02/321366112</t>
  </si>
  <si>
    <t>0,0174*2,1 "výztuž čelo viz. výkres výstuže"</t>
  </si>
  <si>
    <t>0,0204*8*2 "výztuž křídla viz. výkres výstuže"</t>
  </si>
  <si>
    <t>0,0177*7 "výztuž výtokové čelo viz. výkres výstuže"</t>
  </si>
  <si>
    <t>321368211</t>
  </si>
  <si>
    <t>Výztuž železobetonových konstrukcí vodních staveb ze svařovaných sítí</t>
  </si>
  <si>
    <t>-1771920734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</si>
  <si>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</si>
  <si>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https://podminky.urs.cz/item/CS_URS_2022_02/321368211</t>
  </si>
  <si>
    <t>0,0435*2,1 "výztuž kari síť čelo viz. výkres výstuže"</t>
  </si>
  <si>
    <t>0,0419*8*2 "výztuž kari síť křídla viz. výkres výstuže"</t>
  </si>
  <si>
    <t>2,31*26,48*1,15*0,0079"výztuž kari síť obetonávka spodní výpusti + 15 % na přesahy"</t>
  </si>
  <si>
    <t>457312813</t>
  </si>
  <si>
    <t>Těsnící vrstva z betonu mrazuvzdorného tř. C 25/30 tl přes 150 do 200 mm</t>
  </si>
  <si>
    <t>-941819260</t>
  </si>
  <si>
    <t>Těsnicí nebo opevňovací vrstva z prostého betonu pro prostředí s mrazovými cykly tř. C 25/30, tl. vrstvy 200 mm</t>
  </si>
  <si>
    <t>https://podminky.urs.cz/item/CS_URS_2022_02/457312813</t>
  </si>
  <si>
    <t>26,37*1,79 "plocha podkladního betonu pod spodní výpustí"</t>
  </si>
  <si>
    <t>Úpravy povrchů, podlahy a osazování výplní</t>
  </si>
  <si>
    <t>627611112</t>
  </si>
  <si>
    <t>Ochranný nátěr dvojnásobný cementovým mlékem betonových konstrukcí vnějších</t>
  </si>
  <si>
    <t>-289084875</t>
  </si>
  <si>
    <t>Ochranný nátěr povrchů betonových konstrukcí vnějších cementovým mlékem, prováděný z lávek pohyblivé pracovní plošiny dvojnásobný</t>
  </si>
  <si>
    <t>https://podminky.urs.cz/item/CS_URS_2022_02/627611112</t>
  </si>
  <si>
    <t>11*2+9,72*2+1,32*2+2,95+2,41*1,65+0,59*0,4*2+7,71 "nátěr nátokových čel"</t>
  </si>
  <si>
    <t>7*2,6*2+2,6*0,5*2+7*0,5 "nátěr výtokového čela"</t>
  </si>
  <si>
    <t>(0,65*2+0,42*2+0,46)*26,76 "nátěr obetonávky spodní výpusti"</t>
  </si>
  <si>
    <t>810422111</t>
  </si>
  <si>
    <t>Potrubí z jedné betonové trouby kanalizační DN 500</t>
  </si>
  <si>
    <t>299597357</t>
  </si>
  <si>
    <t>Potrubí z jedné betonové trouby kanalizační s osazením, s popř. nutným přeseknutím trouby v rovině kolmé nebo skloněné k její ose, se začištěním seku , Js trouby 500 mm</t>
  </si>
  <si>
    <t>https://podminky.urs.cz/item/CS_URS_2022_02/810422111</t>
  </si>
  <si>
    <t>28 "počet potrubí (délka 27,66 m)"</t>
  </si>
  <si>
    <t>Ostatní konstrukce a práce, bourání</t>
  </si>
  <si>
    <t>934956123</t>
  </si>
  <si>
    <t>Hradítka z dubového dřeva tl 40 mm</t>
  </si>
  <si>
    <t>-264558492</t>
  </si>
  <si>
    <t>Přepadová a ochranná zařízení nádrží dřevěná hradítka (dluže požeráku) š.150 mm, bez nátěru, s potřebným kováním z dubového dřeva, tl. 40 mm</t>
  </si>
  <si>
    <t>https://podminky.urs.cz/item/CS_URS_2022_02/934956123</t>
  </si>
  <si>
    <t>0,93*4,12*2+0,93*3,82 " Plocha dluží (tři řady)"</t>
  </si>
  <si>
    <t>962052211</t>
  </si>
  <si>
    <t>Bourání zdiva nadzákladového ze ŽB přes 1 m3</t>
  </si>
  <si>
    <t>-156902280</t>
  </si>
  <si>
    <t>Bourání zdiva železobetonového nadzákladového, objemu přes 1 m3</t>
  </si>
  <si>
    <t>https://podminky.urs.cz/item/CS_URS_2022_02/962052211</t>
  </si>
  <si>
    <t>(0,5*0,2*2+0,8*0,2)*4,8+0,7*0,8*0,7 "předpokládaný objem stávajícího požeráku, nutno ověřit po vypuštění"</t>
  </si>
  <si>
    <t>966008113</t>
  </si>
  <si>
    <t>Bourání trubního propustku DN přes 500 do 800</t>
  </si>
  <si>
    <t>2030277854</t>
  </si>
  <si>
    <t>Bourání trubního propustku s odklizením a uložením vybouraného materiálu na skládku na vzdálenost do 3 m nebo s naložením na dopravní prostředek z trub DN přes 500 do 800 mm</t>
  </si>
  <si>
    <t>https://podminky.urs.cz/item/CS_URS_2022_02/966008113</t>
  </si>
  <si>
    <t>20,87 "délka stávající spodní výpusti"</t>
  </si>
  <si>
    <t>1906150887</t>
  </si>
  <si>
    <t>0,43*20,87+2,12*2,2 "váha potrubí 0,43t/m, předpokládaná objemová hmotnost vybouraného betonu 2200 kg/m3"</t>
  </si>
  <si>
    <t>-1153537484</t>
  </si>
  <si>
    <t>(0,43*20,87+2,12*2,2)*19 "váha potrubí 0,43t/m, předpokládaná objemová hmotnost vybouraného betonu 2200 kg/m3, dopravní vzdálenost 20 km"</t>
  </si>
  <si>
    <t>-26711050</t>
  </si>
  <si>
    <t>163133197</t>
  </si>
  <si>
    <t>SO 03.02 - Rekonstrukce výpustného zařízení - ocelová lávka</t>
  </si>
  <si>
    <t>PSV - Práce a dodávky PSV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</si>
  <si>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</si>
  <si>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</si>
  <si>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</si>
  <si>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2139035522</t>
  </si>
  <si>
    <t>-1626022684</t>
  </si>
  <si>
    <t>1,6*0,6*1,15 "zakladová patka pro uložení lávky"</t>
  </si>
  <si>
    <t>-39879819</t>
  </si>
  <si>
    <t>1,6*1,15*2+0,6*1,15*2 "plocha bednění základové patky"</t>
  </si>
  <si>
    <t>393813254</t>
  </si>
  <si>
    <t>274362021</t>
  </si>
  <si>
    <t>Výztuž základových pasů svařovanými sítěmi Kari</t>
  </si>
  <si>
    <t>823398168</t>
  </si>
  <si>
    <t>Výztuž základů pasů ze svařovaných sítí z drátů typu KARI</t>
  </si>
  <si>
    <t>https://podminky.urs.cz/item/CS_URS_2022_02/274362021</t>
  </si>
  <si>
    <t>0,0079*1,6*1,05*2+0,0079*0,5*2 "hmotnost 7,9 kg/m2 * plocha"</t>
  </si>
  <si>
    <t>348181122</t>
  </si>
  <si>
    <t>Montáž mostního zábradlí trvalého ze dřeva měkkého hoblovaného bez výplně</t>
  </si>
  <si>
    <t>958623616</t>
  </si>
  <si>
    <t>Zábradlí mostní ze dřeva měkkého hoblovaného výšky do 1,1 m, osová vzdálenost sloupků do 2 m trvalé bez výplně montáž</t>
  </si>
  <si>
    <t>https://podminky.urs.cz/item/CS_URS_2022_02/348181122</t>
  </si>
  <si>
    <t>7,2*2"montáž dřevěného zábradlí, včetně spojovacího materiálu"</t>
  </si>
  <si>
    <t>60512131</t>
  </si>
  <si>
    <t>hranol stavební řezivo průřezu do 224cm2 dl 6-8m</t>
  </si>
  <si>
    <t>438393295</t>
  </si>
  <si>
    <t>(0,12*0,12*7,2+0,08*0,08*7,2+0,98*0,08*0,12*6+0,08*0,08*0,6*6+0,12*0,12*0,4*6)*2 "objem dřevěného zábradlí lávky"</t>
  </si>
  <si>
    <t>100001_R</t>
  </si>
  <si>
    <t>Řetízek k uzavření lávky</t>
  </si>
  <si>
    <t>-1975187475</t>
  </si>
  <si>
    <t>430321616</t>
  </si>
  <si>
    <t>Schodišťová konstrukce a rampa ze ŽB tř. C 30/37</t>
  </si>
  <si>
    <t>-1889009446</t>
  </si>
  <si>
    <t>Schodišťové konstrukce a rampy z betonu železového (bez výztuže) stupně, schodnice, ramena, podesty s nosníky tř. C 30/37</t>
  </si>
  <si>
    <t>https://podminky.urs.cz/item/CS_URS_2022_02/430321616</t>
  </si>
  <si>
    <t>1,34*1,6 "plocha z řezu H3 * šířka"</t>
  </si>
  <si>
    <t>430362021</t>
  </si>
  <si>
    <t>Výztuž schodišťové konstrukce a rampy svařovanými sítěmi Kari</t>
  </si>
  <si>
    <t>-621812412</t>
  </si>
  <si>
    <t>Výztuž schodišťových konstrukcí a ramp stupňů, schodnic, ramen, podest s nosníky ze svařovaných sítí z drátů typu KARI</t>
  </si>
  <si>
    <t>https://podminky.urs.cz/item/CS_URS_2022_02/430362021</t>
  </si>
  <si>
    <t>0,0079*3,6*1,6 "hmotnost 7,9 kg/m2 * plocha"</t>
  </si>
  <si>
    <t>434351141</t>
  </si>
  <si>
    <t>Zřízení bednění stupňů přímočarých schodišť</t>
  </si>
  <si>
    <t>2103586290</t>
  </si>
  <si>
    <t>Bednění stupňů betonovaných na podstupňové desce nebo na terénu půdorysně přímočarých zřízení</t>
  </si>
  <si>
    <t>https://podminky.urs.cz/item/CS_URS_2022_02/434351141</t>
  </si>
  <si>
    <t>1,35*2+0,35*1,6*2+0,17*1,6*3"plocha boků + plocha čel+ plocha čel stupňu"</t>
  </si>
  <si>
    <t>434351142</t>
  </si>
  <si>
    <t>Odstranění bednění stupňů přímočarých schodišť</t>
  </si>
  <si>
    <t>-1277515866</t>
  </si>
  <si>
    <t>Bednění stupňů betonovaných na podstupňové desce nebo na terénu půdorysně přímočarých odstranění</t>
  </si>
  <si>
    <t>https://podminky.urs.cz/item/CS_URS_2022_02/434351142</t>
  </si>
  <si>
    <t>423176111</t>
  </si>
  <si>
    <t>Montáž spřažených ocelových nosníků š do 2,4 m, v do 3,0 m most o 1 poli rozpětí do 13 m</t>
  </si>
  <si>
    <t>1233398372</t>
  </si>
  <si>
    <t>Montáž spřažených ocelových nosníků šířky do 2,4 m, výšky do 3 m mostu o jednom poli, rozpětí pole do 13 m</t>
  </si>
  <si>
    <t>https://podminky.urs.cz/item/CS_URS_2022_02/423176111</t>
  </si>
  <si>
    <t>(0,479+0,040+0,038+0,036+0,062)*1,12 "viz. rozpis materiálu OK lávka L1 (rezerva 12 %)"</t>
  </si>
  <si>
    <t>13010974</t>
  </si>
  <si>
    <t>ocel profilová jakost S235JR (11 375) průřez HEB 140</t>
  </si>
  <si>
    <t>1583373771</t>
  </si>
  <si>
    <t>0,479*1,12 "viz. rozpis materiálu OK lávka L1 + 12 % rezerva"</t>
  </si>
  <si>
    <t>13010742</t>
  </si>
  <si>
    <t>ocel profilová jakost S235JR (11 375) průřez IPE 100</t>
  </si>
  <si>
    <t>539246796</t>
  </si>
  <si>
    <t>0,04*1,12 "viz. rozpis materiálu OK lávka L1 + 12 % rezerva"</t>
  </si>
  <si>
    <t>13010932</t>
  </si>
  <si>
    <t>ocel profilová jakost S235JR (11 375) průřez UPE 140</t>
  </si>
  <si>
    <t>-1087451790</t>
  </si>
  <si>
    <t>0,038*1,12"viz. rozpis materiálu OK lávka L1 + 12 % rezerva"</t>
  </si>
  <si>
    <t>13010420</t>
  </si>
  <si>
    <t>úhelník ocelový rovnostranný jakost S235JR (11 375) 50x50x5mm</t>
  </si>
  <si>
    <t>-1709176782</t>
  </si>
  <si>
    <t>0,036*1,12 "viz. rozpis materiálu OK lávka L1 + 12 % rezerva"</t>
  </si>
  <si>
    <t>13611220</t>
  </si>
  <si>
    <t>plech ocelový hladký jakost S235JR tl 6mm tabule</t>
  </si>
  <si>
    <t>-351035431</t>
  </si>
  <si>
    <t>(0,019+0,031+0,012)*1,12 "viz. rozpis materiálu OK lávka L1 + 12 % rezerva"</t>
  </si>
  <si>
    <t>13010434</t>
  </si>
  <si>
    <t>úhelník ocelový rovnostranný jakost S235JR (11 375) 80x80x8mm</t>
  </si>
  <si>
    <t>32</t>
  </si>
  <si>
    <t>-557742493</t>
  </si>
  <si>
    <t>0,00963*1,2 "osazovací konzola L80x80/8"</t>
  </si>
  <si>
    <t>27342006</t>
  </si>
  <si>
    <t>desky mikroporézní EPDM tl 15mm</t>
  </si>
  <si>
    <t>1073454161</t>
  </si>
  <si>
    <t>0,3*1,3"podklad pro uložení lávky na patku"</t>
  </si>
  <si>
    <t>100000_R</t>
  </si>
  <si>
    <t>Realizační dokumentace lávky, mostní list, hlavní mostní prohlídka</t>
  </si>
  <si>
    <t>-47415556</t>
  </si>
  <si>
    <t>628613511</t>
  </si>
  <si>
    <t>Ochranný nátěr OK mostů - základní a podkladní epoxidový, vrchní PU, tl. min 280 µm</t>
  </si>
  <si>
    <t>-1380873347</t>
  </si>
  <si>
    <t>Ochranný nátěrový systém ocelových konstrukcí mostů základní a podkladní epoxidový, vrchní polyuretanový tl. min 280 µm</t>
  </si>
  <si>
    <t>https://podminky.urs.cz/item/CS_URS_2022_02/628613511</t>
  </si>
  <si>
    <t>0,84*14,4 "HEB 140 viz. rozpis materiálu OK L1"</t>
  </si>
  <si>
    <t>0,42*4,8 "IPE 100 viz. rozpis materiálu OK L1"</t>
  </si>
  <si>
    <t>0,54*2,4 "IUPE 140 viz. rozpis materiálu OK L1"</t>
  </si>
  <si>
    <t>0,2*9,381 "L50/50/5 viz. rozpis materiálu OK L1"</t>
  </si>
  <si>
    <t>(0,4+0,625+0,25)*2 "plech viz. rozpis materiálu OK L1"</t>
  </si>
  <si>
    <t>936172127</t>
  </si>
  <si>
    <t>Osazení doplňkových konstrukcí mostního vybavení z oceli hmotnosti do 1000 kg</t>
  </si>
  <si>
    <t>-954702303</t>
  </si>
  <si>
    <t>Osazení kovových doplňků mostního vybavení jednotlivě ocelové konstrukce do 1 000 kg</t>
  </si>
  <si>
    <t>https://podminky.urs.cz/item/CS_URS_2022_02/936172127</t>
  </si>
  <si>
    <t>1 "osazení lávky"</t>
  </si>
  <si>
    <t>977141118</t>
  </si>
  <si>
    <t>Vrty pro kotvy do betonu průměru 18 mm hloubky 120 mm s vyplněním epoxidovým tmelem</t>
  </si>
  <si>
    <t>1620555271</t>
  </si>
  <si>
    <t>Vrty pro kotvy do betonu s vyplněním epoxidovým tmelem, průměru 18 mm, hloubky 120 mm</t>
  </si>
  <si>
    <t>https://podminky.urs.cz/item/CS_URS_2022_02/977141118</t>
  </si>
  <si>
    <t>6 "předpokládaný počet"</t>
  </si>
  <si>
    <t>70921385</t>
  </si>
  <si>
    <t>kotvicí bod pro ocelové konstrukce do předvrtaného otvoru v nosníku pomocí závitové tyče dl 100mm</t>
  </si>
  <si>
    <t>-590103118</t>
  </si>
  <si>
    <t>PSV</t>
  </si>
  <si>
    <t>Práce a dodávky PSV</t>
  </si>
  <si>
    <t>767</t>
  </si>
  <si>
    <t>Konstrukce zámečnické</t>
  </si>
  <si>
    <t>26</t>
  </si>
  <si>
    <t>767590120</t>
  </si>
  <si>
    <t>Montáž podlahového roštu šroubovaného</t>
  </si>
  <si>
    <t>561823747</t>
  </si>
  <si>
    <t>Montáž podlahových konstrukcí podlahových roštů, podlah připevněných šroubováním</t>
  </si>
  <si>
    <t>https://podminky.urs.cz/item/CS_URS_2022_02/767590120</t>
  </si>
  <si>
    <t>33,63*7,2 "hmotnost roštu 1,2x1m * délka lávky"</t>
  </si>
  <si>
    <t>27</t>
  </si>
  <si>
    <t>55347059</t>
  </si>
  <si>
    <t>rošt podlahový svařovaný žárově zinkovaný velikost 30/3mm 1200x1000mm</t>
  </si>
  <si>
    <t>1981064189</t>
  </si>
  <si>
    <t>8 "počet roštů"</t>
  </si>
  <si>
    <t>28</t>
  </si>
  <si>
    <t>767590192</t>
  </si>
  <si>
    <t>Příplatek k montáži podlahového roštu za úpravu roštu ( krácení )</t>
  </si>
  <si>
    <t>1618032489</t>
  </si>
  <si>
    <t>Montáž podlahových konstrukcí podlahových roštů, podlah připevněných Příplatek k cenám za úpravu roštů (krácení)</t>
  </si>
  <si>
    <t>https://podminky.urs.cz/item/CS_URS_2022_02/767590192</t>
  </si>
  <si>
    <t>1,2 "zákrácení jednoho roštu na požadovanou délu"</t>
  </si>
  <si>
    <t>783</t>
  </si>
  <si>
    <t>Dokončovací práce - nátěry</t>
  </si>
  <si>
    <t>29</t>
  </si>
  <si>
    <t>783213021</t>
  </si>
  <si>
    <t>Napouštěcí dvojnásobný syntetický biodní nátěr tesařských prvků nezabudovaných do konstrukce</t>
  </si>
  <si>
    <t>-1495560218</t>
  </si>
  <si>
    <t>Preventivní napouštěcí nátěr tesařských prvků proti dřevokazným houbám, hmyzu a plísním nezabudovaných do konstrukce dvojnásobný syntetický</t>
  </si>
  <si>
    <t>https://podminky.urs.cz/item/CS_URS_2022_02/783213021</t>
  </si>
  <si>
    <t>(0,12*7,2*4+0,08*7,2*4+0,08*0,98*2*6+0,12*0,98*2*6+0,08*0,6*4*6+0,12*0,4*4*6)*2 "plocha dřevěného zábradlí"</t>
  </si>
  <si>
    <t>30</t>
  </si>
  <si>
    <t>783128211</t>
  </si>
  <si>
    <t>Lakovací dvojnásobný akrylátový nátěr truhlářských konstrukcí s mezibroušením</t>
  </si>
  <si>
    <t>-2091484805</t>
  </si>
  <si>
    <t>Lakovací nátěr truhlářských konstrukcí dvojnásobný s mezibroušením akrylátový</t>
  </si>
  <si>
    <t>https://podminky.urs.cz/item/CS_URS_2022_02/783128211</t>
  </si>
  <si>
    <t>789</t>
  </si>
  <si>
    <t>Povrchové úpravy ocelových konstrukcí a technologických zařízení</t>
  </si>
  <si>
    <t>31</t>
  </si>
  <si>
    <t>789124240</t>
  </si>
  <si>
    <t>Odmaštění ocelových konstrukcí třídy IV</t>
  </si>
  <si>
    <t>116455796</t>
  </si>
  <si>
    <t>Úpravy povrchů pod nátěry ocelových konstrukcí třídy IV očištění odmaštěním</t>
  </si>
  <si>
    <t>https://podminky.urs.cz/item/CS_URS_2022_02/789124240</t>
  </si>
  <si>
    <t>789224121</t>
  </si>
  <si>
    <t>Provedení otryskání ocelových konstrukcí třídy IV stupeň zarezavění B stupeň přípravy Sa 3</t>
  </si>
  <si>
    <t>870155065</t>
  </si>
  <si>
    <t>Provedení otryskání povrchů ocelových konstrukcí suché abrazivní tryskání třídy IV stupeň zrezivění B, stupeň přípravy Sa 3</t>
  </si>
  <si>
    <t>https://podminky.urs.cz/item/CS_URS_2022_02/789224121</t>
  </si>
  <si>
    <t>33</t>
  </si>
  <si>
    <t>42118100</t>
  </si>
  <si>
    <t>materiál tryskací z křemičitanu hlinitého</t>
  </si>
  <si>
    <t>1633801244</t>
  </si>
  <si>
    <t>19,834*0,018 'Přepočtené koeficientem množství</t>
  </si>
  <si>
    <t>SO 03.03 - Rekonstrukce výpustného zařízené - schody</t>
  </si>
  <si>
    <t>-1311333354</t>
  </si>
  <si>
    <t>16,869</t>
  </si>
  <si>
    <t>1382460799</t>
  </si>
  <si>
    <t>0,5*0,7*1,3*2 "Betonové prahy u horní a dolní paty schodiště"</t>
  </si>
  <si>
    <t>-472861236</t>
  </si>
  <si>
    <t>3,78*1 "plocha řezu schodiště D.4.1 * šířka"</t>
  </si>
  <si>
    <t>-1570496779</t>
  </si>
  <si>
    <t>0,0079*17,54*1 "hmotnost 7,9 kg/m2 * plocha"</t>
  </si>
  <si>
    <t>69357662</t>
  </si>
  <si>
    <t>0,15*1*33" bednění čel schodů, plocha * počet"</t>
  </si>
  <si>
    <t>-1604669850</t>
  </si>
  <si>
    <t>460892221</t>
  </si>
  <si>
    <t>Osazení betonového obrubníku chodníkového stojatého do betonu při elektromontážích</t>
  </si>
  <si>
    <t>64</t>
  </si>
  <si>
    <t>2049363919</t>
  </si>
  <si>
    <t>Osazení obrubníku se zřízením lože, s vyplněním a zatřením spár betonového chodníkového stojatého, do lože z betonu prostého</t>
  </si>
  <si>
    <t>https://podminky.urs.cz/item/CS_URS_2022_02/460892221</t>
  </si>
  <si>
    <t>17,54*2 "délka schodiště * počet"</t>
  </si>
  <si>
    <t>59217021</t>
  </si>
  <si>
    <t>obrubník betonový chodníkový 1000x150x300mm</t>
  </si>
  <si>
    <t>128</t>
  </si>
  <si>
    <t>-1226897445</t>
  </si>
  <si>
    <t>35,08*1,02 'Přepočtené koeficientem množství</t>
  </si>
  <si>
    <t xml:space="preserve">SO 04.01 - Bezpečnostní zařízení - bezpečnostní přeliv </t>
  </si>
  <si>
    <t>-1484300445</t>
  </si>
  <si>
    <t>787 "předpokládaná plocha sejmutí ornice pro výkopy BP"</t>
  </si>
  <si>
    <t>131251106</t>
  </si>
  <si>
    <t>Hloubení jam nezapažených v hornině třídy těžitelnosti I skupiny 3 objem do 5000 m3 strojně</t>
  </si>
  <si>
    <t>-973416709</t>
  </si>
  <si>
    <t>Hloubení nezapažených jam a zářezů strojně s urovnáním dna do předepsaného profilu a spádu v hornině třídy těžitelnosti I skupiny 3 přes 1 000 do 5 000 m3</t>
  </si>
  <si>
    <t>https://podminky.urs.cz/item/CS_URS_2022_02/131251106</t>
  </si>
  <si>
    <t>34,85*11 "plochy výkopu z řezu B4 * vztažná délka"</t>
  </si>
  <si>
    <t>46,15*12,5 "plochy výkopu z řezu B3 * vztažná délka"</t>
  </si>
  <si>
    <t>15,48*19,6 "plochy výkopu z řezu B2 * vztažná délka"</t>
  </si>
  <si>
    <t>43*13,2 "plochy výkopu z řezu B1 * vztažná délka"</t>
  </si>
  <si>
    <t>1933198811</t>
  </si>
  <si>
    <t>878*2 "přemístění zeminy pro zpětné zásypy na dočasnou skládku (převoz tam a zpět)"</t>
  </si>
  <si>
    <t>306138339</t>
  </si>
  <si>
    <t>878 "zemina pro zpětné zásypy"</t>
  </si>
  <si>
    <t>-1927096688</t>
  </si>
  <si>
    <t>171151111</t>
  </si>
  <si>
    <t>Uložení sypaniny z hornin nesoudržných sypkých do násypů zhutněných strojně</t>
  </si>
  <si>
    <t>-207575327</t>
  </si>
  <si>
    <t>Uložení sypanin do násypů strojně s rozprostřením sypaniny ve vrstvách a s hrubým urovnáním zhutněných z hornin nesoudržných sypkých</t>
  </si>
  <si>
    <t>https://podminky.urs.cz/item/CS_URS_2022_02/171151111</t>
  </si>
  <si>
    <t>17,44*11 "plocha násypu z řezu B4 * vztažná délka"</t>
  </si>
  <si>
    <t>21,27*12,5 "plocha násypu z řezu B3 * vztažná délka"</t>
  </si>
  <si>
    <t>6,87*19,6 "plocha násypu z řezu B2 * vztažná délka"</t>
  </si>
  <si>
    <t>21,64*13,2 "plocha násypu z řezu B1 * vztažná délka"</t>
  </si>
  <si>
    <t>-764870261</t>
  </si>
  <si>
    <t>8,56*11 "délka svahování z řezu B4 * vztažná délka"</t>
  </si>
  <si>
    <t>5,69*12,5 "délka svahování z řezu B3 * vztažná délka"</t>
  </si>
  <si>
    <t>5,78*19,6 "délka svahování z řezu B2 * vztažná délka"</t>
  </si>
  <si>
    <t>10,91*13,2 "délka svahování z řezu B1 * vztažná délka"</t>
  </si>
  <si>
    <t>181351104</t>
  </si>
  <si>
    <t>Rozprostření ornice tl vrstvy přes 200 do 250 mm pl přes 100 do 500 m2 v rovině nebo ve svahu do 1:5 strojně</t>
  </si>
  <si>
    <t>38993798</t>
  </si>
  <si>
    <t>Rozprostření a urovnání ornice v rovině nebo ve svahu sklonu do 1:5 strojně při souvislé ploše přes 100 do 500 m2, tl. vrstvy přes 200 do 250 mm</t>
  </si>
  <si>
    <t>https://podminky.urs.cz/item/CS_URS_2022_02/181351104</t>
  </si>
  <si>
    <t>8,56*11 "délka založení trávníku z řezu B4 * vztažná délka"</t>
  </si>
  <si>
    <t>5,69*12,5 "délka založení trávníku z řezu B3 * vztažná délka"</t>
  </si>
  <si>
    <t>5,78*19,6 "délka založení trávníku z řezu B2 * vztažná délka"</t>
  </si>
  <si>
    <t>10,91*13,2 "délka založení trávníku z řezu B1 * vztažná délka"</t>
  </si>
  <si>
    <t>181411123</t>
  </si>
  <si>
    <t>Založení lučního trávníku výsevem pl do 1000 m2 ve svahu přes 1:2 do 1:1</t>
  </si>
  <si>
    <t>-979180319</t>
  </si>
  <si>
    <t>Založení trávníku na půdě předem připravené plochy do 1000 m2 výsevem včetně utažení lučního na svahu přes 1:2 do 1:1</t>
  </si>
  <si>
    <t>https://podminky.urs.cz/item/CS_URS_2022_02/181411123</t>
  </si>
  <si>
    <t>5,69*12,5 "délka rozprostření ornice z řezu B3 * vztažná délka"</t>
  </si>
  <si>
    <t>5,78*19,6 "délka rozprostření ornice z řezu B2 * vztažná délka"</t>
  </si>
  <si>
    <t>10,91*13,2 "délka rozprostření ornice z řezu B1 * vztažná délka"</t>
  </si>
  <si>
    <t>-270543944</t>
  </si>
  <si>
    <t>422,585*0,02 'Přepočtené koeficientem množství</t>
  </si>
  <si>
    <t>1913251361</t>
  </si>
  <si>
    <t>0,337*7,71 "plocha řezu prahu * délka prahu"</t>
  </si>
  <si>
    <t>0,375*4 "plocha řezu prahu * délka prahu"</t>
  </si>
  <si>
    <t>0,39*4 "plocha řezu prahu * délka prahu"</t>
  </si>
  <si>
    <t>0,424*4 "plocha řezu prahu * délka prahu"</t>
  </si>
  <si>
    <t>0,458*4,95 "plocha řezu prahu * délka prahu"</t>
  </si>
  <si>
    <t>0,51*6 "plocha řezu prahu * délka prahu"</t>
  </si>
  <si>
    <t>47804480</t>
  </si>
  <si>
    <t>(0,56+0,56)*7,71+0,337*2</t>
  </si>
  <si>
    <t>(0,72+0,53)*4+0,375*2</t>
  </si>
  <si>
    <t>(0,72+0,58)*4+0,39*2</t>
  </si>
  <si>
    <t>(0,83+0,58)*4+0,424*2</t>
  </si>
  <si>
    <t>(0,79+0,73)*4,95+0,458*2</t>
  </si>
  <si>
    <t>(0,93+0,75)*6+0,51*2</t>
  </si>
  <si>
    <t>2083965936</t>
  </si>
  <si>
    <t>274361821</t>
  </si>
  <si>
    <t>Výztuž základových pasů betonářskou ocelí 10 505 (R)</t>
  </si>
  <si>
    <t>-1241105979</t>
  </si>
  <si>
    <t>Výztuž základů pasů z betonářské oceli 10 505 (R) nebo BSt 500</t>
  </si>
  <si>
    <t>https://podminky.urs.cz/item/CS_URS_2022_02/274361821</t>
  </si>
  <si>
    <t>0,0297*(7,71+4+4+4+4,95+6) "hmotnost v kg/m * délka prahů"</t>
  </si>
  <si>
    <t>-2030667106</t>
  </si>
  <si>
    <t>6,61*8 "plocha z ŽB z řezu 1-1´ * vztažná délka"</t>
  </si>
  <si>
    <t>3,3*18,2 "plocha z ŽB z řezu 3-3´ * vztažná délka"</t>
  </si>
  <si>
    <t>7,41*9,8 "plocha z ŽB z řezu 5-5´ * vztažná délka"</t>
  </si>
  <si>
    <t>5,94*12,8 "plocha z ŽB z řezu 6-6´ * vztažná délka"</t>
  </si>
  <si>
    <t>4,47*5 "plocha z ŽB z řezu a-a´ * vztažná délka"</t>
  </si>
  <si>
    <t>5,06*2,5 "plocha z ŽB z řezu b-b´ * vztažná délka"</t>
  </si>
  <si>
    <t>6,41*3 "plocha z ŽB z řezu c-c´ * vztažná délka"</t>
  </si>
  <si>
    <t>0,55*32 "zešikmení konstrukce v místě průchodu hrází"</t>
  </si>
  <si>
    <t>-639607272</t>
  </si>
  <si>
    <t>(3,55*2+2,95*2)*8 "délka bednění z řezu 1-1´ * vztažná délka"</t>
  </si>
  <si>
    <t>(1,55*2+1*2)*18,2 "délka bednění z řezu 3-3´ * vztažná délka"</t>
  </si>
  <si>
    <t>(3,32*2+0,3*4+2,67*2)*9,8 "délka bednění z řezu 5-5´ * vztažná délka"</t>
  </si>
  <si>
    <t>(1,26+2,95+0,3+2,3)*12,8 "délka bednění z řezu 6-6´ * vztažná délka"</t>
  </si>
  <si>
    <t>(2,095+1,66+2,51+2,075)*5 "délka bednění z řezu a-a´ * vztažná délka"</t>
  </si>
  <si>
    <t>(2,58*2+1,98*2)*2,5 "délka bednění z řezu b-b´ * vztažná délka"</t>
  </si>
  <si>
    <t>(2,91*2+2,33*2)*3 "délka bednění z řezu c-c´ * vztažná délka"</t>
  </si>
  <si>
    <t>321351030</t>
  </si>
  <si>
    <t>Bednění konstrukcí vodních staveb jinak zakřivené - zřízení</t>
  </si>
  <si>
    <t>910718216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</si>
  <si>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</si>
  <si>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https://podminky.urs.cz/item/CS_URS_2022_02/321351030</t>
  </si>
  <si>
    <t>(1,292+0,6+0,715)*12,8 "délka zaoblené části bědnění z řezu 6-6´* vtažná délka"</t>
  </si>
  <si>
    <t>-689625905</t>
  </si>
  <si>
    <t>321352030</t>
  </si>
  <si>
    <t>Bednění konstrukcí vodních staveb jinak zakřivené - odstranění</t>
  </si>
  <si>
    <t>472045066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</si>
  <si>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</si>
  <si>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https://podminky.urs.cz/item/CS_URS_2022_02/321352030</t>
  </si>
  <si>
    <t>-673602715</t>
  </si>
  <si>
    <t>0,4432*8 "hmotnost výztuže v t/mb řezu 1-1´ * vztažná délka"</t>
  </si>
  <si>
    <t>0,1152*18,2 "hmotnost výztuže v t/mb řezu 3-3´ * vztažná délka"</t>
  </si>
  <si>
    <t>0,3622*9,8  "hmotnost výztuže v t/mb řezu 5-5´ * vztažná délka"</t>
  </si>
  <si>
    <t>0,161*12,8 "hmotnost výztuže v t/mb řezu 6-6´ * vztažná délka"</t>
  </si>
  <si>
    <t>0,189*5 "hmotnost výztuže v t/mb řezu a-a´ * vztažná délka"</t>
  </si>
  <si>
    <t>0,1906*2,5 "hmotnost výztuže v t/mb řezu b-b´ * vztažná délka"</t>
  </si>
  <si>
    <t>0,4153*3 "hmotnost výztuže v t/mb řezu c-c´ * vztažná délka"</t>
  </si>
  <si>
    <t>0,0149*32 "hmotnost výztuže v t/mb zešikmení * vztažná délka"</t>
  </si>
  <si>
    <t>2097917547</t>
  </si>
  <si>
    <t>0,0079*18,2 "hmotnost kari sítě v t/mb řezu 3-3´ * vztažná délka"</t>
  </si>
  <si>
    <t>0,0129*12,8 "hmotnost kari sítě v t/mb řezu 6-6´ * vztažná délka"</t>
  </si>
  <si>
    <t>0,0042*32 "hmotnost kari sítě v t/mb zešikmení´ * vztažná délka"</t>
  </si>
  <si>
    <t>1855347891</t>
  </si>
  <si>
    <t>334 "Plocha podkladního betonu"</t>
  </si>
  <si>
    <t>1128251395</t>
  </si>
  <si>
    <t>16,40 "plocha měřena ze situace D.1.1"</t>
  </si>
  <si>
    <t>451561111</t>
  </si>
  <si>
    <t>Lože pod dlažby z kameniva drceného drobného vrstva tl do 100 mm</t>
  </si>
  <si>
    <t>1457046476</t>
  </si>
  <si>
    <t>Lože pod dlažby z kameniva drceného drobného, tl. vrstvy do 100 mm</t>
  </si>
  <si>
    <t>https://podminky.urs.cz/item/CS_URS_2022_02/451561111</t>
  </si>
  <si>
    <t>21,43 "plocha měřena ze situace D.1.1"</t>
  </si>
  <si>
    <t>465511328</t>
  </si>
  <si>
    <t>Dlažba z lomového kamene na sucho s vyklínováním spár tl 300 mm</t>
  </si>
  <si>
    <t>-961266332</t>
  </si>
  <si>
    <t>Dlažba z lomového kamene lomařsky upraveného vodorovná nebo ve sklonu na sucho, s vyklínováním spár kamenem nebo s vyplněním spár pískem tl. 300 mm</t>
  </si>
  <si>
    <t>https://podminky.urs.cz/item/CS_URS_2022_02/465511328</t>
  </si>
  <si>
    <t>465513328</t>
  </si>
  <si>
    <t>Dlažba z lomového kamene na cementovou maltu s vyspárováním tl 300 mm pro hydromeliorace</t>
  </si>
  <si>
    <t>2122684774</t>
  </si>
  <si>
    <t>Dlažba z lomového kamene lomařsky upraveného vodorovná nebo ve sklonu na cementovou maltu ze 400 kg cementu na m3 malty, s vyspárováním cementovou maltou MCs tl. 300 mm</t>
  </si>
  <si>
    <t>https://podminky.urs.cz/item/CS_URS_2022_02/465513328</t>
  </si>
  <si>
    <t>76,9 "Plocha dlažby ve spadišti, měřeno z D.1.1"</t>
  </si>
  <si>
    <t>-1096222473</t>
  </si>
  <si>
    <t>(3,55*2+2,95*2+4,5+0,55*2)*8 "délka nátěru z řezu 1-1´ * vztažná délka"</t>
  </si>
  <si>
    <t>(1,55*2+1*2+0,55*2+2,9)*18,2 "délka nátěru z řezu 3-3´ * vztažná délka"</t>
  </si>
  <si>
    <t>(3,32*2+2,66*2+0,65*2+4,73)*9,8 "délka nátěru z řezu 5-5´ * vztažná délka"</t>
  </si>
  <si>
    <t>(2,95+0,65+2,3+4,55+1,26+0,6+0,715+1,29)*12,8 "délka nátěru z řezu 6-6´ * vztažná délka"</t>
  </si>
  <si>
    <t>(2,095*2+1,66*2+0,55*2+4,39)*5 "délka nátěru z řezu a-a´ * vztažná délka"</t>
  </si>
  <si>
    <t>(2,58*2+1,98*2+3,7+0,55*2)*2,5 "délka nátěru z řezu b-b´ * vztažná délka"</t>
  </si>
  <si>
    <t>(2,91*2+2,33*2+0,55*2+5,55)*3 "délka nátěru z řezu c-c´ * vztažná délka"</t>
  </si>
  <si>
    <t>931994105</t>
  </si>
  <si>
    <t>Těsnění pracovní spáry betonové konstrukce vnitřním těsnicím pásem</t>
  </si>
  <si>
    <t>1406276318</t>
  </si>
  <si>
    <t>Těsnění spáry betonové konstrukce pásy, profily, tmely těsnicím pásem vnitřním, spáry pracovní</t>
  </si>
  <si>
    <t>https://podminky.urs.cz/item/CS_URS_2022_02/931994105</t>
  </si>
  <si>
    <t>59+56 "Délka pracovní spáry (kontakt deska - stěny)"</t>
  </si>
  <si>
    <t>931994106</t>
  </si>
  <si>
    <t>Těsnění dilatační spáry betonové konstrukce vnitřním těsnicím pásem</t>
  </si>
  <si>
    <t>1345173179</t>
  </si>
  <si>
    <t>Těsnění spáry betonové konstrukce pásy, profily, tmely těsnicím pásem vnitřním, spáry dilatační</t>
  </si>
  <si>
    <t>https://podminky.urs.cz/item/CS_URS_2022_02/931994106</t>
  </si>
  <si>
    <t>6+6+11,7 "délka dilatačních spar"</t>
  </si>
  <si>
    <t>931994142</t>
  </si>
  <si>
    <t>Těsnění dilatační spáry betonové konstrukce polyuretanovým tmelem do pl 4,0 cm2</t>
  </si>
  <si>
    <t>1104984205</t>
  </si>
  <si>
    <t>Těsnění spáry betonové konstrukce pásy, profily, tmely tmelem polyuretanovým spáry dilatační do 4,0 cm2</t>
  </si>
  <si>
    <t>https://podminky.urs.cz/item/CS_URS_2022_02/931994142</t>
  </si>
  <si>
    <t>9,1+9,1+19"zatmelení obvodu dilatační spáry"</t>
  </si>
  <si>
    <t>953312123</t>
  </si>
  <si>
    <t>Vložky do svislých dilatačních spár z extrudovaných polystyrénových desek tl. přes 20 do 30 mm</t>
  </si>
  <si>
    <t>-1204914795</t>
  </si>
  <si>
    <t>Vložky svislé do dilatačních spár z polystyrenových desek extrudovaných včetně dodání a osazení, v jakémkoliv zdivu přes 20 do 30 mm</t>
  </si>
  <si>
    <t>https://podminky.urs.cz/item/CS_URS_2022_02/953312123</t>
  </si>
  <si>
    <t>3,3+3,3+6,9 "plocha dilatačních spar"</t>
  </si>
  <si>
    <t>998331011</t>
  </si>
  <si>
    <t>Přesun hmot pro nádrže</t>
  </si>
  <si>
    <t>-534359110</t>
  </si>
  <si>
    <t>Přesun hmot pro nádrže dopravní vzdálenost do 500 m</t>
  </si>
  <si>
    <t>https://podminky.urs.cz/item/CS_URS_2022_02/998331011</t>
  </si>
  <si>
    <t>SO 04.02 - Bezpečnostní zařízení - ocelová lávka a zábradlí</t>
  </si>
  <si>
    <t>1047807983</t>
  </si>
  <si>
    <t>(0,5+0,3)*2,5*2+0,3*0,5*4 "Bednění betonového obrubníku"</t>
  </si>
  <si>
    <t>546085101</t>
  </si>
  <si>
    <t>275313911</t>
  </si>
  <si>
    <t>Základové patky z betonu tř. C 30/37</t>
  </si>
  <si>
    <t>1847152457</t>
  </si>
  <si>
    <t>Základy z betonu prostého patky a bloky z betonu kamenem neprokládaného tř. C 30/37</t>
  </si>
  <si>
    <t>https://podminky.urs.cz/item/CS_URS_2022_02/275313911</t>
  </si>
  <si>
    <t>0,12*2,5*2 "Betonový obrubník"</t>
  </si>
  <si>
    <t>1585835980</t>
  </si>
  <si>
    <t>5,75*2 "zábradlí lávky"</t>
  </si>
  <si>
    <t>36,9+3,8+57 "zábradlí spadiště, skluzu a vývaru"</t>
  </si>
  <si>
    <t>303079960</t>
  </si>
  <si>
    <t>0,12*0,12*(5,75+1,17*4)*2+0,08*0,12*1,25*10+0,06*0,06*0,8*72+0,08*0,08*0,76*10+0,12*0,12*0,57*10 "Zábradlí lávky"</t>
  </si>
  <si>
    <t>(36,9+3,8+57)*0,12*0,12*2+(29+41)*0,12*0,12*1,1 "Zábradlí spadiště, skluzu a vývaru"</t>
  </si>
  <si>
    <t>1531999901</t>
  </si>
  <si>
    <t>Montáž spřažených ocelových nosníků šířky do 2,4 m, výšky do 3 m mostu o jednom poli, rozpětí pole do 13 m. Včetně ocelových svařovaných podpor lávky dle místního uspořádání.</t>
  </si>
  <si>
    <t>(0,573+0,05+0,064+0,053+0,028+0,014+0,014)*1,12 "viz. rozpis materiálu OK lávka L2 (rezerva 12 %)"</t>
  </si>
  <si>
    <t>-1460535146</t>
  </si>
  <si>
    <t>0,573*1,12 "viz. rozpis materiálu OK lávka L1 + 12 % rezerva"</t>
  </si>
  <si>
    <t>37534761</t>
  </si>
  <si>
    <t>0,05*1,12 "viz. rozpis materiálu OK lávka L1 + 12 % rezerva"</t>
  </si>
  <si>
    <t>354163953</t>
  </si>
  <si>
    <t>0,064*1,12 "viz. rozpis materiálu OK lávka L1 + 12 % rezerva"</t>
  </si>
  <si>
    <t>933684549</t>
  </si>
  <si>
    <t>0,053*1,12 "viz. rozpis materiálu OK lávka L1 + 12 % rezerva"</t>
  </si>
  <si>
    <t>198089413</t>
  </si>
  <si>
    <t>(0,028+0,014+0,014)*1,12 "viz. rozpis materiálu OK lávka L1 + 12 % rezerva"</t>
  </si>
  <si>
    <t>-855242356</t>
  </si>
  <si>
    <t>-2068081786</t>
  </si>
  <si>
    <t>0,84*17,016 "HEB 140 viz. rozpis materiálu OK L2"</t>
  </si>
  <si>
    <t>0,42*6 "IPE 100 viz. rozpis materiálu OK L2"</t>
  </si>
  <si>
    <t>0,54*4 "UPE 140 viz. rozpis materiálu OK L2"</t>
  </si>
  <si>
    <t>0,2*18,84  "L 50/50/5 viz. rozpis materiálu OK L2"</t>
  </si>
  <si>
    <t>(0,6+0,3+0,3)*2 "plech viz. rozpis materiálu OK L2"</t>
  </si>
  <si>
    <t>-1924106426</t>
  </si>
  <si>
    <t>953241110</t>
  </si>
  <si>
    <t>Osazení smykových dilatačních trnů D 16 mm pro nižší zatížení nerez nebo pozink bez pouzdra</t>
  </si>
  <si>
    <t>-771689356</t>
  </si>
  <si>
    <t>Osazení smykových trnů do dilatačních spár jednoduchých pro nižší zatížení z nerezové nebo pozinkované oceli bez pouzdra, průměr 16 mm</t>
  </si>
  <si>
    <t>https://podminky.urs.cz/item/CS_URS_2022_02/953241110</t>
  </si>
  <si>
    <t>16 "Trny betonového obrubníku"</t>
  </si>
  <si>
    <t>54879306</t>
  </si>
  <si>
    <t>trn pro přenos smykové síly u dilatačních spár pro nižší zatížení pozink bez pouzdra D 16mm</t>
  </si>
  <si>
    <t>526697087</t>
  </si>
  <si>
    <t>1153849333</t>
  </si>
  <si>
    <t>70 "Počet sloupků zábradlí"</t>
  </si>
  <si>
    <t>16 "Ukotvení betonoveho obrubníku"</t>
  </si>
  <si>
    <t>Patka pro ukotvení sloupku do betonu SL.120x120 ZN</t>
  </si>
  <si>
    <t>1544930197</t>
  </si>
  <si>
    <t>100002_R</t>
  </si>
  <si>
    <t>Sklopný ocelový sloupek proti přejezdu motorových vozidel</t>
  </si>
  <si>
    <t>2014064026</t>
  </si>
  <si>
    <t>2117421061</t>
  </si>
  <si>
    <t>-543160926</t>
  </si>
  <si>
    <t>384 "hmotnost roštů"</t>
  </si>
  <si>
    <t>55347057</t>
  </si>
  <si>
    <t>rošt podlahový svařovaný žárově zinkovaný velikost 30/3mm 1000x1000mm</t>
  </si>
  <si>
    <t>-1785875559</t>
  </si>
  <si>
    <t>12 "počet roštů"</t>
  </si>
  <si>
    <t>733972457</t>
  </si>
  <si>
    <t>2 "předpoklad krácení dvou roštů"</t>
  </si>
  <si>
    <t>571557489</t>
  </si>
  <si>
    <t>(5,75*2+1,17*8)*0,12*4+(1,25*0,08*2+1,25*0,12*2)*10+0,06*4*0,8*72+0,08*4*0,76*10+0,12*4*0,57*10 "Nátěr zábradlí lávky"</t>
  </si>
  <si>
    <t>(36,9+3,8+57)*0,12*4+(29+41)*0,12*4*1,1 "Nátěr zábradlí spadiště, skluzu a vývaru"</t>
  </si>
  <si>
    <t>1030034653</t>
  </si>
  <si>
    <t>-90010564</t>
  </si>
  <si>
    <t>-1397238540</t>
  </si>
  <si>
    <t xml:space="preserve">(0,6+0,3+0,3)*2 "plech viz. rozpis materiálu OK L2" </t>
  </si>
  <si>
    <t>-1867200870</t>
  </si>
  <si>
    <t>25,141*0,018 'Přepočtené koeficientem množství</t>
  </si>
  <si>
    <t>SO 05 - Úprava odpadního koryta</t>
  </si>
  <si>
    <t xml:space="preserve">    5 - Komunikace pozemní</t>
  </si>
  <si>
    <t>124253101</t>
  </si>
  <si>
    <t>Vykopávky pro koryta vodotečí v hornině třídy těžitelnosti I skupiny 3 objem do 1000 m3 strojně</t>
  </si>
  <si>
    <t>1841683397</t>
  </si>
  <si>
    <t>Vykopávky pro koryta vodotečí strojně v hornině třídy těžitelnosti I skupiny 3 přes 100 do 1 000 m3</t>
  </si>
  <si>
    <t>https://podminky.urs.cz/item/CS_URS_2022_02/124253101</t>
  </si>
  <si>
    <t>19,97*9,67 "plocha z řezu U1 * vztažná délka"</t>
  </si>
  <si>
    <t>15,19*6,3 "plocha z řezu U1 * vztažná délka"</t>
  </si>
  <si>
    <t>-475360179</t>
  </si>
  <si>
    <t>289-68 "výkop-zpětný zásyp, převoz na dočasnou mezideponii"</t>
  </si>
  <si>
    <t>-546147424</t>
  </si>
  <si>
    <t>171151103</t>
  </si>
  <si>
    <t>Uložení sypaniny z hornin soudržných do násypů zhutněných strojně</t>
  </si>
  <si>
    <t>711390356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</si>
  <si>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</si>
  <si>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</si>
  <si>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68 "Předpokládané množsví materiálu na zpětné zásypy po odstranění propustku"</t>
  </si>
  <si>
    <t>182151111</t>
  </si>
  <si>
    <t>Svahování v zářezech v hornině třídy těžitelnosti I skupiny 1 až 3 strojně</t>
  </si>
  <si>
    <t>1180744886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</si>
  <si>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</si>
  <si>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https://podminky.urs.cz/item/CS_URS_2022_02/182151111</t>
  </si>
  <si>
    <t>9,21*19,97 "délka z řezu U1 * vztažná délka"</t>
  </si>
  <si>
    <t>7,53*15,19 "délka z řezu U2 * vztažná délka"</t>
  </si>
  <si>
    <t>181006121</t>
  </si>
  <si>
    <t>Rozprostření zemin tl vrstvy do 0,1 m schopných zúrodnění ve sklonu přes 1:5</t>
  </si>
  <si>
    <t>-396073494</t>
  </si>
  <si>
    <t>Rozprostření zemin schopných zúrodnění ve sklonu přes 1:5, tloušťka vrstvy do 0,10 m</t>
  </si>
  <si>
    <t>https://podminky.urs.cz/item/CS_URS_2022_02/181006121</t>
  </si>
  <si>
    <t>5,12*6,9 "zůrodnění plochy svahů v místě bourání propustku"</t>
  </si>
  <si>
    <t>-2008012288</t>
  </si>
  <si>
    <t>2042886899</t>
  </si>
  <si>
    <t>35,328*0,02 'Přepočtené koeficientem množství</t>
  </si>
  <si>
    <t>462511270</t>
  </si>
  <si>
    <t>Zához z lomového kamene bez proštěrkování z terénu hmotnost do 200 kg</t>
  </si>
  <si>
    <t>2111739353</t>
  </si>
  <si>
    <t>Zához z lomového kamene neupraveného záhozového bez proštěrkování z terénu, hmotnosti jednotlivých kamenů do 200 kg</t>
  </si>
  <si>
    <t>https://podminky.urs.cz/item/CS_URS_2022_02/462511270</t>
  </si>
  <si>
    <t>15,18*3,87 "plocha z řezu U1 * vztažná délka"</t>
  </si>
  <si>
    <t>12,97*1,7 "plocha z řezu U2 * vztažná délka"</t>
  </si>
  <si>
    <t>463211153</t>
  </si>
  <si>
    <t>Rovnanina objemu přes 3 m3 z lomového kamene tříděného hmotnosti přes 200 do 500 kg s urovnáním líce</t>
  </si>
  <si>
    <t>-1093589821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</si>
  <si>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</si>
  <si>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https://podminky.urs.cz/item/CS_URS_2022_02/463211153</t>
  </si>
  <si>
    <t>15,18*4,87 "Plocha z řezu U1 * vztažná délka"</t>
  </si>
  <si>
    <t>12,97*4,07 "Plocha z řezu U2 * vztažná délka"</t>
  </si>
  <si>
    <t>Komunikace pozemní</t>
  </si>
  <si>
    <t>564750111</t>
  </si>
  <si>
    <t>Podklad z kameniva hrubého drceného vel. 16-32 mm plochy přes 100 m2 tl 150 mm</t>
  </si>
  <si>
    <t>1983932338</t>
  </si>
  <si>
    <t>Podklad nebo kryt z kameniva hrubého drceného vel. 16-32 mm s rozprostřením a zhutněním plochy přes 100 m2, po zhutnění tl. 150 mm</t>
  </si>
  <si>
    <t>https://podminky.urs.cz/item/CS_URS_2022_02/564750111</t>
  </si>
  <si>
    <t>4,75*15,18 "délka z řezu U1 * vztažná délka"</t>
  </si>
  <si>
    <t>3,61*12,97 "délka z řezu U2 * vztažná délka"</t>
  </si>
  <si>
    <t>-604472906</t>
  </si>
  <si>
    <t>7,6 "délka propustku měřená z geodetického zaměření"</t>
  </si>
  <si>
    <t>-1040053298</t>
  </si>
  <si>
    <t>0,298*7,6 "hmotnost 298 kg/m * délka propustku"</t>
  </si>
  <si>
    <t>-270741423</t>
  </si>
  <si>
    <t>0,298*7,6*19 "hmotnost 298 kg/m * délka propustku* předpokládaná dopravní vdálenost (20 km)"</t>
  </si>
  <si>
    <t>1303788305</t>
  </si>
  <si>
    <t>-1633163265</t>
  </si>
  <si>
    <t>SO 06 - Deponie - Terénní úprava</t>
  </si>
  <si>
    <t>2087004986</t>
  </si>
  <si>
    <t>3592 "Plocha kosení travin měřena ze situace D.1.2"</t>
  </si>
  <si>
    <t>-1280015908</t>
  </si>
  <si>
    <t>3592 "Plocha sejmutí ornice měřena ze situace D.1.2"</t>
  </si>
  <si>
    <t>-918904412</t>
  </si>
  <si>
    <t>923 " Nakládaní ornice viz. D.1 kap. 1.2.6 (navrácení)"</t>
  </si>
  <si>
    <t>-1423023377</t>
  </si>
  <si>
    <t>923 " Přesun ornice viz. D.1 kap. 1.2.6 (navrácení)"</t>
  </si>
  <si>
    <t>714339999</t>
  </si>
  <si>
    <t>923 " Uložení ornice na mezideponii viz. D.1 kap. 1.2.6"</t>
  </si>
  <si>
    <t>-1902840631</t>
  </si>
  <si>
    <t>3401-1286 "výkop - násyp SO 2 a SO 3 viz. B.1 tab. 6 (objem počítán z příčných řezů)"</t>
  </si>
  <si>
    <t>1800-878 "výkop - násyp SO 4 viz. B.1 tab. 6 (objem počítán z příčných řezů)"</t>
  </si>
  <si>
    <t>289-68 "výkop SO 5 viz. B.1 tab. 6 (objem počítán z příčných řezů)"</t>
  </si>
  <si>
    <t>162451105</t>
  </si>
  <si>
    <t>Vodorovné přemístění přes 1 000 do 1500 m výkopku/sypaniny z horniny třídy těžitelnosti I skupiny 1 až 3</t>
  </si>
  <si>
    <t>-1677453545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</si>
  <si>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</si>
  <si>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https://podminky.urs.cz/item/CS_URS_2022_02/162451105</t>
  </si>
  <si>
    <t>1533329833</t>
  </si>
  <si>
    <t>-531368296</t>
  </si>
  <si>
    <t>967 "Plocha svahů měřena ze situace D.1.2"</t>
  </si>
  <si>
    <t>-1076509098</t>
  </si>
  <si>
    <t>-2039623081</t>
  </si>
  <si>
    <t>3592 "Plocha navrácení ornice měřena ze situace D.1.2"</t>
  </si>
  <si>
    <t>-261088758</t>
  </si>
  <si>
    <t>3592 "Plocha osetí měřena ze situace D1.2"</t>
  </si>
  <si>
    <t>-1008172891</t>
  </si>
  <si>
    <t>3592*0,02 'Přepočtené koeficientem množství</t>
  </si>
  <si>
    <t>VON - Vedlejší a ostatní náklady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</si>
  <si>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</si>
  <si>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</si>
  <si>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</si>
  <si>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</si>
  <si>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</si>
  <si>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</si>
  <si>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113151111</t>
  </si>
  <si>
    <t>Rozebrání zpevněných ploch ze silničních dílců</t>
  </si>
  <si>
    <t>951750668</t>
  </si>
  <si>
    <t>Rozebírání zpevněných ploch s přemístěním na skládku na vzdálenost do 20 m nebo s naložením na dopravní prostředek ze silničních panelů</t>
  </si>
  <si>
    <t>https://podminky.urs.cz/item/CS_URS_2022_02/113151111</t>
  </si>
  <si>
    <t>Poznámka k položce:
Příjezdová paneková komunikace</t>
  </si>
  <si>
    <t>292*3 "Délka příjezdové komunikace * šířka komunikace"</t>
  </si>
  <si>
    <t>113152112</t>
  </si>
  <si>
    <t>Odstranění podkladů zpevněných ploch z kameniva drceného</t>
  </si>
  <si>
    <t>557487490</t>
  </si>
  <si>
    <t>Odstranění podkladů zpevněných ploch s přemístěním na skládku na vzdálenost do 20 m nebo s naložením na dopravní prostředek z kameniva drceného</t>
  </si>
  <si>
    <t>https://podminky.urs.cz/item/CS_URS_2022_02/113152112</t>
  </si>
  <si>
    <t>Poznámka k položce:
Komunikace z drceného kameniva</t>
  </si>
  <si>
    <t>(1076+571)*0,2 "(plocha komunikace SO1-5 + plocha komunikace SO6)*tloušťka vrstvy"</t>
  </si>
  <si>
    <t>113311171</t>
  </si>
  <si>
    <t>Odstranění geotextilií ze základové spáry</t>
  </si>
  <si>
    <t>-44800101</t>
  </si>
  <si>
    <t>Odstranění geosyntetik s uložením na vzdálenost do 20 m nebo naložením na dopravní prostředek geotextilie</t>
  </si>
  <si>
    <t>https://podminky.urs.cz/item/CS_URS_2022_02/113311171</t>
  </si>
  <si>
    <t>Poznámka k položce:
Komunikace z drceného kameniva a panelová komunikace</t>
  </si>
  <si>
    <t>292*3 "geotextilie pod panelovou komunikací"</t>
  </si>
  <si>
    <t>1076 "geotextilie pod komunikací z drceného kameniva SO1-5"</t>
  </si>
  <si>
    <t>571 "geotextilie pod komunikací z drceného kameniva SO6"</t>
  </si>
  <si>
    <t>115001105</t>
  </si>
  <si>
    <t>Převedení vody potrubím DN přes 300 do 600</t>
  </si>
  <si>
    <t>-1125879873</t>
  </si>
  <si>
    <t>Převedení vody potrubím průměru DN přes 300 do 600</t>
  </si>
  <si>
    <t>https://podminky.urs.cz/item/CS_URS_2022_02/115001105</t>
  </si>
  <si>
    <t>Poznámka k položce:
Převod vody za stavby</t>
  </si>
  <si>
    <t>40 "Délka měřená ze situace D.1.1"</t>
  </si>
  <si>
    <t>115101201</t>
  </si>
  <si>
    <t>Čerpání vody na dopravní výšku do 10 m průměrný přítok do 500 l/min</t>
  </si>
  <si>
    <t>hod</t>
  </si>
  <si>
    <t>-326604558</t>
  </si>
  <si>
    <t>Čerpání vody na dopravní výšku do 10 m s uvažovaným průměrným přítokem do 500 l/min</t>
  </si>
  <si>
    <t>https://podminky.urs.cz/item/CS_URS_2022_02/115101201</t>
  </si>
  <si>
    <t>8*5 "předpoklad doby čerpání 1 týden"</t>
  </si>
  <si>
    <t>171153101</t>
  </si>
  <si>
    <t>Zemní hrázky melioračních kanálů z horniny třídy těžitelnosti I a II skupiny 1 až 4</t>
  </si>
  <si>
    <t>-1244602180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</si>
  <si>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</si>
  <si>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https://podminky.urs.cz/item/CS_URS_2022_02/171153101</t>
  </si>
  <si>
    <t>15*1,33 " předpokládaná délka * plocha řezu hrázky pro převod vody za stavby"</t>
  </si>
  <si>
    <t>124353100</t>
  </si>
  <si>
    <t>Vykopávky pro koryta vodotečí v hornině třídy těžitelnosti II skupiny 4 objem do 100 m3 strojně</t>
  </si>
  <si>
    <t>1671592051</t>
  </si>
  <si>
    <t>Vykopávky pro koryta vodotečí strojně v hornině třídy těžitelnosti II skupiny 4 do 100 m3</t>
  </si>
  <si>
    <t>https://podminky.urs.cz/item/CS_URS_2022_02/124353100</t>
  </si>
  <si>
    <t>Poznámka k položce:
Převod vody za stavby- odstranění hrázky</t>
  </si>
  <si>
    <t>184818242</t>
  </si>
  <si>
    <t>Ochrana kmene průměru přes 300 do 500 mm bedněním výšky přes 2 do 3 m</t>
  </si>
  <si>
    <t>1179734491</t>
  </si>
  <si>
    <t>Ochrana kmene bedněním před poškozením stavebním provozem zřízení včetně odstranění výšky bednění přes 2 do 3 m průměru kmene přes 300 do 500 mm</t>
  </si>
  <si>
    <t>https://podminky.urs.cz/item/CS_URS_2022_02/184818242</t>
  </si>
  <si>
    <t>6 "preventivní ochrana stromů viz. situace D.1.1"</t>
  </si>
  <si>
    <t>213141111</t>
  </si>
  <si>
    <t>Zřízení vrstvy z geotextilie v rovině nebo ve sklonu do 1:5 š do 3 m</t>
  </si>
  <si>
    <t>-976766489</t>
  </si>
  <si>
    <t>Zřízení vrstvy z geotextilie filtrační, separační, odvodňovací, ochranné, výztužné nebo protierozní v rovině nebo ve sklonu do 1:5, šířky do 3 m</t>
  </si>
  <si>
    <t>https://podminky.urs.cz/item/CS_URS_2022_02/213141111</t>
  </si>
  <si>
    <t>851855738</t>
  </si>
  <si>
    <t>2523*1,2 "Plocha dočasných komunikací + 20% přesahů"</t>
  </si>
  <si>
    <t>3027,6*1,1845 'Přepočtené koeficientem množství</t>
  </si>
  <si>
    <t>564760011</t>
  </si>
  <si>
    <t>Podklad z kameniva hrubého drceného vel. 8-16 mm plochy přes 100 m2 tl 200 mm</t>
  </si>
  <si>
    <t>443111758</t>
  </si>
  <si>
    <t>Podklad nebo kryt z kameniva hrubého drceného vel. 8-16 mm s rozprostřením a zhutněním plochy přes 100 m2, po zhutnění tl. 200 mm</t>
  </si>
  <si>
    <t>https://podminky.urs.cz/item/CS_URS_2022_02/564760011</t>
  </si>
  <si>
    <t>1076 "komunikace z drceného kameniva SO1-5"</t>
  </si>
  <si>
    <t>571 "komunikace z drceného kameniva SO6"</t>
  </si>
  <si>
    <t>OST_05</t>
  </si>
  <si>
    <t>Pasportizace dotčených komunikací a jejich uvedení do původního stavu, včetně udržování sjízdnosti během výstavby</t>
  </si>
  <si>
    <t>1024</t>
  </si>
  <si>
    <t>-1636653409</t>
  </si>
  <si>
    <t>938909331</t>
  </si>
  <si>
    <t>Čištění vozovek metením ručně podkladu nebo krytu betonového nebo živičného</t>
  </si>
  <si>
    <t>-970408192</t>
  </si>
  <si>
    <t>Čištění vozovek metením bláta, prachu nebo hlinitého nánosu s odklizením na hromady na vzdálenost do 20 m nebo naložením na dopravní prostředek ručně povrchu podkladu nebo krytu betonového nebo živičného</t>
  </si>
  <si>
    <t>https://podminky.urs.cz/item/CS_URS_2022_02/938909331</t>
  </si>
  <si>
    <t>Poznámka k položce:
čiště komunikací při výjezdu z deponie a zemníku</t>
  </si>
  <si>
    <t>20*3,5*2*4"předpokládaná délka * šířka * počet výjezdů * předpokládaný počet čištění během výstavby"</t>
  </si>
  <si>
    <t>-107745616</t>
  </si>
  <si>
    <t>Práce a dodávky M</t>
  </si>
  <si>
    <t>46-M</t>
  </si>
  <si>
    <t>Zemní práce při extr.mont.pracích</t>
  </si>
  <si>
    <t>460881411</t>
  </si>
  <si>
    <t>Zřízení provizorní příjezdové komunikace ze silničních panelů se štěrkovým ložem při elektromontážích</t>
  </si>
  <si>
    <t>1100838525</t>
  </si>
  <si>
    <t>Kryt vozovek a chodníků z panelů silničních (materiál ve specifikaci) včetně úpravy podkladní pláně se štěrkovým ložem</t>
  </si>
  <si>
    <t>https://podminky.urs.cz/item/CS_URS_2022_02/460881411</t>
  </si>
  <si>
    <t>Poznámka k položce:
Příjezdová paneková komunikace.</t>
  </si>
  <si>
    <t>59381009</t>
  </si>
  <si>
    <t>panel silniční 3,00x1,00x0,15m</t>
  </si>
  <si>
    <t>1110975833</t>
  </si>
  <si>
    <t>292/3 "počítána trojnásobná obratovost panelů"</t>
  </si>
  <si>
    <t>469981111</t>
  </si>
  <si>
    <t>Přesun hmot pro pomocné stavební práce při elektromotážích</t>
  </si>
  <si>
    <t>483637039</t>
  </si>
  <si>
    <t>Přesun hmot pro pomocné stavební práce při elektromontážích dopravní vzdálenost do 1 000 m</t>
  </si>
  <si>
    <t>https://podminky.urs.cz/item/CS_URS_2022_02/469981111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</si>
  <si>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</si>
  <si>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</si>
  <si>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</si>
  <si>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</si>
  <si>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</si>
  <si>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</t>
  </si>
  <si>
    <t>…</t>
  </si>
  <si>
    <t>-1869833712</t>
  </si>
  <si>
    <t>https://podminky.urs.cz/item/CS_URS_2022_02/011114000</t>
  </si>
  <si>
    <t>Poznámka k položce:
- IG průzkum základové spáry BP a požeráku
-IG průzkum pro tryskovou injektáž, včetně upřesnění složení injektážní směsi a množství směsi
-stanovení technologického postupu provádění těsnící injektážní clony</t>
  </si>
  <si>
    <t>011314000</t>
  </si>
  <si>
    <t>Archeologický dohled</t>
  </si>
  <si>
    <t>-1528138439</t>
  </si>
  <si>
    <t>https://podminky.urs.cz/item/CS_URS_2022_02/011314000</t>
  </si>
  <si>
    <t>Poznámka k položce:
-oznámení zahájení prací
-archeologický dohled během výstavby</t>
  </si>
  <si>
    <t>012103000</t>
  </si>
  <si>
    <t>Geodetické práce před výstavbou</t>
  </si>
  <si>
    <t>-547114527</t>
  </si>
  <si>
    <t>https://podminky.urs.cz/item/CS_URS_2022_02/012103000</t>
  </si>
  <si>
    <t>012203000</t>
  </si>
  <si>
    <t>Geodetické práce při provádění stavby</t>
  </si>
  <si>
    <t>-1607677592</t>
  </si>
  <si>
    <t>https://podminky.urs.cz/item/CS_URS_2022_02/012203000</t>
  </si>
  <si>
    <t>Poznámka k položce:
- náklady na vytýčení stavby před zahájením prací</t>
  </si>
  <si>
    <t>012303000</t>
  </si>
  <si>
    <t>Geodetické práce po výstavbě</t>
  </si>
  <si>
    <t>-1177849781</t>
  </si>
  <si>
    <t>https://podminky.urs.cz/item/CS_URS_2022_02/012303000</t>
  </si>
  <si>
    <t>Poznámka k položce:
- náklady na zaměření dokončeného díla</t>
  </si>
  <si>
    <t>013254000</t>
  </si>
  <si>
    <t>Dokumentace skutečného provedení stavby</t>
  </si>
  <si>
    <t>1837222628</t>
  </si>
  <si>
    <t>https://podminky.urs.cz/item/CS_URS_2022_02/013254000</t>
  </si>
  <si>
    <t>OST_01</t>
  </si>
  <si>
    <t>Ostatní náklady před zahájením stavby</t>
  </si>
  <si>
    <t>1855359267</t>
  </si>
  <si>
    <t>Poznámka k položce:
- náklady na zpracování havarijního plánu
- náklady na zpracování povodňového plánu
- zpracování technologických postupů a plánů kontrol
- součinnost při zpracování plánu BOZP</t>
  </si>
  <si>
    <t>OST_02</t>
  </si>
  <si>
    <t>Ostatní náklady v průběhu realizace a po realizaci stavby</t>
  </si>
  <si>
    <t>-1947117505</t>
  </si>
  <si>
    <t>Poznámka k položce:
- pasportizace stavbou dotčených ploch a objektů před a po stavbě
- fotografická dokumentace veškerých konstrukcí, které budou v průběhu stavby skryty nebo zakryty, vč. opatření této dokumentace datem a popisem jednotlivých záběrů a uložení na CD
- všechny další nutné náklady k řádnému a úplnému zhotovení předmětu díla zřejmé ze zadávací dokumentace</t>
  </si>
  <si>
    <t>OST_03</t>
  </si>
  <si>
    <t>Zhotovení manipulačního a provozního řádu vodního díla</t>
  </si>
  <si>
    <t>1804063445</t>
  </si>
  <si>
    <t>VRN2</t>
  </si>
  <si>
    <t>Příprava staveniště</t>
  </si>
  <si>
    <t>020001000</t>
  </si>
  <si>
    <t>597732178</t>
  </si>
  <si>
    <t>https://podminky.urs.cz/item/CS_URS_2022_02/020001000</t>
  </si>
  <si>
    <t xml:space="preserve">Poznámka k položce:
Zřízení a odstranění zařízení stavenište pro projekt v rozsahu dle charakteru stavby, potřeb
objednatele a zhotovitele.
(buňka pro mistra, uzavřený sklad, osvětlení, buňka sociálního zařízení – umývárna, suché
WC, šatny a sociální zázemí pracovníků).
• Oplocení skládek
• Napojení staveništních buněk na elektrickou energii a vodu, a zneškodnování splaškových
vod. Dle možností lokality, potřeb zhotovitele a požadavku objednatele.
• Ohrazení staveniště
• Výstražné značení
• Osvětlení stavenište v nočních hodinách
• V rámci této položky je zahrnuta i mimostaveništní a vnitrostaveništní doprava zhotovitele a další ostatní vlivy a náklady zhotovitele
• Instalace, zajištění a údržba provizorního dopravního značení během celého období platnosti
provizorního značení (dle vyhl. 30/2001 Sb.) na komunikacích ovlivněných stavbou. Rozsah a
návaznost dle postupu prací Zhotovitele.
• zajištění, montáž a demontáž pracovních plošin, lešení apod.
</t>
  </si>
  <si>
    <t>OST_04</t>
  </si>
  <si>
    <t>Práce spojené s vypouštěním rybníka</t>
  </si>
  <si>
    <t>-226979641</t>
  </si>
  <si>
    <t>Poznámka k položce:
- řízené pomalé vypouštění rybníka
- kontrola úniku sedimentu</t>
  </si>
  <si>
    <t>VRN3</t>
  </si>
  <si>
    <t>Zařízení staveniště</t>
  </si>
  <si>
    <t>031203000</t>
  </si>
  <si>
    <t>Terénní úpravy pro zařízení staveniště</t>
  </si>
  <si>
    <t>-187745007</t>
  </si>
  <si>
    <t>https://podminky.urs.cz/item/CS_URS_2022_02/031203000</t>
  </si>
  <si>
    <t>039203000</t>
  </si>
  <si>
    <t>Úprava terénu po zrušení zařízení staveniště</t>
  </si>
  <si>
    <t>1094709274</t>
  </si>
  <si>
    <t>https://podminky.urs.cz/item/CS_URS_2022_02/039203000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</si>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</sst>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4" TargetMode="External" /><Relationship Id="rId2" Type="http://schemas.openxmlformats.org/officeDocument/2006/relationships/hyperlink" Target="https://podminky.urs.cz/item/CS_URS_2022_02/131251106" TargetMode="External" /><Relationship Id="rId3" Type="http://schemas.openxmlformats.org/officeDocument/2006/relationships/hyperlink" Target="https://podminky.urs.cz/item/CS_URS_2022_02/162351103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67151111" TargetMode="External" /><Relationship Id="rId6" Type="http://schemas.openxmlformats.org/officeDocument/2006/relationships/hyperlink" Target="https://podminky.urs.cz/item/CS_URS_2022_02/171151111" TargetMode="External" /><Relationship Id="rId7" Type="http://schemas.openxmlformats.org/officeDocument/2006/relationships/hyperlink" Target="https://podminky.urs.cz/item/CS_URS_2022_02/182251101" TargetMode="External" /><Relationship Id="rId8" Type="http://schemas.openxmlformats.org/officeDocument/2006/relationships/hyperlink" Target="https://podminky.urs.cz/item/CS_URS_2022_02/181351104" TargetMode="External" /><Relationship Id="rId9" Type="http://schemas.openxmlformats.org/officeDocument/2006/relationships/hyperlink" Target="https://podminky.urs.cz/item/CS_URS_2022_02/181411123" TargetMode="External" /><Relationship Id="rId10" Type="http://schemas.openxmlformats.org/officeDocument/2006/relationships/hyperlink" Target="https://podminky.urs.cz/item/CS_URS_2022_02/274322611" TargetMode="External" /><Relationship Id="rId11" Type="http://schemas.openxmlformats.org/officeDocument/2006/relationships/hyperlink" Target="https://podminky.urs.cz/item/CS_URS_2022_02/274351121" TargetMode="External" /><Relationship Id="rId12" Type="http://schemas.openxmlformats.org/officeDocument/2006/relationships/hyperlink" Target="https://podminky.urs.cz/item/CS_URS_2022_02/274351122" TargetMode="External" /><Relationship Id="rId13" Type="http://schemas.openxmlformats.org/officeDocument/2006/relationships/hyperlink" Target="https://podminky.urs.cz/item/CS_URS_2022_02/274361821" TargetMode="External" /><Relationship Id="rId14" Type="http://schemas.openxmlformats.org/officeDocument/2006/relationships/hyperlink" Target="https://podminky.urs.cz/item/CS_URS_2022_02/321321116" TargetMode="External" /><Relationship Id="rId15" Type="http://schemas.openxmlformats.org/officeDocument/2006/relationships/hyperlink" Target="https://podminky.urs.cz/item/CS_URS_2022_02/321351010" TargetMode="External" /><Relationship Id="rId16" Type="http://schemas.openxmlformats.org/officeDocument/2006/relationships/hyperlink" Target="https://podminky.urs.cz/item/CS_URS_2022_02/321351030" TargetMode="External" /><Relationship Id="rId17" Type="http://schemas.openxmlformats.org/officeDocument/2006/relationships/hyperlink" Target="https://podminky.urs.cz/item/CS_URS_2022_02/321352010" TargetMode="External" /><Relationship Id="rId18" Type="http://schemas.openxmlformats.org/officeDocument/2006/relationships/hyperlink" Target="https://podminky.urs.cz/item/CS_URS_2022_02/321352030" TargetMode="External" /><Relationship Id="rId19" Type="http://schemas.openxmlformats.org/officeDocument/2006/relationships/hyperlink" Target="https://podminky.urs.cz/item/CS_URS_2022_02/321366112" TargetMode="External" /><Relationship Id="rId20" Type="http://schemas.openxmlformats.org/officeDocument/2006/relationships/hyperlink" Target="https://podminky.urs.cz/item/CS_URS_2022_02/321368211" TargetMode="External" /><Relationship Id="rId21" Type="http://schemas.openxmlformats.org/officeDocument/2006/relationships/hyperlink" Target="https://podminky.urs.cz/item/CS_URS_2022_02/457312813" TargetMode="External" /><Relationship Id="rId22" Type="http://schemas.openxmlformats.org/officeDocument/2006/relationships/hyperlink" Target="https://podminky.urs.cz/item/CS_URS_2022_02/462511161" TargetMode="External" /><Relationship Id="rId23" Type="http://schemas.openxmlformats.org/officeDocument/2006/relationships/hyperlink" Target="https://podminky.urs.cz/item/CS_URS_2022_02/451561111" TargetMode="External" /><Relationship Id="rId24" Type="http://schemas.openxmlformats.org/officeDocument/2006/relationships/hyperlink" Target="https://podminky.urs.cz/item/CS_URS_2022_02/465511328" TargetMode="External" /><Relationship Id="rId25" Type="http://schemas.openxmlformats.org/officeDocument/2006/relationships/hyperlink" Target="https://podminky.urs.cz/item/CS_URS_2022_02/465513328" TargetMode="External" /><Relationship Id="rId26" Type="http://schemas.openxmlformats.org/officeDocument/2006/relationships/hyperlink" Target="https://podminky.urs.cz/item/CS_URS_2022_02/627611112" TargetMode="External" /><Relationship Id="rId27" Type="http://schemas.openxmlformats.org/officeDocument/2006/relationships/hyperlink" Target="https://podminky.urs.cz/item/CS_URS_2022_02/931994105" TargetMode="External" /><Relationship Id="rId28" Type="http://schemas.openxmlformats.org/officeDocument/2006/relationships/hyperlink" Target="https://podminky.urs.cz/item/CS_URS_2022_02/931994106" TargetMode="External" /><Relationship Id="rId29" Type="http://schemas.openxmlformats.org/officeDocument/2006/relationships/hyperlink" Target="https://podminky.urs.cz/item/CS_URS_2022_02/931994142" TargetMode="External" /><Relationship Id="rId30" Type="http://schemas.openxmlformats.org/officeDocument/2006/relationships/hyperlink" Target="https://podminky.urs.cz/item/CS_URS_2022_02/953312123" TargetMode="External" /><Relationship Id="rId31" Type="http://schemas.openxmlformats.org/officeDocument/2006/relationships/hyperlink" Target="https://podminky.urs.cz/item/CS_URS_2022_02/99833101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274351121" TargetMode="External" /><Relationship Id="rId2" Type="http://schemas.openxmlformats.org/officeDocument/2006/relationships/hyperlink" Target="https://podminky.urs.cz/item/CS_URS_2022_02/274351122" TargetMode="External" /><Relationship Id="rId3" Type="http://schemas.openxmlformats.org/officeDocument/2006/relationships/hyperlink" Target="https://podminky.urs.cz/item/CS_URS_2022_02/275313911" TargetMode="External" /><Relationship Id="rId4" Type="http://schemas.openxmlformats.org/officeDocument/2006/relationships/hyperlink" Target="https://podminky.urs.cz/item/CS_URS_2022_02/348181122" TargetMode="External" /><Relationship Id="rId5" Type="http://schemas.openxmlformats.org/officeDocument/2006/relationships/hyperlink" Target="https://podminky.urs.cz/item/CS_URS_2022_02/423176111" TargetMode="External" /><Relationship Id="rId6" Type="http://schemas.openxmlformats.org/officeDocument/2006/relationships/hyperlink" Target="https://podminky.urs.cz/item/CS_URS_2022_02/628613511" TargetMode="External" /><Relationship Id="rId7" Type="http://schemas.openxmlformats.org/officeDocument/2006/relationships/hyperlink" Target="https://podminky.urs.cz/item/CS_URS_2022_02/936172127" TargetMode="External" /><Relationship Id="rId8" Type="http://schemas.openxmlformats.org/officeDocument/2006/relationships/hyperlink" Target="https://podminky.urs.cz/item/CS_URS_2022_02/953241110" TargetMode="External" /><Relationship Id="rId9" Type="http://schemas.openxmlformats.org/officeDocument/2006/relationships/hyperlink" Target="https://podminky.urs.cz/item/CS_URS_2022_02/977141118" TargetMode="External" /><Relationship Id="rId10" Type="http://schemas.openxmlformats.org/officeDocument/2006/relationships/hyperlink" Target="https://podminky.urs.cz/item/CS_URS_2022_02/998331011" TargetMode="External" /><Relationship Id="rId11" Type="http://schemas.openxmlformats.org/officeDocument/2006/relationships/hyperlink" Target="https://podminky.urs.cz/item/CS_URS_2022_02/767590120" TargetMode="External" /><Relationship Id="rId12" Type="http://schemas.openxmlformats.org/officeDocument/2006/relationships/hyperlink" Target="https://podminky.urs.cz/item/CS_URS_2022_02/767590192" TargetMode="External" /><Relationship Id="rId13" Type="http://schemas.openxmlformats.org/officeDocument/2006/relationships/hyperlink" Target="https://podminky.urs.cz/item/CS_URS_2022_02/783128211" TargetMode="External" /><Relationship Id="rId14" Type="http://schemas.openxmlformats.org/officeDocument/2006/relationships/hyperlink" Target="https://podminky.urs.cz/item/CS_URS_2022_02/783213021" TargetMode="External" /><Relationship Id="rId15" Type="http://schemas.openxmlformats.org/officeDocument/2006/relationships/hyperlink" Target="https://podminky.urs.cz/item/CS_URS_2022_02/789124240" TargetMode="External" /><Relationship Id="rId16" Type="http://schemas.openxmlformats.org/officeDocument/2006/relationships/hyperlink" Target="https://podminky.urs.cz/item/CS_URS_2022_02/789224121" TargetMode="External" /><Relationship Id="rId17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4253101" TargetMode="External" /><Relationship Id="rId2" Type="http://schemas.openxmlformats.org/officeDocument/2006/relationships/hyperlink" Target="https://podminky.urs.cz/item/CS_URS_2022_02/167151111" TargetMode="External" /><Relationship Id="rId3" Type="http://schemas.openxmlformats.org/officeDocument/2006/relationships/hyperlink" Target="https://podminky.urs.cz/item/CS_URS_2022_02/162351103" TargetMode="External" /><Relationship Id="rId4" Type="http://schemas.openxmlformats.org/officeDocument/2006/relationships/hyperlink" Target="https://podminky.urs.cz/item/CS_URS_2022_02/171151103" TargetMode="External" /><Relationship Id="rId5" Type="http://schemas.openxmlformats.org/officeDocument/2006/relationships/hyperlink" Target="https://podminky.urs.cz/item/CS_URS_2022_02/182151111" TargetMode="External" /><Relationship Id="rId6" Type="http://schemas.openxmlformats.org/officeDocument/2006/relationships/hyperlink" Target="https://podminky.urs.cz/item/CS_URS_2022_02/181006121" TargetMode="External" /><Relationship Id="rId7" Type="http://schemas.openxmlformats.org/officeDocument/2006/relationships/hyperlink" Target="https://podminky.urs.cz/item/CS_URS_2022_02/181411123" TargetMode="External" /><Relationship Id="rId8" Type="http://schemas.openxmlformats.org/officeDocument/2006/relationships/hyperlink" Target="https://podminky.urs.cz/item/CS_URS_2022_02/462511270" TargetMode="External" /><Relationship Id="rId9" Type="http://schemas.openxmlformats.org/officeDocument/2006/relationships/hyperlink" Target="https://podminky.urs.cz/item/CS_URS_2022_02/463211153" TargetMode="External" /><Relationship Id="rId10" Type="http://schemas.openxmlformats.org/officeDocument/2006/relationships/hyperlink" Target="https://podminky.urs.cz/item/CS_URS_2022_02/564750111" TargetMode="External" /><Relationship Id="rId11" Type="http://schemas.openxmlformats.org/officeDocument/2006/relationships/hyperlink" Target="https://podminky.urs.cz/item/CS_URS_2022_02/966008113" TargetMode="External" /><Relationship Id="rId12" Type="http://schemas.openxmlformats.org/officeDocument/2006/relationships/hyperlink" Target="https://podminky.urs.cz/item/CS_URS_2022_02/997006512" TargetMode="External" /><Relationship Id="rId13" Type="http://schemas.openxmlformats.org/officeDocument/2006/relationships/hyperlink" Target="https://podminky.urs.cz/item/CS_URS_2022_02/997006519" TargetMode="External" /><Relationship Id="rId14" Type="http://schemas.openxmlformats.org/officeDocument/2006/relationships/hyperlink" Target="https://podminky.urs.cz/item/CS_URS_2022_02/997013601" TargetMode="External" /><Relationship Id="rId15" Type="http://schemas.openxmlformats.org/officeDocument/2006/relationships/hyperlink" Target="https://podminky.urs.cz/item/CS_URS_2022_02/998332011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4" TargetMode="External" /><Relationship Id="rId2" Type="http://schemas.openxmlformats.org/officeDocument/2006/relationships/hyperlink" Target="https://podminky.urs.cz/item/CS_URS_2022_02/167103101" TargetMode="External" /><Relationship Id="rId3" Type="http://schemas.openxmlformats.org/officeDocument/2006/relationships/hyperlink" Target="https://podminky.urs.cz/item/CS_URS_2022_02/162206112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67151111" TargetMode="External" /><Relationship Id="rId6" Type="http://schemas.openxmlformats.org/officeDocument/2006/relationships/hyperlink" Target="https://podminky.urs.cz/item/CS_URS_2022_02/162451105" TargetMode="External" /><Relationship Id="rId7" Type="http://schemas.openxmlformats.org/officeDocument/2006/relationships/hyperlink" Target="https://podminky.urs.cz/item/CS_URS_2022_02/171151111" TargetMode="External" /><Relationship Id="rId8" Type="http://schemas.openxmlformats.org/officeDocument/2006/relationships/hyperlink" Target="https://podminky.urs.cz/item/CS_URS_2022_02/182251101" TargetMode="External" /><Relationship Id="rId9" Type="http://schemas.openxmlformats.org/officeDocument/2006/relationships/hyperlink" Target="https://podminky.urs.cz/item/CS_URS_2022_02/171151101" TargetMode="External" /><Relationship Id="rId10" Type="http://schemas.openxmlformats.org/officeDocument/2006/relationships/hyperlink" Target="https://podminky.urs.cz/item/CS_URS_2022_02/181351114" TargetMode="External" /><Relationship Id="rId11" Type="http://schemas.openxmlformats.org/officeDocument/2006/relationships/hyperlink" Target="https://podminky.urs.cz/item/CS_URS_2022_02/181451121" TargetMode="External" /><Relationship Id="rId1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51111" TargetMode="External" /><Relationship Id="rId2" Type="http://schemas.openxmlformats.org/officeDocument/2006/relationships/hyperlink" Target="https://podminky.urs.cz/item/CS_URS_2022_02/113152112" TargetMode="External" /><Relationship Id="rId3" Type="http://schemas.openxmlformats.org/officeDocument/2006/relationships/hyperlink" Target="https://podminky.urs.cz/item/CS_URS_2022_02/113311171" TargetMode="External" /><Relationship Id="rId4" Type="http://schemas.openxmlformats.org/officeDocument/2006/relationships/hyperlink" Target="https://podminky.urs.cz/item/CS_URS_2022_02/115001105" TargetMode="External" /><Relationship Id="rId5" Type="http://schemas.openxmlformats.org/officeDocument/2006/relationships/hyperlink" Target="https://podminky.urs.cz/item/CS_URS_2022_02/115101201" TargetMode="External" /><Relationship Id="rId6" Type="http://schemas.openxmlformats.org/officeDocument/2006/relationships/hyperlink" Target="https://podminky.urs.cz/item/CS_URS_2022_02/171153101" TargetMode="External" /><Relationship Id="rId7" Type="http://schemas.openxmlformats.org/officeDocument/2006/relationships/hyperlink" Target="https://podminky.urs.cz/item/CS_URS_2022_02/124353100" TargetMode="External" /><Relationship Id="rId8" Type="http://schemas.openxmlformats.org/officeDocument/2006/relationships/hyperlink" Target="https://podminky.urs.cz/item/CS_URS_2022_02/184818242" TargetMode="External" /><Relationship Id="rId9" Type="http://schemas.openxmlformats.org/officeDocument/2006/relationships/hyperlink" Target="https://podminky.urs.cz/item/CS_URS_2022_02/213141111" TargetMode="External" /><Relationship Id="rId10" Type="http://schemas.openxmlformats.org/officeDocument/2006/relationships/hyperlink" Target="https://podminky.urs.cz/item/CS_URS_2022_02/564760011" TargetMode="External" /><Relationship Id="rId11" Type="http://schemas.openxmlformats.org/officeDocument/2006/relationships/hyperlink" Target="https://podminky.urs.cz/item/CS_URS_2022_02/938909331" TargetMode="External" /><Relationship Id="rId12" Type="http://schemas.openxmlformats.org/officeDocument/2006/relationships/hyperlink" Target="https://podminky.urs.cz/item/CS_URS_2022_02/998331011" TargetMode="External" /><Relationship Id="rId13" Type="http://schemas.openxmlformats.org/officeDocument/2006/relationships/hyperlink" Target="https://podminky.urs.cz/item/CS_URS_2022_02/460881411" TargetMode="External" /><Relationship Id="rId14" Type="http://schemas.openxmlformats.org/officeDocument/2006/relationships/hyperlink" Target="https://podminky.urs.cz/item/CS_URS_2022_02/469981111" TargetMode="External" /><Relationship Id="rId15" Type="http://schemas.openxmlformats.org/officeDocument/2006/relationships/hyperlink" Target="https://podminky.urs.cz/item/CS_URS_2022_02/011114000" TargetMode="External" /><Relationship Id="rId16" Type="http://schemas.openxmlformats.org/officeDocument/2006/relationships/hyperlink" Target="https://podminky.urs.cz/item/CS_URS_2022_02/011314000" TargetMode="External" /><Relationship Id="rId17" Type="http://schemas.openxmlformats.org/officeDocument/2006/relationships/hyperlink" Target="https://podminky.urs.cz/item/CS_URS_2022_02/012103000" TargetMode="External" /><Relationship Id="rId18" Type="http://schemas.openxmlformats.org/officeDocument/2006/relationships/hyperlink" Target="https://podminky.urs.cz/item/CS_URS_2022_02/012203000" TargetMode="External" /><Relationship Id="rId19" Type="http://schemas.openxmlformats.org/officeDocument/2006/relationships/hyperlink" Target="https://podminky.urs.cz/item/CS_URS_2022_02/012303000" TargetMode="External" /><Relationship Id="rId20" Type="http://schemas.openxmlformats.org/officeDocument/2006/relationships/hyperlink" Target="https://podminky.urs.cz/item/CS_URS_2022_02/013254000" TargetMode="External" /><Relationship Id="rId21" Type="http://schemas.openxmlformats.org/officeDocument/2006/relationships/hyperlink" Target="https://podminky.urs.cz/item/CS_URS_2022_02/020001000" TargetMode="External" /><Relationship Id="rId22" Type="http://schemas.openxmlformats.org/officeDocument/2006/relationships/hyperlink" Target="https://podminky.urs.cz/item/CS_URS_2022_02/031203000" TargetMode="External" /><Relationship Id="rId23" Type="http://schemas.openxmlformats.org/officeDocument/2006/relationships/hyperlink" Target="https://podminky.urs.cz/item/CS_URS_2022_02/039203000" TargetMode="External" /><Relationship Id="rId2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11102" TargetMode="External" /><Relationship Id="rId2" Type="http://schemas.openxmlformats.org/officeDocument/2006/relationships/hyperlink" Target="https://podminky.urs.cz/item/CS_URS_2022_02/111251203" TargetMode="External" /><Relationship Id="rId3" Type="http://schemas.openxmlformats.org/officeDocument/2006/relationships/hyperlink" Target="https://podminky.urs.cz/item/CS_URS_2022_02/112155311" TargetMode="External" /><Relationship Id="rId4" Type="http://schemas.openxmlformats.org/officeDocument/2006/relationships/hyperlink" Target="https://podminky.urs.cz/item/CS_URS_2022_02/122703601" TargetMode="External" /><Relationship Id="rId5" Type="http://schemas.openxmlformats.org/officeDocument/2006/relationships/hyperlink" Target="https://podminky.urs.cz/item/CS_URS_2022_02/162253102" TargetMode="External" /><Relationship Id="rId6" Type="http://schemas.openxmlformats.org/officeDocument/2006/relationships/hyperlink" Target="https://podminky.urs.cz/item/CS_URS_2022_02/167151111" TargetMode="External" /><Relationship Id="rId7" Type="http://schemas.openxmlformats.org/officeDocument/2006/relationships/hyperlink" Target="https://podminky.urs.cz/item/CS_URS_2022_02/181951111" TargetMode="External" /><Relationship Id="rId8" Type="http://schemas.openxmlformats.org/officeDocument/2006/relationships/hyperlink" Target="https://podminky.urs.cz/item/CS_URS_2022_02/162551107" TargetMode="External" /><Relationship Id="rId9" Type="http://schemas.openxmlformats.org/officeDocument/2006/relationships/hyperlink" Target="https://podminky.urs.cz/item/CS_URS_2022_02/183403112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213141131" TargetMode="External" /><Relationship Id="rId2" Type="http://schemas.openxmlformats.org/officeDocument/2006/relationships/hyperlink" Target="https://podminky.urs.cz/item/CS_URS_2022_02/998332011" TargetMode="External" /><Relationship Id="rId3" Type="http://schemas.openxmlformats.org/officeDocument/2006/relationships/hyperlink" Target="https://podminky.urs.cz/item/CS_URS_2022_02/121103112" TargetMode="External" /><Relationship Id="rId4" Type="http://schemas.openxmlformats.org/officeDocument/2006/relationships/hyperlink" Target="https://podminky.urs.cz/item/CS_URS_2022_02/122151106" TargetMode="External" /><Relationship Id="rId5" Type="http://schemas.openxmlformats.org/officeDocument/2006/relationships/hyperlink" Target="https://podminky.urs.cz/item/CS_URS_2022_02/162351103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67151111" TargetMode="External" /><Relationship Id="rId8" Type="http://schemas.openxmlformats.org/officeDocument/2006/relationships/hyperlink" Target="https://podminky.urs.cz/item/CS_URS_2022_02/182251101" TargetMode="External" /><Relationship Id="rId9" Type="http://schemas.openxmlformats.org/officeDocument/2006/relationships/hyperlink" Target="https://podminky.urs.cz/item/CS_URS_2022_02/171151101" TargetMode="External" /><Relationship Id="rId10" Type="http://schemas.openxmlformats.org/officeDocument/2006/relationships/hyperlink" Target="https://podminky.urs.cz/item/CS_URS_2022_02/171103202" TargetMode="External" /><Relationship Id="rId11" Type="http://schemas.openxmlformats.org/officeDocument/2006/relationships/hyperlink" Target="https://podminky.urs.cz/item/CS_URS_2022_02/181006113" TargetMode="External" /><Relationship Id="rId12" Type="http://schemas.openxmlformats.org/officeDocument/2006/relationships/hyperlink" Target="https://podminky.urs.cz/item/CS_URS_2022_02/181006123" TargetMode="External" /><Relationship Id="rId13" Type="http://schemas.openxmlformats.org/officeDocument/2006/relationships/hyperlink" Target="https://podminky.urs.cz/item/CS_URS_2022_02/181411121" TargetMode="External" /><Relationship Id="rId14" Type="http://schemas.openxmlformats.org/officeDocument/2006/relationships/hyperlink" Target="https://podminky.urs.cz/item/CS_URS_2022_02/181411122" TargetMode="External" /><Relationship Id="rId15" Type="http://schemas.openxmlformats.org/officeDocument/2006/relationships/hyperlink" Target="https://podminky.urs.cz/item/CS_URS_2022_02/457542111" TargetMode="External" /><Relationship Id="rId16" Type="http://schemas.openxmlformats.org/officeDocument/2006/relationships/hyperlink" Target="https://podminky.urs.cz/item/CS_URS_2022_02/457532111" TargetMode="External" /><Relationship Id="rId17" Type="http://schemas.openxmlformats.org/officeDocument/2006/relationships/hyperlink" Target="https://podminky.urs.cz/item/CS_URS_2022_02/462511161" TargetMode="External" /><Relationship Id="rId18" Type="http://schemas.openxmlformats.org/officeDocument/2006/relationships/hyperlink" Target="https://podminky.urs.cz/item/CS_URS_2022_02/871238111" TargetMode="External" /><Relationship Id="rId1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01" TargetMode="External" /><Relationship Id="rId2" Type="http://schemas.openxmlformats.org/officeDocument/2006/relationships/hyperlink" Target="https://podminky.urs.cz/item/CS_URS_2022_02/112101102" TargetMode="External" /><Relationship Id="rId3" Type="http://schemas.openxmlformats.org/officeDocument/2006/relationships/hyperlink" Target="https://podminky.urs.cz/item/CS_URS_2022_02/112101104" TargetMode="External" /><Relationship Id="rId4" Type="http://schemas.openxmlformats.org/officeDocument/2006/relationships/hyperlink" Target="https://podminky.urs.cz/item/CS_URS_2022_02/112251101" TargetMode="External" /><Relationship Id="rId5" Type="http://schemas.openxmlformats.org/officeDocument/2006/relationships/hyperlink" Target="https://podminky.urs.cz/item/CS_URS_2022_02/112251102" TargetMode="External" /><Relationship Id="rId6" Type="http://schemas.openxmlformats.org/officeDocument/2006/relationships/hyperlink" Target="https://podminky.urs.cz/item/CS_URS_2022_02/112251104" TargetMode="External" /><Relationship Id="rId7" Type="http://schemas.openxmlformats.org/officeDocument/2006/relationships/hyperlink" Target="https://podminky.urs.cz/item/CS_URS_2022_02/162201401" TargetMode="External" /><Relationship Id="rId8" Type="http://schemas.openxmlformats.org/officeDocument/2006/relationships/hyperlink" Target="https://podminky.urs.cz/item/CS_URS_2022_02/162201402" TargetMode="External" /><Relationship Id="rId9" Type="http://schemas.openxmlformats.org/officeDocument/2006/relationships/hyperlink" Target="https://podminky.urs.cz/item/CS_URS_2022_02/162201404" TargetMode="External" /><Relationship Id="rId10" Type="http://schemas.openxmlformats.org/officeDocument/2006/relationships/hyperlink" Target="https://podminky.urs.cz/item/CS_URS_2022_02/162201411" TargetMode="External" /><Relationship Id="rId11" Type="http://schemas.openxmlformats.org/officeDocument/2006/relationships/hyperlink" Target="https://podminky.urs.cz/item/CS_URS_2022_02/162201412" TargetMode="External" /><Relationship Id="rId12" Type="http://schemas.openxmlformats.org/officeDocument/2006/relationships/hyperlink" Target="https://podminky.urs.cz/item/CS_URS_2022_02/162201414" TargetMode="External" /><Relationship Id="rId13" Type="http://schemas.openxmlformats.org/officeDocument/2006/relationships/hyperlink" Target="https://podminky.urs.cz/item/CS_URS_2022_02/162201421" TargetMode="External" /><Relationship Id="rId14" Type="http://schemas.openxmlformats.org/officeDocument/2006/relationships/hyperlink" Target="https://podminky.urs.cz/item/CS_URS_2022_02/162201422" TargetMode="External" /><Relationship Id="rId15" Type="http://schemas.openxmlformats.org/officeDocument/2006/relationships/hyperlink" Target="https://podminky.urs.cz/item/CS_URS_2022_02/162201424" TargetMode="External" /><Relationship Id="rId16" Type="http://schemas.openxmlformats.org/officeDocument/2006/relationships/hyperlink" Target="https://podminky.urs.cz/item/CS_URS_2022_02/162301971" TargetMode="External" /><Relationship Id="rId17" Type="http://schemas.openxmlformats.org/officeDocument/2006/relationships/hyperlink" Target="https://podminky.urs.cz/item/CS_URS_2022_02/162301972" TargetMode="External" /><Relationship Id="rId18" Type="http://schemas.openxmlformats.org/officeDocument/2006/relationships/hyperlink" Target="https://podminky.urs.cz/item/CS_URS_2022_02/162301974" TargetMode="External" /><Relationship Id="rId1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9951121" TargetMode="External" /><Relationship Id="rId2" Type="http://schemas.openxmlformats.org/officeDocument/2006/relationships/hyperlink" Target="https://podminky.urs.cz/item/CS_URS_2022_02/274311128" TargetMode="External" /><Relationship Id="rId3" Type="http://schemas.openxmlformats.org/officeDocument/2006/relationships/hyperlink" Target="https://podminky.urs.cz/item/CS_URS_2022_02/274351121" TargetMode="External" /><Relationship Id="rId4" Type="http://schemas.openxmlformats.org/officeDocument/2006/relationships/hyperlink" Target="https://podminky.urs.cz/item/CS_URS_2022_02/274351122" TargetMode="External" /><Relationship Id="rId5" Type="http://schemas.openxmlformats.org/officeDocument/2006/relationships/hyperlink" Target="https://podminky.urs.cz/item/CS_URS_2022_02/282606022" TargetMode="External" /><Relationship Id="rId6" Type="http://schemas.openxmlformats.org/officeDocument/2006/relationships/hyperlink" Target="https://podminky.urs.cz/item/CS_URS_2022_02/282606061" TargetMode="External" /><Relationship Id="rId7" Type="http://schemas.openxmlformats.org/officeDocument/2006/relationships/hyperlink" Target="https://podminky.urs.cz/item/CS_URS_2022_02/457312812" TargetMode="External" /><Relationship Id="rId8" Type="http://schemas.openxmlformats.org/officeDocument/2006/relationships/hyperlink" Target="https://podminky.urs.cz/item/CS_URS_2022_02/997006512" TargetMode="External" /><Relationship Id="rId9" Type="http://schemas.openxmlformats.org/officeDocument/2006/relationships/hyperlink" Target="https://podminky.urs.cz/item/CS_URS_2022_02/997006519" TargetMode="External" /><Relationship Id="rId10" Type="http://schemas.openxmlformats.org/officeDocument/2006/relationships/hyperlink" Target="https://podminky.urs.cz/item/CS_URS_2022_02/997013601" TargetMode="External" /><Relationship Id="rId11" Type="http://schemas.openxmlformats.org/officeDocument/2006/relationships/hyperlink" Target="https://podminky.urs.cz/item/CS_URS_2022_02/998332011" TargetMode="External" /><Relationship Id="rId1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24" TargetMode="External" /><Relationship Id="rId2" Type="http://schemas.openxmlformats.org/officeDocument/2006/relationships/hyperlink" Target="https://podminky.urs.cz/item/CS_URS_2022_02/167103101" TargetMode="External" /><Relationship Id="rId3" Type="http://schemas.openxmlformats.org/officeDocument/2006/relationships/hyperlink" Target="https://podminky.urs.cz/item/CS_URS_2022_02/162206112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22151406" TargetMode="External" /><Relationship Id="rId6" Type="http://schemas.openxmlformats.org/officeDocument/2006/relationships/hyperlink" Target="https://podminky.urs.cz/item/CS_URS_2022_02/162751115" TargetMode="External" /><Relationship Id="rId7" Type="http://schemas.openxmlformats.org/officeDocument/2006/relationships/hyperlink" Target="https://podminky.urs.cz/item/CS_URS_2022_02/181351114" TargetMode="External" /><Relationship Id="rId8" Type="http://schemas.openxmlformats.org/officeDocument/2006/relationships/hyperlink" Target="https://podminky.urs.cz/item/CS_URS_2022_02/181451121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274322611" TargetMode="External" /><Relationship Id="rId2" Type="http://schemas.openxmlformats.org/officeDocument/2006/relationships/hyperlink" Target="https://podminky.urs.cz/item/CS_URS_2022_02/274351121" TargetMode="External" /><Relationship Id="rId3" Type="http://schemas.openxmlformats.org/officeDocument/2006/relationships/hyperlink" Target="https://podminky.urs.cz/item/CS_URS_2022_02/274351122" TargetMode="External" /><Relationship Id="rId4" Type="http://schemas.openxmlformats.org/officeDocument/2006/relationships/hyperlink" Target="https://podminky.urs.cz/item/CS_URS_2022_02/320101114" TargetMode="External" /><Relationship Id="rId5" Type="http://schemas.openxmlformats.org/officeDocument/2006/relationships/hyperlink" Target="https://podminky.urs.cz/item/CS_URS_2022_02/321321116" TargetMode="External" /><Relationship Id="rId6" Type="http://schemas.openxmlformats.org/officeDocument/2006/relationships/hyperlink" Target="https://podminky.urs.cz/item/CS_URS_2022_02/321351010" TargetMode="External" /><Relationship Id="rId7" Type="http://schemas.openxmlformats.org/officeDocument/2006/relationships/hyperlink" Target="https://podminky.urs.cz/item/CS_URS_2022_02/321352010" TargetMode="External" /><Relationship Id="rId8" Type="http://schemas.openxmlformats.org/officeDocument/2006/relationships/hyperlink" Target="https://podminky.urs.cz/item/CS_URS_2022_02/321366112" TargetMode="External" /><Relationship Id="rId9" Type="http://schemas.openxmlformats.org/officeDocument/2006/relationships/hyperlink" Target="https://podminky.urs.cz/item/CS_URS_2022_02/321368211" TargetMode="External" /><Relationship Id="rId10" Type="http://schemas.openxmlformats.org/officeDocument/2006/relationships/hyperlink" Target="https://podminky.urs.cz/item/CS_URS_2022_02/457312813" TargetMode="External" /><Relationship Id="rId11" Type="http://schemas.openxmlformats.org/officeDocument/2006/relationships/hyperlink" Target="https://podminky.urs.cz/item/CS_URS_2022_02/627611112" TargetMode="External" /><Relationship Id="rId12" Type="http://schemas.openxmlformats.org/officeDocument/2006/relationships/hyperlink" Target="https://podminky.urs.cz/item/CS_URS_2022_02/810422111" TargetMode="External" /><Relationship Id="rId13" Type="http://schemas.openxmlformats.org/officeDocument/2006/relationships/hyperlink" Target="https://podminky.urs.cz/item/CS_URS_2022_02/934956123" TargetMode="External" /><Relationship Id="rId14" Type="http://schemas.openxmlformats.org/officeDocument/2006/relationships/hyperlink" Target="https://podminky.urs.cz/item/CS_URS_2022_02/962052211" TargetMode="External" /><Relationship Id="rId15" Type="http://schemas.openxmlformats.org/officeDocument/2006/relationships/hyperlink" Target="https://podminky.urs.cz/item/CS_URS_2022_02/966008113" TargetMode="External" /><Relationship Id="rId16" Type="http://schemas.openxmlformats.org/officeDocument/2006/relationships/hyperlink" Target="https://podminky.urs.cz/item/CS_URS_2022_02/997006512" TargetMode="External" /><Relationship Id="rId17" Type="http://schemas.openxmlformats.org/officeDocument/2006/relationships/hyperlink" Target="https://podminky.urs.cz/item/CS_URS_2022_02/997006519" TargetMode="External" /><Relationship Id="rId18" Type="http://schemas.openxmlformats.org/officeDocument/2006/relationships/hyperlink" Target="https://podminky.urs.cz/item/CS_URS_2022_02/997013601" TargetMode="External" /><Relationship Id="rId19" Type="http://schemas.openxmlformats.org/officeDocument/2006/relationships/hyperlink" Target="https://podminky.urs.cz/item/CS_URS_2022_02/998332011" TargetMode="External" /><Relationship Id="rId20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332011" TargetMode="External" /><Relationship Id="rId2" Type="http://schemas.openxmlformats.org/officeDocument/2006/relationships/hyperlink" Target="https://podminky.urs.cz/item/CS_URS_2022_02/274311128" TargetMode="External" /><Relationship Id="rId3" Type="http://schemas.openxmlformats.org/officeDocument/2006/relationships/hyperlink" Target="https://podminky.urs.cz/item/CS_URS_2022_02/274351121" TargetMode="External" /><Relationship Id="rId4" Type="http://schemas.openxmlformats.org/officeDocument/2006/relationships/hyperlink" Target="https://podminky.urs.cz/item/CS_URS_2022_02/274351122" TargetMode="External" /><Relationship Id="rId5" Type="http://schemas.openxmlformats.org/officeDocument/2006/relationships/hyperlink" Target="https://podminky.urs.cz/item/CS_URS_2022_02/274362021" TargetMode="External" /><Relationship Id="rId6" Type="http://schemas.openxmlformats.org/officeDocument/2006/relationships/hyperlink" Target="https://podminky.urs.cz/item/CS_URS_2022_02/348181122" TargetMode="External" /><Relationship Id="rId7" Type="http://schemas.openxmlformats.org/officeDocument/2006/relationships/hyperlink" Target="https://podminky.urs.cz/item/CS_URS_2022_02/430321616" TargetMode="External" /><Relationship Id="rId8" Type="http://schemas.openxmlformats.org/officeDocument/2006/relationships/hyperlink" Target="https://podminky.urs.cz/item/CS_URS_2022_02/430362021" TargetMode="External" /><Relationship Id="rId9" Type="http://schemas.openxmlformats.org/officeDocument/2006/relationships/hyperlink" Target="https://podminky.urs.cz/item/CS_URS_2022_02/434351141" TargetMode="External" /><Relationship Id="rId10" Type="http://schemas.openxmlformats.org/officeDocument/2006/relationships/hyperlink" Target="https://podminky.urs.cz/item/CS_URS_2022_02/434351142" TargetMode="External" /><Relationship Id="rId11" Type="http://schemas.openxmlformats.org/officeDocument/2006/relationships/hyperlink" Target="https://podminky.urs.cz/item/CS_URS_2022_02/423176111" TargetMode="External" /><Relationship Id="rId12" Type="http://schemas.openxmlformats.org/officeDocument/2006/relationships/hyperlink" Target="https://podminky.urs.cz/item/CS_URS_2022_02/628613511" TargetMode="External" /><Relationship Id="rId13" Type="http://schemas.openxmlformats.org/officeDocument/2006/relationships/hyperlink" Target="https://podminky.urs.cz/item/CS_URS_2022_02/936172127" TargetMode="External" /><Relationship Id="rId14" Type="http://schemas.openxmlformats.org/officeDocument/2006/relationships/hyperlink" Target="https://podminky.urs.cz/item/CS_URS_2022_02/977141118" TargetMode="External" /><Relationship Id="rId15" Type="http://schemas.openxmlformats.org/officeDocument/2006/relationships/hyperlink" Target="https://podminky.urs.cz/item/CS_URS_2022_02/767590120" TargetMode="External" /><Relationship Id="rId16" Type="http://schemas.openxmlformats.org/officeDocument/2006/relationships/hyperlink" Target="https://podminky.urs.cz/item/CS_URS_2022_02/767590192" TargetMode="External" /><Relationship Id="rId17" Type="http://schemas.openxmlformats.org/officeDocument/2006/relationships/hyperlink" Target="https://podminky.urs.cz/item/CS_URS_2022_02/783213021" TargetMode="External" /><Relationship Id="rId18" Type="http://schemas.openxmlformats.org/officeDocument/2006/relationships/hyperlink" Target="https://podminky.urs.cz/item/CS_URS_2022_02/783128211" TargetMode="External" /><Relationship Id="rId19" Type="http://schemas.openxmlformats.org/officeDocument/2006/relationships/hyperlink" Target="https://podminky.urs.cz/item/CS_URS_2022_02/789124240" TargetMode="External" /><Relationship Id="rId20" Type="http://schemas.openxmlformats.org/officeDocument/2006/relationships/hyperlink" Target="https://podminky.urs.cz/item/CS_URS_2022_02/789224121" TargetMode="External" /><Relationship Id="rId2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332011" TargetMode="External" /><Relationship Id="rId2" Type="http://schemas.openxmlformats.org/officeDocument/2006/relationships/hyperlink" Target="https://podminky.urs.cz/item/CS_URS_2022_02/274311128" TargetMode="External" /><Relationship Id="rId3" Type="http://schemas.openxmlformats.org/officeDocument/2006/relationships/hyperlink" Target="https://podminky.urs.cz/item/CS_URS_2022_02/430321616" TargetMode="External" /><Relationship Id="rId4" Type="http://schemas.openxmlformats.org/officeDocument/2006/relationships/hyperlink" Target="https://podminky.urs.cz/item/CS_URS_2022_02/430362021" TargetMode="External" /><Relationship Id="rId5" Type="http://schemas.openxmlformats.org/officeDocument/2006/relationships/hyperlink" Target="https://podminky.urs.cz/item/CS_URS_2022_02/434351141" TargetMode="External" /><Relationship Id="rId6" Type="http://schemas.openxmlformats.org/officeDocument/2006/relationships/hyperlink" Target="https://podminky.urs.cz/item/CS_URS_2022_02/434351142" TargetMode="External" /><Relationship Id="rId7" Type="http://schemas.openxmlformats.org/officeDocument/2006/relationships/hyperlink" Target="https://podminky.urs.cz/item/CS_URS_2022_02/460892221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38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5041/006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malé vodní nádrže Milíkov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Milíkov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29. 9. 2022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Obec Milíkov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25.6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Vodohospodářský rozvoj a výstavba, a.s.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ROUND(SUM(AS55:AS67),2)</f>
        <v>0</v>
      </c>
      <c r="AT54" s="106">
        <f>ROUND(SUM(AV54:AW54),2)</f>
        <v>0</v>
      </c>
      <c r="AU54" s="107">
        <f>ROUND(SUM(AU55:AU67),5)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ROUND(SUM(AZ55:AZ67),2)</f>
        <v>0</v>
      </c>
      <c r="BA54" s="106">
        <f>ROUND(SUM(BA55:BA67),2)</f>
        <v>0</v>
      </c>
      <c r="BB54" s="106">
        <f>ROUND(SUM(BB55:BB67),2)</f>
        <v>0</v>
      </c>
      <c r="BC54" s="106">
        <f>ROUND(SUM(BC55:BC67),2)</f>
        <v>0</v>
      </c>
      <c r="BD54" s="108">
        <f>ROUND(SUM(BD55:BD67),2)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Odbahnění'!J30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'SO 01 - Odbahnění'!P82</f>
        <v>0</v>
      </c>
      <c r="AV55" s="120">
        <f>'SO 01 - Odbahnění'!J33</f>
        <v>0</v>
      </c>
      <c r="AW55" s="120">
        <f>'SO 01 - Odbahnění'!J34</f>
        <v>0</v>
      </c>
      <c r="AX55" s="120">
        <f>'SO 01 - Odbahnění'!J35</f>
        <v>0</v>
      </c>
      <c r="AY55" s="120">
        <f>'SO 01 - Odbahnění'!J36</f>
        <v>0</v>
      </c>
      <c r="AZ55" s="120">
        <f>'SO 01 - Odbahnění'!F33</f>
        <v>0</v>
      </c>
      <c r="BA55" s="120">
        <f>'SO 01 - Odbahnění'!F34</f>
        <v>0</v>
      </c>
      <c r="BB55" s="120">
        <f>'SO 01 - Odbahnění'!F35</f>
        <v>0</v>
      </c>
      <c r="BC55" s="120">
        <f>'SO 01 - Odbahnění'!F36</f>
        <v>0</v>
      </c>
      <c r="BD55" s="122">
        <f>'SO 01 - Odbahnění'!F37</f>
        <v>0</v>
      </c>
      <c r="BE55" s="7"/>
      <c r="BT55" s="123" t="s">
        <v>83</v>
      </c>
      <c r="BV55" s="123" t="s">
        <v>77</v>
      </c>
      <c r="BW55" s="123" t="s">
        <v>84</v>
      </c>
      <c r="BX55" s="123" t="s">
        <v>5</v>
      </c>
      <c r="CL55" s="123" t="s">
        <v>19</v>
      </c>
      <c r="CM55" s="123" t="s">
        <v>85</v>
      </c>
    </row>
    <row r="56" spans="1:91" s="7" customFormat="1" ht="24.75" customHeight="1">
      <c r="A56" s="111" t="s">
        <v>79</v>
      </c>
      <c r="B56" s="112"/>
      <c r="C56" s="113"/>
      <c r="D56" s="114" t="s">
        <v>86</v>
      </c>
      <c r="E56" s="114"/>
      <c r="F56" s="114"/>
      <c r="G56" s="114"/>
      <c r="H56" s="114"/>
      <c r="I56" s="115"/>
      <c r="J56" s="114" t="s">
        <v>87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02.01 - Rekonstrukce h...'!J30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82</v>
      </c>
      <c r="AR56" s="118"/>
      <c r="AS56" s="119">
        <v>0</v>
      </c>
      <c r="AT56" s="120">
        <f>ROUND(SUM(AV56:AW56),2)</f>
        <v>0</v>
      </c>
      <c r="AU56" s="121">
        <f>'SO 02.01 - Rekonstrukce h...'!P85</f>
        <v>0</v>
      </c>
      <c r="AV56" s="120">
        <f>'SO 02.01 - Rekonstrukce h...'!J33</f>
        <v>0</v>
      </c>
      <c r="AW56" s="120">
        <f>'SO 02.01 - Rekonstrukce h...'!J34</f>
        <v>0</v>
      </c>
      <c r="AX56" s="120">
        <f>'SO 02.01 - Rekonstrukce h...'!J35</f>
        <v>0</v>
      </c>
      <c r="AY56" s="120">
        <f>'SO 02.01 - Rekonstrukce h...'!J36</f>
        <v>0</v>
      </c>
      <c r="AZ56" s="120">
        <f>'SO 02.01 - Rekonstrukce h...'!F33</f>
        <v>0</v>
      </c>
      <c r="BA56" s="120">
        <f>'SO 02.01 - Rekonstrukce h...'!F34</f>
        <v>0</v>
      </c>
      <c r="BB56" s="120">
        <f>'SO 02.01 - Rekonstrukce h...'!F35</f>
        <v>0</v>
      </c>
      <c r="BC56" s="120">
        <f>'SO 02.01 - Rekonstrukce h...'!F36</f>
        <v>0</v>
      </c>
      <c r="BD56" s="122">
        <f>'SO 02.01 - Rekonstrukce h...'!F37</f>
        <v>0</v>
      </c>
      <c r="BE56" s="7"/>
      <c r="BT56" s="123" t="s">
        <v>83</v>
      </c>
      <c r="BV56" s="123" t="s">
        <v>77</v>
      </c>
      <c r="BW56" s="123" t="s">
        <v>88</v>
      </c>
      <c r="BX56" s="123" t="s">
        <v>5</v>
      </c>
      <c r="CL56" s="123" t="s">
        <v>19</v>
      </c>
      <c r="CM56" s="123" t="s">
        <v>85</v>
      </c>
    </row>
    <row r="57" spans="1:91" s="7" customFormat="1" ht="24.75" customHeight="1">
      <c r="A57" s="111" t="s">
        <v>79</v>
      </c>
      <c r="B57" s="112"/>
      <c r="C57" s="113"/>
      <c r="D57" s="114" t="s">
        <v>89</v>
      </c>
      <c r="E57" s="114"/>
      <c r="F57" s="114"/>
      <c r="G57" s="114"/>
      <c r="H57" s="114"/>
      <c r="I57" s="115"/>
      <c r="J57" s="114" t="s">
        <v>90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02.02 - Rekonstrukce h...'!J30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82</v>
      </c>
      <c r="AR57" s="118"/>
      <c r="AS57" s="119">
        <v>0</v>
      </c>
      <c r="AT57" s="120">
        <f>ROUND(SUM(AV57:AW57),2)</f>
        <v>0</v>
      </c>
      <c r="AU57" s="121">
        <f>'SO 02.02 - Rekonstrukce h...'!P82</f>
        <v>0</v>
      </c>
      <c r="AV57" s="120">
        <f>'SO 02.02 - Rekonstrukce h...'!J33</f>
        <v>0</v>
      </c>
      <c r="AW57" s="120">
        <f>'SO 02.02 - Rekonstrukce h...'!J34</f>
        <v>0</v>
      </c>
      <c r="AX57" s="120">
        <f>'SO 02.02 - Rekonstrukce h...'!J35</f>
        <v>0</v>
      </c>
      <c r="AY57" s="120">
        <f>'SO 02.02 - Rekonstrukce h...'!J36</f>
        <v>0</v>
      </c>
      <c r="AZ57" s="120">
        <f>'SO 02.02 - Rekonstrukce h...'!F33</f>
        <v>0</v>
      </c>
      <c r="BA57" s="120">
        <f>'SO 02.02 - Rekonstrukce h...'!F34</f>
        <v>0</v>
      </c>
      <c r="BB57" s="120">
        <f>'SO 02.02 - Rekonstrukce h...'!F35</f>
        <v>0</v>
      </c>
      <c r="BC57" s="120">
        <f>'SO 02.02 - Rekonstrukce h...'!F36</f>
        <v>0</v>
      </c>
      <c r="BD57" s="122">
        <f>'SO 02.02 - Rekonstrukce h...'!F37</f>
        <v>0</v>
      </c>
      <c r="BE57" s="7"/>
      <c r="BT57" s="123" t="s">
        <v>83</v>
      </c>
      <c r="BV57" s="123" t="s">
        <v>77</v>
      </c>
      <c r="BW57" s="123" t="s">
        <v>91</v>
      </c>
      <c r="BX57" s="123" t="s">
        <v>5</v>
      </c>
      <c r="CL57" s="123" t="s">
        <v>19</v>
      </c>
      <c r="CM57" s="123" t="s">
        <v>85</v>
      </c>
    </row>
    <row r="58" spans="1:91" s="7" customFormat="1" ht="24.75" customHeight="1">
      <c r="A58" s="111" t="s">
        <v>79</v>
      </c>
      <c r="B58" s="112"/>
      <c r="C58" s="113"/>
      <c r="D58" s="114" t="s">
        <v>92</v>
      </c>
      <c r="E58" s="114"/>
      <c r="F58" s="114"/>
      <c r="G58" s="114"/>
      <c r="H58" s="114"/>
      <c r="I58" s="115"/>
      <c r="J58" s="114" t="s">
        <v>93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02.03 - Rekonstrukce h...'!J30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82</v>
      </c>
      <c r="AR58" s="118"/>
      <c r="AS58" s="119">
        <v>0</v>
      </c>
      <c r="AT58" s="120">
        <f>ROUND(SUM(AV58:AW58),2)</f>
        <v>0</v>
      </c>
      <c r="AU58" s="121">
        <f>'SO 02.03 - Rekonstrukce h...'!P85</f>
        <v>0</v>
      </c>
      <c r="AV58" s="120">
        <f>'SO 02.03 - Rekonstrukce h...'!J33</f>
        <v>0</v>
      </c>
      <c r="AW58" s="120">
        <f>'SO 02.03 - Rekonstrukce h...'!J34</f>
        <v>0</v>
      </c>
      <c r="AX58" s="120">
        <f>'SO 02.03 - Rekonstrukce h...'!J35</f>
        <v>0</v>
      </c>
      <c r="AY58" s="120">
        <f>'SO 02.03 - Rekonstrukce h...'!J36</f>
        <v>0</v>
      </c>
      <c r="AZ58" s="120">
        <f>'SO 02.03 - Rekonstrukce h...'!F33</f>
        <v>0</v>
      </c>
      <c r="BA58" s="120">
        <f>'SO 02.03 - Rekonstrukce h...'!F34</f>
        <v>0</v>
      </c>
      <c r="BB58" s="120">
        <f>'SO 02.03 - Rekonstrukce h...'!F35</f>
        <v>0</v>
      </c>
      <c r="BC58" s="120">
        <f>'SO 02.03 - Rekonstrukce h...'!F36</f>
        <v>0</v>
      </c>
      <c r="BD58" s="122">
        <f>'SO 02.03 - Rekonstrukce h...'!F37</f>
        <v>0</v>
      </c>
      <c r="BE58" s="7"/>
      <c r="BT58" s="123" t="s">
        <v>83</v>
      </c>
      <c r="BV58" s="123" t="s">
        <v>77</v>
      </c>
      <c r="BW58" s="123" t="s">
        <v>94</v>
      </c>
      <c r="BX58" s="123" t="s">
        <v>5</v>
      </c>
      <c r="CL58" s="123" t="s">
        <v>19</v>
      </c>
      <c r="CM58" s="123" t="s">
        <v>85</v>
      </c>
    </row>
    <row r="59" spans="1:91" s="7" customFormat="1" ht="24.75" customHeight="1">
      <c r="A59" s="111" t="s">
        <v>79</v>
      </c>
      <c r="B59" s="112"/>
      <c r="C59" s="113"/>
      <c r="D59" s="114" t="s">
        <v>95</v>
      </c>
      <c r="E59" s="114"/>
      <c r="F59" s="114"/>
      <c r="G59" s="114"/>
      <c r="H59" s="114"/>
      <c r="I59" s="115"/>
      <c r="J59" s="114" t="s">
        <v>96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02.04 - Rekonstrukce h...'!J30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82</v>
      </c>
      <c r="AR59" s="118"/>
      <c r="AS59" s="119">
        <v>0</v>
      </c>
      <c r="AT59" s="120">
        <f>ROUND(SUM(AV59:AW59),2)</f>
        <v>0</v>
      </c>
      <c r="AU59" s="121">
        <f>'SO 02.04 - Rekonstrukce h...'!P81</f>
        <v>0</v>
      </c>
      <c r="AV59" s="120">
        <f>'SO 02.04 - Rekonstrukce h...'!J33</f>
        <v>0</v>
      </c>
      <c r="AW59" s="120">
        <f>'SO 02.04 - Rekonstrukce h...'!J34</f>
        <v>0</v>
      </c>
      <c r="AX59" s="120">
        <f>'SO 02.04 - Rekonstrukce h...'!J35</f>
        <v>0</v>
      </c>
      <c r="AY59" s="120">
        <f>'SO 02.04 - Rekonstrukce h...'!J36</f>
        <v>0</v>
      </c>
      <c r="AZ59" s="120">
        <f>'SO 02.04 - Rekonstrukce h...'!F33</f>
        <v>0</v>
      </c>
      <c r="BA59" s="120">
        <f>'SO 02.04 - Rekonstrukce h...'!F34</f>
        <v>0</v>
      </c>
      <c r="BB59" s="120">
        <f>'SO 02.04 - Rekonstrukce h...'!F35</f>
        <v>0</v>
      </c>
      <c r="BC59" s="120">
        <f>'SO 02.04 - Rekonstrukce h...'!F36</f>
        <v>0</v>
      </c>
      <c r="BD59" s="122">
        <f>'SO 02.04 - Rekonstrukce h...'!F37</f>
        <v>0</v>
      </c>
      <c r="BE59" s="7"/>
      <c r="BT59" s="123" t="s">
        <v>83</v>
      </c>
      <c r="BV59" s="123" t="s">
        <v>77</v>
      </c>
      <c r="BW59" s="123" t="s">
        <v>97</v>
      </c>
      <c r="BX59" s="123" t="s">
        <v>5</v>
      </c>
      <c r="CL59" s="123" t="s">
        <v>19</v>
      </c>
      <c r="CM59" s="123" t="s">
        <v>85</v>
      </c>
    </row>
    <row r="60" spans="1:91" s="7" customFormat="1" ht="24.75" customHeight="1">
      <c r="A60" s="111" t="s">
        <v>79</v>
      </c>
      <c r="B60" s="112"/>
      <c r="C60" s="113"/>
      <c r="D60" s="114" t="s">
        <v>98</v>
      </c>
      <c r="E60" s="114"/>
      <c r="F60" s="114"/>
      <c r="G60" s="114"/>
      <c r="H60" s="114"/>
      <c r="I60" s="115"/>
      <c r="J60" s="114" t="s">
        <v>99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03.01 - Rekonstrukce v...'!J30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82</v>
      </c>
      <c r="AR60" s="118"/>
      <c r="AS60" s="119">
        <v>0</v>
      </c>
      <c r="AT60" s="120">
        <f>ROUND(SUM(AV60:AW60),2)</f>
        <v>0</v>
      </c>
      <c r="AU60" s="121">
        <f>'SO 03.01 - Rekonstrukce v...'!P88</f>
        <v>0</v>
      </c>
      <c r="AV60" s="120">
        <f>'SO 03.01 - Rekonstrukce v...'!J33</f>
        <v>0</v>
      </c>
      <c r="AW60" s="120">
        <f>'SO 03.01 - Rekonstrukce v...'!J34</f>
        <v>0</v>
      </c>
      <c r="AX60" s="120">
        <f>'SO 03.01 - Rekonstrukce v...'!J35</f>
        <v>0</v>
      </c>
      <c r="AY60" s="120">
        <f>'SO 03.01 - Rekonstrukce v...'!J36</f>
        <v>0</v>
      </c>
      <c r="AZ60" s="120">
        <f>'SO 03.01 - Rekonstrukce v...'!F33</f>
        <v>0</v>
      </c>
      <c r="BA60" s="120">
        <f>'SO 03.01 - Rekonstrukce v...'!F34</f>
        <v>0</v>
      </c>
      <c r="BB60" s="120">
        <f>'SO 03.01 - Rekonstrukce v...'!F35</f>
        <v>0</v>
      </c>
      <c r="BC60" s="120">
        <f>'SO 03.01 - Rekonstrukce v...'!F36</f>
        <v>0</v>
      </c>
      <c r="BD60" s="122">
        <f>'SO 03.01 - Rekonstrukce v...'!F37</f>
        <v>0</v>
      </c>
      <c r="BE60" s="7"/>
      <c r="BT60" s="123" t="s">
        <v>83</v>
      </c>
      <c r="BV60" s="123" t="s">
        <v>77</v>
      </c>
      <c r="BW60" s="123" t="s">
        <v>100</v>
      </c>
      <c r="BX60" s="123" t="s">
        <v>5</v>
      </c>
      <c r="CL60" s="123" t="s">
        <v>19</v>
      </c>
      <c r="CM60" s="123" t="s">
        <v>85</v>
      </c>
    </row>
    <row r="61" spans="1:91" s="7" customFormat="1" ht="24.75" customHeight="1">
      <c r="A61" s="111" t="s">
        <v>79</v>
      </c>
      <c r="B61" s="112"/>
      <c r="C61" s="113"/>
      <c r="D61" s="114" t="s">
        <v>101</v>
      </c>
      <c r="E61" s="114"/>
      <c r="F61" s="114"/>
      <c r="G61" s="114"/>
      <c r="H61" s="114"/>
      <c r="I61" s="115"/>
      <c r="J61" s="114" t="s">
        <v>102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 03.02 - Rekonstrukce v...'!J30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82</v>
      </c>
      <c r="AR61" s="118"/>
      <c r="AS61" s="119">
        <v>0</v>
      </c>
      <c r="AT61" s="120">
        <f>ROUND(SUM(AV61:AW61),2)</f>
        <v>0</v>
      </c>
      <c r="AU61" s="121">
        <f>'SO 03.02 - Rekonstrukce v...'!P90</f>
        <v>0</v>
      </c>
      <c r="AV61" s="120">
        <f>'SO 03.02 - Rekonstrukce v...'!J33</f>
        <v>0</v>
      </c>
      <c r="AW61" s="120">
        <f>'SO 03.02 - Rekonstrukce v...'!J34</f>
        <v>0</v>
      </c>
      <c r="AX61" s="120">
        <f>'SO 03.02 - Rekonstrukce v...'!J35</f>
        <v>0</v>
      </c>
      <c r="AY61" s="120">
        <f>'SO 03.02 - Rekonstrukce v...'!J36</f>
        <v>0</v>
      </c>
      <c r="AZ61" s="120">
        <f>'SO 03.02 - Rekonstrukce v...'!F33</f>
        <v>0</v>
      </c>
      <c r="BA61" s="120">
        <f>'SO 03.02 - Rekonstrukce v...'!F34</f>
        <v>0</v>
      </c>
      <c r="BB61" s="120">
        <f>'SO 03.02 - Rekonstrukce v...'!F35</f>
        <v>0</v>
      </c>
      <c r="BC61" s="120">
        <f>'SO 03.02 - Rekonstrukce v...'!F36</f>
        <v>0</v>
      </c>
      <c r="BD61" s="122">
        <f>'SO 03.02 - Rekonstrukce v...'!F37</f>
        <v>0</v>
      </c>
      <c r="BE61" s="7"/>
      <c r="BT61" s="123" t="s">
        <v>83</v>
      </c>
      <c r="BV61" s="123" t="s">
        <v>77</v>
      </c>
      <c r="BW61" s="123" t="s">
        <v>103</v>
      </c>
      <c r="BX61" s="123" t="s">
        <v>5</v>
      </c>
      <c r="CL61" s="123" t="s">
        <v>19</v>
      </c>
      <c r="CM61" s="123" t="s">
        <v>85</v>
      </c>
    </row>
    <row r="62" spans="1:91" s="7" customFormat="1" ht="24.75" customHeight="1">
      <c r="A62" s="111" t="s">
        <v>79</v>
      </c>
      <c r="B62" s="112"/>
      <c r="C62" s="113"/>
      <c r="D62" s="114" t="s">
        <v>104</v>
      </c>
      <c r="E62" s="114"/>
      <c r="F62" s="114"/>
      <c r="G62" s="114"/>
      <c r="H62" s="114"/>
      <c r="I62" s="115"/>
      <c r="J62" s="114" t="s">
        <v>105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'SO 03.03 - Rekonstrukce v...'!J30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82</v>
      </c>
      <c r="AR62" s="118"/>
      <c r="AS62" s="119">
        <v>0</v>
      </c>
      <c r="AT62" s="120">
        <f>ROUND(SUM(AV62:AW62),2)</f>
        <v>0</v>
      </c>
      <c r="AU62" s="121">
        <f>'SO 03.03 - Rekonstrukce v...'!P83</f>
        <v>0</v>
      </c>
      <c r="AV62" s="120">
        <f>'SO 03.03 - Rekonstrukce v...'!J33</f>
        <v>0</v>
      </c>
      <c r="AW62" s="120">
        <f>'SO 03.03 - Rekonstrukce v...'!J34</f>
        <v>0</v>
      </c>
      <c r="AX62" s="120">
        <f>'SO 03.03 - Rekonstrukce v...'!J35</f>
        <v>0</v>
      </c>
      <c r="AY62" s="120">
        <f>'SO 03.03 - Rekonstrukce v...'!J36</f>
        <v>0</v>
      </c>
      <c r="AZ62" s="120">
        <f>'SO 03.03 - Rekonstrukce v...'!F33</f>
        <v>0</v>
      </c>
      <c r="BA62" s="120">
        <f>'SO 03.03 - Rekonstrukce v...'!F34</f>
        <v>0</v>
      </c>
      <c r="BB62" s="120">
        <f>'SO 03.03 - Rekonstrukce v...'!F35</f>
        <v>0</v>
      </c>
      <c r="BC62" s="120">
        <f>'SO 03.03 - Rekonstrukce v...'!F36</f>
        <v>0</v>
      </c>
      <c r="BD62" s="122">
        <f>'SO 03.03 - Rekonstrukce v...'!F37</f>
        <v>0</v>
      </c>
      <c r="BE62" s="7"/>
      <c r="BT62" s="123" t="s">
        <v>83</v>
      </c>
      <c r="BV62" s="123" t="s">
        <v>77</v>
      </c>
      <c r="BW62" s="123" t="s">
        <v>106</v>
      </c>
      <c r="BX62" s="123" t="s">
        <v>5</v>
      </c>
      <c r="CL62" s="123" t="s">
        <v>19</v>
      </c>
      <c r="CM62" s="123" t="s">
        <v>85</v>
      </c>
    </row>
    <row r="63" spans="1:91" s="7" customFormat="1" ht="24.75" customHeight="1">
      <c r="A63" s="111" t="s">
        <v>79</v>
      </c>
      <c r="B63" s="112"/>
      <c r="C63" s="113"/>
      <c r="D63" s="114" t="s">
        <v>107</v>
      </c>
      <c r="E63" s="114"/>
      <c r="F63" s="114"/>
      <c r="G63" s="114"/>
      <c r="H63" s="114"/>
      <c r="I63" s="115"/>
      <c r="J63" s="114" t="s">
        <v>108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'SO 04.01 - Bezpečnostní z...'!J30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82</v>
      </c>
      <c r="AR63" s="118"/>
      <c r="AS63" s="119">
        <v>0</v>
      </c>
      <c r="AT63" s="120">
        <f>ROUND(SUM(AV63:AW63),2)</f>
        <v>0</v>
      </c>
      <c r="AU63" s="121">
        <f>'SO 04.01 - Bezpečnostní z...'!P87</f>
        <v>0</v>
      </c>
      <c r="AV63" s="120">
        <f>'SO 04.01 - Bezpečnostní z...'!J33</f>
        <v>0</v>
      </c>
      <c r="AW63" s="120">
        <f>'SO 04.01 - Bezpečnostní z...'!J34</f>
        <v>0</v>
      </c>
      <c r="AX63" s="120">
        <f>'SO 04.01 - Bezpečnostní z...'!J35</f>
        <v>0</v>
      </c>
      <c r="AY63" s="120">
        <f>'SO 04.01 - Bezpečnostní z...'!J36</f>
        <v>0</v>
      </c>
      <c r="AZ63" s="120">
        <f>'SO 04.01 - Bezpečnostní z...'!F33</f>
        <v>0</v>
      </c>
      <c r="BA63" s="120">
        <f>'SO 04.01 - Bezpečnostní z...'!F34</f>
        <v>0</v>
      </c>
      <c r="BB63" s="120">
        <f>'SO 04.01 - Bezpečnostní z...'!F35</f>
        <v>0</v>
      </c>
      <c r="BC63" s="120">
        <f>'SO 04.01 - Bezpečnostní z...'!F36</f>
        <v>0</v>
      </c>
      <c r="BD63" s="122">
        <f>'SO 04.01 - Bezpečnostní z...'!F37</f>
        <v>0</v>
      </c>
      <c r="BE63" s="7"/>
      <c r="BT63" s="123" t="s">
        <v>83</v>
      </c>
      <c r="BV63" s="123" t="s">
        <v>77</v>
      </c>
      <c r="BW63" s="123" t="s">
        <v>109</v>
      </c>
      <c r="BX63" s="123" t="s">
        <v>5</v>
      </c>
      <c r="CL63" s="123" t="s">
        <v>19</v>
      </c>
      <c r="CM63" s="123" t="s">
        <v>85</v>
      </c>
    </row>
    <row r="64" spans="1:91" s="7" customFormat="1" ht="24.75" customHeight="1">
      <c r="A64" s="111" t="s">
        <v>79</v>
      </c>
      <c r="B64" s="112"/>
      <c r="C64" s="113"/>
      <c r="D64" s="114" t="s">
        <v>110</v>
      </c>
      <c r="E64" s="114"/>
      <c r="F64" s="114"/>
      <c r="G64" s="114"/>
      <c r="H64" s="114"/>
      <c r="I64" s="115"/>
      <c r="J64" s="114" t="s">
        <v>111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'SO 04.02 - Bezpečnostní z...'!J30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82</v>
      </c>
      <c r="AR64" s="118"/>
      <c r="AS64" s="119">
        <v>0</v>
      </c>
      <c r="AT64" s="120">
        <f>ROUND(SUM(AV64:AW64),2)</f>
        <v>0</v>
      </c>
      <c r="AU64" s="121">
        <f>'SO 04.02 - Bezpečnostní z...'!P90</f>
        <v>0</v>
      </c>
      <c r="AV64" s="120">
        <f>'SO 04.02 - Bezpečnostní z...'!J33</f>
        <v>0</v>
      </c>
      <c r="AW64" s="120">
        <f>'SO 04.02 - Bezpečnostní z...'!J34</f>
        <v>0</v>
      </c>
      <c r="AX64" s="120">
        <f>'SO 04.02 - Bezpečnostní z...'!J35</f>
        <v>0</v>
      </c>
      <c r="AY64" s="120">
        <f>'SO 04.02 - Bezpečnostní z...'!J36</f>
        <v>0</v>
      </c>
      <c r="AZ64" s="120">
        <f>'SO 04.02 - Bezpečnostní z...'!F33</f>
        <v>0</v>
      </c>
      <c r="BA64" s="120">
        <f>'SO 04.02 - Bezpečnostní z...'!F34</f>
        <v>0</v>
      </c>
      <c r="BB64" s="120">
        <f>'SO 04.02 - Bezpečnostní z...'!F35</f>
        <v>0</v>
      </c>
      <c r="BC64" s="120">
        <f>'SO 04.02 - Bezpečnostní z...'!F36</f>
        <v>0</v>
      </c>
      <c r="BD64" s="122">
        <f>'SO 04.02 - Bezpečnostní z...'!F37</f>
        <v>0</v>
      </c>
      <c r="BE64" s="7"/>
      <c r="BT64" s="123" t="s">
        <v>83</v>
      </c>
      <c r="BV64" s="123" t="s">
        <v>77</v>
      </c>
      <c r="BW64" s="123" t="s">
        <v>112</v>
      </c>
      <c r="BX64" s="123" t="s">
        <v>5</v>
      </c>
      <c r="CL64" s="123" t="s">
        <v>19</v>
      </c>
      <c r="CM64" s="123" t="s">
        <v>85</v>
      </c>
    </row>
    <row r="65" spans="1:91" s="7" customFormat="1" ht="16.5" customHeight="1">
      <c r="A65" s="111" t="s">
        <v>79</v>
      </c>
      <c r="B65" s="112"/>
      <c r="C65" s="113"/>
      <c r="D65" s="114" t="s">
        <v>113</v>
      </c>
      <c r="E65" s="114"/>
      <c r="F65" s="114"/>
      <c r="G65" s="114"/>
      <c r="H65" s="114"/>
      <c r="I65" s="115"/>
      <c r="J65" s="114" t="s">
        <v>114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6">
        <f>'SO 05 - Úprava odpadního ...'!J30</f>
        <v>0</v>
      </c>
      <c r="AH65" s="115"/>
      <c r="AI65" s="115"/>
      <c r="AJ65" s="115"/>
      <c r="AK65" s="115"/>
      <c r="AL65" s="115"/>
      <c r="AM65" s="115"/>
      <c r="AN65" s="116">
        <f>SUM(AG65,AT65)</f>
        <v>0</v>
      </c>
      <c r="AO65" s="115"/>
      <c r="AP65" s="115"/>
      <c r="AQ65" s="117" t="s">
        <v>82</v>
      </c>
      <c r="AR65" s="118"/>
      <c r="AS65" s="119">
        <v>0</v>
      </c>
      <c r="AT65" s="120">
        <f>ROUND(SUM(AV65:AW65),2)</f>
        <v>0</v>
      </c>
      <c r="AU65" s="121">
        <f>'SO 05 - Úprava odpadního ...'!P86</f>
        <v>0</v>
      </c>
      <c r="AV65" s="120">
        <f>'SO 05 - Úprava odpadního ...'!J33</f>
        <v>0</v>
      </c>
      <c r="AW65" s="120">
        <f>'SO 05 - Úprava odpadního ...'!J34</f>
        <v>0</v>
      </c>
      <c r="AX65" s="120">
        <f>'SO 05 - Úprava odpadního ...'!J35</f>
        <v>0</v>
      </c>
      <c r="AY65" s="120">
        <f>'SO 05 - Úprava odpadního ...'!J36</f>
        <v>0</v>
      </c>
      <c r="AZ65" s="120">
        <f>'SO 05 - Úprava odpadního ...'!F33</f>
        <v>0</v>
      </c>
      <c r="BA65" s="120">
        <f>'SO 05 - Úprava odpadního ...'!F34</f>
        <v>0</v>
      </c>
      <c r="BB65" s="120">
        <f>'SO 05 - Úprava odpadního ...'!F35</f>
        <v>0</v>
      </c>
      <c r="BC65" s="120">
        <f>'SO 05 - Úprava odpadního ...'!F36</f>
        <v>0</v>
      </c>
      <c r="BD65" s="122">
        <f>'SO 05 - Úprava odpadního ...'!F37</f>
        <v>0</v>
      </c>
      <c r="BE65" s="7"/>
      <c r="BT65" s="123" t="s">
        <v>83</v>
      </c>
      <c r="BV65" s="123" t="s">
        <v>77</v>
      </c>
      <c r="BW65" s="123" t="s">
        <v>115</v>
      </c>
      <c r="BX65" s="123" t="s">
        <v>5</v>
      </c>
      <c r="CL65" s="123" t="s">
        <v>19</v>
      </c>
      <c r="CM65" s="123" t="s">
        <v>85</v>
      </c>
    </row>
    <row r="66" spans="1:91" s="7" customFormat="1" ht="16.5" customHeight="1">
      <c r="A66" s="111" t="s">
        <v>79</v>
      </c>
      <c r="B66" s="112"/>
      <c r="C66" s="113"/>
      <c r="D66" s="114" t="s">
        <v>116</v>
      </c>
      <c r="E66" s="114"/>
      <c r="F66" s="114"/>
      <c r="G66" s="114"/>
      <c r="H66" s="114"/>
      <c r="I66" s="115"/>
      <c r="J66" s="114" t="s">
        <v>117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6">
        <f>'SO 06 - Deponie - Terénní...'!J30</f>
        <v>0</v>
      </c>
      <c r="AH66" s="115"/>
      <c r="AI66" s="115"/>
      <c r="AJ66" s="115"/>
      <c r="AK66" s="115"/>
      <c r="AL66" s="115"/>
      <c r="AM66" s="115"/>
      <c r="AN66" s="116">
        <f>SUM(AG66,AT66)</f>
        <v>0</v>
      </c>
      <c r="AO66" s="115"/>
      <c r="AP66" s="115"/>
      <c r="AQ66" s="117" t="s">
        <v>82</v>
      </c>
      <c r="AR66" s="118"/>
      <c r="AS66" s="119">
        <v>0</v>
      </c>
      <c r="AT66" s="120">
        <f>ROUND(SUM(AV66:AW66),2)</f>
        <v>0</v>
      </c>
      <c r="AU66" s="121">
        <f>'SO 06 - Deponie - Terénní...'!P81</f>
        <v>0</v>
      </c>
      <c r="AV66" s="120">
        <f>'SO 06 - Deponie - Terénní...'!J33</f>
        <v>0</v>
      </c>
      <c r="AW66" s="120">
        <f>'SO 06 - Deponie - Terénní...'!J34</f>
        <v>0</v>
      </c>
      <c r="AX66" s="120">
        <f>'SO 06 - Deponie - Terénní...'!J35</f>
        <v>0</v>
      </c>
      <c r="AY66" s="120">
        <f>'SO 06 - Deponie - Terénní...'!J36</f>
        <v>0</v>
      </c>
      <c r="AZ66" s="120">
        <f>'SO 06 - Deponie - Terénní...'!F33</f>
        <v>0</v>
      </c>
      <c r="BA66" s="120">
        <f>'SO 06 - Deponie - Terénní...'!F34</f>
        <v>0</v>
      </c>
      <c r="BB66" s="120">
        <f>'SO 06 - Deponie - Terénní...'!F35</f>
        <v>0</v>
      </c>
      <c r="BC66" s="120">
        <f>'SO 06 - Deponie - Terénní...'!F36</f>
        <v>0</v>
      </c>
      <c r="BD66" s="122">
        <f>'SO 06 - Deponie - Terénní...'!F37</f>
        <v>0</v>
      </c>
      <c r="BE66" s="7"/>
      <c r="BT66" s="123" t="s">
        <v>83</v>
      </c>
      <c r="BV66" s="123" t="s">
        <v>77</v>
      </c>
      <c r="BW66" s="123" t="s">
        <v>118</v>
      </c>
      <c r="BX66" s="123" t="s">
        <v>5</v>
      </c>
      <c r="CL66" s="123" t="s">
        <v>19</v>
      </c>
      <c r="CM66" s="123" t="s">
        <v>85</v>
      </c>
    </row>
    <row r="67" spans="1:91" s="7" customFormat="1" ht="16.5" customHeight="1">
      <c r="A67" s="111" t="s">
        <v>79</v>
      </c>
      <c r="B67" s="112"/>
      <c r="C67" s="113"/>
      <c r="D67" s="114" t="s">
        <v>119</v>
      </c>
      <c r="E67" s="114"/>
      <c r="F67" s="114"/>
      <c r="G67" s="114"/>
      <c r="H67" s="114"/>
      <c r="I67" s="115"/>
      <c r="J67" s="114" t="s">
        <v>120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'VON - Vedlejší a ostatní ...'!J30</f>
        <v>0</v>
      </c>
      <c r="AH67" s="115"/>
      <c r="AI67" s="115"/>
      <c r="AJ67" s="115"/>
      <c r="AK67" s="115"/>
      <c r="AL67" s="115"/>
      <c r="AM67" s="115"/>
      <c r="AN67" s="116">
        <f>SUM(AG67,AT67)</f>
        <v>0</v>
      </c>
      <c r="AO67" s="115"/>
      <c r="AP67" s="115"/>
      <c r="AQ67" s="117" t="s">
        <v>82</v>
      </c>
      <c r="AR67" s="118"/>
      <c r="AS67" s="124">
        <v>0</v>
      </c>
      <c r="AT67" s="125">
        <f>ROUND(SUM(AV67:AW67),2)</f>
        <v>0</v>
      </c>
      <c r="AU67" s="126">
        <f>'VON - Vedlejší a ostatní ...'!P91</f>
        <v>0</v>
      </c>
      <c r="AV67" s="125">
        <f>'VON - Vedlejší a ostatní ...'!J33</f>
        <v>0</v>
      </c>
      <c r="AW67" s="125">
        <f>'VON - Vedlejší a ostatní ...'!J34</f>
        <v>0</v>
      </c>
      <c r="AX67" s="125">
        <f>'VON - Vedlejší a ostatní ...'!J35</f>
        <v>0</v>
      </c>
      <c r="AY67" s="125">
        <f>'VON - Vedlejší a ostatní ...'!J36</f>
        <v>0</v>
      </c>
      <c r="AZ67" s="125">
        <f>'VON - Vedlejší a ostatní ...'!F33</f>
        <v>0</v>
      </c>
      <c r="BA67" s="125">
        <f>'VON - Vedlejší a ostatní ...'!F34</f>
        <v>0</v>
      </c>
      <c r="BB67" s="125">
        <f>'VON - Vedlejší a ostatní ...'!F35</f>
        <v>0</v>
      </c>
      <c r="BC67" s="125">
        <f>'VON - Vedlejší a ostatní ...'!F36</f>
        <v>0</v>
      </c>
      <c r="BD67" s="127">
        <f>'VON - Vedlejší a ostatní ...'!F37</f>
        <v>0</v>
      </c>
      <c r="BE67" s="7"/>
      <c r="BT67" s="123" t="s">
        <v>83</v>
      </c>
      <c r="BV67" s="123" t="s">
        <v>77</v>
      </c>
      <c r="BW67" s="123" t="s">
        <v>121</v>
      </c>
      <c r="BX67" s="123" t="s">
        <v>5</v>
      </c>
      <c r="CL67" s="123" t="s">
        <v>19</v>
      </c>
      <c r="CM67" s="123" t="s">
        <v>85</v>
      </c>
    </row>
    <row r="68" spans="1:57" s="2" customFormat="1" ht="30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4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44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</sheetData>
  <sheetProtection password="CC35" sheet="1" objects="1" scenarios="1" formatColumns="0" formatRows="0"/>
  <mergeCells count="9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SO 01 - Odbahnění'!C2" display="/"/>
    <hyperlink ref="A56" location="'SO 02.01 - Rekonstrukce h...'!C2" display="/"/>
    <hyperlink ref="A57" location="'SO 02.02 - Rekonstrukce h...'!C2" display="/"/>
    <hyperlink ref="A58" location="'SO 02.03 - Rekonstrukce h...'!C2" display="/"/>
    <hyperlink ref="A59" location="'SO 02.04 - Rekonstrukce h...'!C2" display="/"/>
    <hyperlink ref="A60" location="'SO 03.01 - Rekonstrukce v...'!C2" display="/"/>
    <hyperlink ref="A61" location="'SO 03.02 - Rekonstrukce v...'!C2" display="/"/>
    <hyperlink ref="A62" location="'SO 03.03 - Rekonstrukce v...'!C2" display="/"/>
    <hyperlink ref="A63" location="'SO 04.01 - Bezpečnostní z...'!C2" display="/"/>
    <hyperlink ref="A64" location="'SO 04.02 - Bezpečnostní z...'!C2" display="/"/>
    <hyperlink ref="A65" location="'SO 05 - Úprava odpadního ...'!C2" display="/"/>
    <hyperlink ref="A66" location="'SO 06 - Deponie - Terénní...'!C2" display="/"/>
    <hyperlink ref="A6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984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ROUND((SUM(BE87:BE299)),2)</f>
        <v>0</v>
      </c>
      <c r="G33" s="38"/>
      <c r="H33" s="38"/>
      <c r="I33" s="148">
        <v>0.21</v>
      </c>
      <c r="J33" s="147">
        <f>ROUND(((SUM(BE87:BE299))*I33),2)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ROUND((SUM(BF87:BF299)),2)</f>
        <v>0</v>
      </c>
      <c r="G34" s="38"/>
      <c r="H34" s="38"/>
      <c r="I34" s="148">
        <v>0.15</v>
      </c>
      <c r="J34" s="147">
        <f>ROUND(((SUM(BF87:BF299))*I34),2)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ROUND((SUM(BG87:BG299)),2)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ROUND((SUM(BH87:BH299)),2)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ROUND((SUM(BI87:BI299)),2)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SO 04.01 - Bezpečnostní zařízení - bezpečnostní přeliv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231</v>
      </c>
      <c r="E62" s="174"/>
      <c r="F62" s="174"/>
      <c r="G62" s="174"/>
      <c r="H62" s="174"/>
      <c r="I62" s="174"/>
      <c r="J62" s="175">
        <f>J149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674</v>
      </c>
      <c r="E63" s="174"/>
      <c r="F63" s="174"/>
      <c r="G63" s="174"/>
      <c r="H63" s="174"/>
      <c r="I63" s="174"/>
      <c r="J63" s="175">
        <f>J184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233</v>
      </c>
      <c r="E64" s="174"/>
      <c r="F64" s="174"/>
      <c r="G64" s="174"/>
      <c r="H64" s="174"/>
      <c r="I64" s="174"/>
      <c r="J64" s="175">
        <f>J246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675</v>
      </c>
      <c r="E65" s="174"/>
      <c r="F65" s="174"/>
      <c r="G65" s="174"/>
      <c r="H65" s="174"/>
      <c r="I65" s="174"/>
      <c r="J65" s="175">
        <f>J267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676</v>
      </c>
      <c r="E66" s="174"/>
      <c r="F66" s="174"/>
      <c r="G66" s="174"/>
      <c r="H66" s="174"/>
      <c r="I66" s="174"/>
      <c r="J66" s="175">
        <f>J279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232</v>
      </c>
      <c r="E67" s="174"/>
      <c r="F67" s="174"/>
      <c r="G67" s="174"/>
      <c r="H67" s="174"/>
      <c r="I67" s="174"/>
      <c r="J67" s="175">
        <f>J296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132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Rekonstrukce malé vodní nádrže Milíkov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123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 xml:space="preserve">SO 04.01 - Bezpečnostní zařízení - bezpečnostní přeliv 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Milíkov</v>
      </c>
      <c r="G81" s="40"/>
      <c r="H81" s="40"/>
      <c r="I81" s="32" t="s">
        <v>23</v>
      </c>
      <c r="J81" s="72" t="str">
        <f>IF(J12="","",J12)</f>
        <v>29. 9. 2022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Obec Milíkov</v>
      </c>
      <c r="G83" s="40"/>
      <c r="H83" s="40"/>
      <c r="I83" s="32" t="s">
        <v>32</v>
      </c>
      <c r="J83" s="36" t="str">
        <f>E21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5.6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35</v>
      </c>
      <c r="J84" s="36" t="str">
        <f>E24</f>
        <v>Vodohospodářský rozvoj a výstavba, a.s.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133</v>
      </c>
      <c r="D86" s="180" t="s">
        <v>60</v>
      </c>
      <c r="E86" s="180" t="s">
        <v>56</v>
      </c>
      <c r="F86" s="180" t="s">
        <v>57</v>
      </c>
      <c r="G86" s="180" t="s">
        <v>134</v>
      </c>
      <c r="H86" s="180" t="s">
        <v>135</v>
      </c>
      <c r="I86" s="180" t="s">
        <v>136</v>
      </c>
      <c r="J86" s="180" t="s">
        <v>127</v>
      </c>
      <c r="K86" s="181" t="s">
        <v>137</v>
      </c>
      <c r="L86" s="182"/>
      <c r="M86" s="92" t="s">
        <v>19</v>
      </c>
      <c r="N86" s="93" t="s">
        <v>45</v>
      </c>
      <c r="O86" s="93" t="s">
        <v>138</v>
      </c>
      <c r="P86" s="93" t="s">
        <v>139</v>
      </c>
      <c r="Q86" s="93" t="s">
        <v>140</v>
      </c>
      <c r="R86" s="93" t="s">
        <v>141</v>
      </c>
      <c r="S86" s="93" t="s">
        <v>142</v>
      </c>
      <c r="T86" s="94" t="s">
        <v>143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144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139.94010470999996</v>
      </c>
      <c r="S87" s="96"/>
      <c r="T87" s="186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74</v>
      </c>
      <c r="AU87" s="17" t="s">
        <v>128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74</v>
      </c>
      <c r="E88" s="191" t="s">
        <v>145</v>
      </c>
      <c r="F88" s="191" t="s">
        <v>146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P89+P149+P184+P246+P267+P279+P296</f>
        <v>0</v>
      </c>
      <c r="Q88" s="196"/>
      <c r="R88" s="197">
        <f>R89+R149+R184+R246+R267+R279+R296</f>
        <v>139.94010470999996</v>
      </c>
      <c r="S88" s="196"/>
      <c r="T88" s="198">
        <f>T89+T149+T184+T246+T267+T279+T296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83</v>
      </c>
      <c r="AT88" s="200" t="s">
        <v>74</v>
      </c>
      <c r="AU88" s="200" t="s">
        <v>75</v>
      </c>
      <c r="AY88" s="199" t="s">
        <v>147</v>
      </c>
      <c r="BK88" s="201">
        <f>BK89+BK149+BK184+BK246+BK267+BK279+BK296</f>
        <v>0</v>
      </c>
    </row>
    <row r="89" spans="1:63" s="12" customFormat="1" ht="22.8" customHeight="1">
      <c r="A89" s="12"/>
      <c r="B89" s="188"/>
      <c r="C89" s="189"/>
      <c r="D89" s="190" t="s">
        <v>74</v>
      </c>
      <c r="E89" s="202" t="s">
        <v>83</v>
      </c>
      <c r="F89" s="202" t="s">
        <v>148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SUM(P90:P148)</f>
        <v>0</v>
      </c>
      <c r="Q89" s="196"/>
      <c r="R89" s="197">
        <f>SUM(R90:R148)</f>
        <v>0.008452</v>
      </c>
      <c r="S89" s="196"/>
      <c r="T89" s="198">
        <f>SUM(T90:T148)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83</v>
      </c>
      <c r="AT89" s="200" t="s">
        <v>74</v>
      </c>
      <c r="AU89" s="200" t="s">
        <v>83</v>
      </c>
      <c r="AY89" s="199" t="s">
        <v>147</v>
      </c>
      <c r="BK89" s="201">
        <f>SUM(BK90:BK148)</f>
        <v>0</v>
      </c>
    </row>
    <row r="90" spans="1:65" s="2" customFormat="1" ht="24.15" customHeight="1">
      <c r="A90" s="38"/>
      <c r="B90" s="39"/>
      <c r="C90" s="204" t="s">
        <v>83</v>
      </c>
      <c r="D90" s="204" t="s">
        <v>149</v>
      </c>
      <c r="E90" s="205" t="s">
        <v>631</v>
      </c>
      <c r="F90" s="206" t="s">
        <v>632</v>
      </c>
      <c r="G90" s="207" t="s">
        <v>152</v>
      </c>
      <c r="H90" s="208">
        <v>787</v>
      </c>
      <c r="I90" s="209"/>
      <c r="J90" s="210">
        <f>ROUND(I90*H90,2)</f>
        <v>0</v>
      </c>
      <c r="K90" s="206" t="s">
        <v>153</v>
      </c>
      <c r="L90" s="44"/>
      <c r="M90" s="211" t="s">
        <v>19</v>
      </c>
      <c r="N90" s="212" t="s">
        <v>46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154</v>
      </c>
      <c r="AT90" s="215" t="s">
        <v>149</v>
      </c>
      <c r="AU90" s="215" t="s">
        <v>85</v>
      </c>
      <c r="AY90" s="17" t="s">
        <v>147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83</v>
      </c>
      <c r="BK90" s="216">
        <f>ROUND(I90*H90,2)</f>
        <v>0</v>
      </c>
      <c r="BL90" s="17" t="s">
        <v>154</v>
      </c>
      <c r="BM90" s="215" t="s">
        <v>985</v>
      </c>
    </row>
    <row r="91" spans="1:47" s="2" customFormat="1" ht="12">
      <c r="A91" s="38"/>
      <c r="B91" s="39"/>
      <c r="C91" s="40"/>
      <c r="D91" s="217" t="s">
        <v>156</v>
      </c>
      <c r="E91" s="40"/>
      <c r="F91" s="218" t="s">
        <v>634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156</v>
      </c>
      <c r="AU91" s="17" t="s">
        <v>85</v>
      </c>
    </row>
    <row r="92" spans="1:47" s="2" customFormat="1" ht="12">
      <c r="A92" s="38"/>
      <c r="B92" s="39"/>
      <c r="C92" s="40"/>
      <c r="D92" s="222" t="s">
        <v>158</v>
      </c>
      <c r="E92" s="40"/>
      <c r="F92" s="223" t="s">
        <v>635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158</v>
      </c>
      <c r="AU92" s="17" t="s">
        <v>85</v>
      </c>
    </row>
    <row r="93" spans="1:51" s="13" customFormat="1" ht="12">
      <c r="A93" s="13"/>
      <c r="B93" s="224"/>
      <c r="C93" s="225"/>
      <c r="D93" s="217" t="s">
        <v>160</v>
      </c>
      <c r="E93" s="226" t="s">
        <v>19</v>
      </c>
      <c r="F93" s="227" t="s">
        <v>986</v>
      </c>
      <c r="G93" s="225"/>
      <c r="H93" s="228">
        <v>787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160</v>
      </c>
      <c r="AU93" s="234" t="s">
        <v>85</v>
      </c>
      <c r="AV93" s="13" t="s">
        <v>85</v>
      </c>
      <c r="AW93" s="13" t="s">
        <v>34</v>
      </c>
      <c r="AX93" s="13" t="s">
        <v>83</v>
      </c>
      <c r="AY93" s="234" t="s">
        <v>147</v>
      </c>
    </row>
    <row r="94" spans="1:65" s="2" customFormat="1" ht="33" customHeight="1">
      <c r="A94" s="38"/>
      <c r="B94" s="39"/>
      <c r="C94" s="204" t="s">
        <v>85</v>
      </c>
      <c r="D94" s="204" t="s">
        <v>149</v>
      </c>
      <c r="E94" s="205" t="s">
        <v>987</v>
      </c>
      <c r="F94" s="206" t="s">
        <v>988</v>
      </c>
      <c r="G94" s="207" t="s">
        <v>176</v>
      </c>
      <c r="H94" s="208">
        <v>1831.233</v>
      </c>
      <c r="I94" s="209"/>
      <c r="J94" s="210">
        <f>ROUND(I94*H94,2)</f>
        <v>0</v>
      </c>
      <c r="K94" s="206" t="s">
        <v>153</v>
      </c>
      <c r="L94" s="44"/>
      <c r="M94" s="211" t="s">
        <v>19</v>
      </c>
      <c r="N94" s="212" t="s">
        <v>46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154</v>
      </c>
      <c r="AT94" s="215" t="s">
        <v>149</v>
      </c>
      <c r="AU94" s="215" t="s">
        <v>85</v>
      </c>
      <c r="AY94" s="17" t="s">
        <v>147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83</v>
      </c>
      <c r="BK94" s="216">
        <f>ROUND(I94*H94,2)</f>
        <v>0</v>
      </c>
      <c r="BL94" s="17" t="s">
        <v>154</v>
      </c>
      <c r="BM94" s="215" t="s">
        <v>989</v>
      </c>
    </row>
    <row r="95" spans="1:47" s="2" customFormat="1" ht="12">
      <c r="A95" s="38"/>
      <c r="B95" s="39"/>
      <c r="C95" s="40"/>
      <c r="D95" s="217" t="s">
        <v>156</v>
      </c>
      <c r="E95" s="40"/>
      <c r="F95" s="218" t="s">
        <v>990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156</v>
      </c>
      <c r="AU95" s="17" t="s">
        <v>85</v>
      </c>
    </row>
    <row r="96" spans="1:47" s="2" customFormat="1" ht="12">
      <c r="A96" s="38"/>
      <c r="B96" s="39"/>
      <c r="C96" s="40"/>
      <c r="D96" s="222" t="s">
        <v>158</v>
      </c>
      <c r="E96" s="40"/>
      <c r="F96" s="223" t="s">
        <v>991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158</v>
      </c>
      <c r="AU96" s="17" t="s">
        <v>85</v>
      </c>
    </row>
    <row r="97" spans="1:51" s="13" customFormat="1" ht="12">
      <c r="A97" s="13"/>
      <c r="B97" s="224"/>
      <c r="C97" s="225"/>
      <c r="D97" s="217" t="s">
        <v>160</v>
      </c>
      <c r="E97" s="226" t="s">
        <v>19</v>
      </c>
      <c r="F97" s="227" t="s">
        <v>992</v>
      </c>
      <c r="G97" s="225"/>
      <c r="H97" s="228">
        <v>383.35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160</v>
      </c>
      <c r="AU97" s="234" t="s">
        <v>85</v>
      </c>
      <c r="AV97" s="13" t="s">
        <v>85</v>
      </c>
      <c r="AW97" s="13" t="s">
        <v>34</v>
      </c>
      <c r="AX97" s="13" t="s">
        <v>75</v>
      </c>
      <c r="AY97" s="234" t="s">
        <v>147</v>
      </c>
    </row>
    <row r="98" spans="1:51" s="13" customFormat="1" ht="12">
      <c r="A98" s="13"/>
      <c r="B98" s="224"/>
      <c r="C98" s="225"/>
      <c r="D98" s="217" t="s">
        <v>160</v>
      </c>
      <c r="E98" s="226" t="s">
        <v>19</v>
      </c>
      <c r="F98" s="227" t="s">
        <v>993</v>
      </c>
      <c r="G98" s="225"/>
      <c r="H98" s="228">
        <v>576.875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160</v>
      </c>
      <c r="AU98" s="234" t="s">
        <v>85</v>
      </c>
      <c r="AV98" s="13" t="s">
        <v>85</v>
      </c>
      <c r="AW98" s="13" t="s">
        <v>34</v>
      </c>
      <c r="AX98" s="13" t="s">
        <v>75</v>
      </c>
      <c r="AY98" s="234" t="s">
        <v>147</v>
      </c>
    </row>
    <row r="99" spans="1:51" s="13" customFormat="1" ht="12">
      <c r="A99" s="13"/>
      <c r="B99" s="224"/>
      <c r="C99" s="225"/>
      <c r="D99" s="217" t="s">
        <v>160</v>
      </c>
      <c r="E99" s="226" t="s">
        <v>19</v>
      </c>
      <c r="F99" s="227" t="s">
        <v>994</v>
      </c>
      <c r="G99" s="225"/>
      <c r="H99" s="228">
        <v>303.408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160</v>
      </c>
      <c r="AU99" s="234" t="s">
        <v>85</v>
      </c>
      <c r="AV99" s="13" t="s">
        <v>85</v>
      </c>
      <c r="AW99" s="13" t="s">
        <v>34</v>
      </c>
      <c r="AX99" s="13" t="s">
        <v>75</v>
      </c>
      <c r="AY99" s="234" t="s">
        <v>147</v>
      </c>
    </row>
    <row r="100" spans="1:51" s="13" customFormat="1" ht="12">
      <c r="A100" s="13"/>
      <c r="B100" s="224"/>
      <c r="C100" s="225"/>
      <c r="D100" s="217" t="s">
        <v>160</v>
      </c>
      <c r="E100" s="226" t="s">
        <v>19</v>
      </c>
      <c r="F100" s="227" t="s">
        <v>995</v>
      </c>
      <c r="G100" s="225"/>
      <c r="H100" s="228">
        <v>567.6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34</v>
      </c>
      <c r="AX100" s="13" t="s">
        <v>75</v>
      </c>
      <c r="AY100" s="234" t="s">
        <v>147</v>
      </c>
    </row>
    <row r="101" spans="1:51" s="14" customFormat="1" ht="12">
      <c r="A101" s="14"/>
      <c r="B101" s="238"/>
      <c r="C101" s="239"/>
      <c r="D101" s="217" t="s">
        <v>160</v>
      </c>
      <c r="E101" s="240" t="s">
        <v>19</v>
      </c>
      <c r="F101" s="241" t="s">
        <v>247</v>
      </c>
      <c r="G101" s="239"/>
      <c r="H101" s="242">
        <v>1831.233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160</v>
      </c>
      <c r="AU101" s="248" t="s">
        <v>85</v>
      </c>
      <c r="AV101" s="14" t="s">
        <v>154</v>
      </c>
      <c r="AW101" s="14" t="s">
        <v>34</v>
      </c>
      <c r="AX101" s="14" t="s">
        <v>83</v>
      </c>
      <c r="AY101" s="248" t="s">
        <v>147</v>
      </c>
    </row>
    <row r="102" spans="1:65" s="2" customFormat="1" ht="37.8" customHeight="1">
      <c r="A102" s="38"/>
      <c r="B102" s="39"/>
      <c r="C102" s="204" t="s">
        <v>168</v>
      </c>
      <c r="D102" s="204" t="s">
        <v>149</v>
      </c>
      <c r="E102" s="205" t="s">
        <v>276</v>
      </c>
      <c r="F102" s="206" t="s">
        <v>277</v>
      </c>
      <c r="G102" s="207" t="s">
        <v>176</v>
      </c>
      <c r="H102" s="208">
        <v>1756</v>
      </c>
      <c r="I102" s="209"/>
      <c r="J102" s="210">
        <f>ROUND(I102*H102,2)</f>
        <v>0</v>
      </c>
      <c r="K102" s="206" t="s">
        <v>153</v>
      </c>
      <c r="L102" s="44"/>
      <c r="M102" s="211" t="s">
        <v>19</v>
      </c>
      <c r="N102" s="212" t="s">
        <v>46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154</v>
      </c>
      <c r="AT102" s="215" t="s">
        <v>149</v>
      </c>
      <c r="AU102" s="215" t="s">
        <v>85</v>
      </c>
      <c r="AY102" s="17" t="s">
        <v>147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83</v>
      </c>
      <c r="BK102" s="216">
        <f>ROUND(I102*H102,2)</f>
        <v>0</v>
      </c>
      <c r="BL102" s="17" t="s">
        <v>154</v>
      </c>
      <c r="BM102" s="215" t="s">
        <v>996</v>
      </c>
    </row>
    <row r="103" spans="1:47" s="2" customFormat="1" ht="12">
      <c r="A103" s="38"/>
      <c r="B103" s="39"/>
      <c r="C103" s="40"/>
      <c r="D103" s="217" t="s">
        <v>156</v>
      </c>
      <c r="E103" s="40"/>
      <c r="F103" s="218" t="s">
        <v>279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156</v>
      </c>
      <c r="AU103" s="17" t="s">
        <v>85</v>
      </c>
    </row>
    <row r="104" spans="1:47" s="2" customFormat="1" ht="12">
      <c r="A104" s="38"/>
      <c r="B104" s="39"/>
      <c r="C104" s="40"/>
      <c r="D104" s="222" t="s">
        <v>158</v>
      </c>
      <c r="E104" s="40"/>
      <c r="F104" s="223" t="s">
        <v>280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158</v>
      </c>
      <c r="AU104" s="17" t="s">
        <v>85</v>
      </c>
    </row>
    <row r="105" spans="1:51" s="13" customFormat="1" ht="12">
      <c r="A105" s="13"/>
      <c r="B105" s="224"/>
      <c r="C105" s="225"/>
      <c r="D105" s="217" t="s">
        <v>160</v>
      </c>
      <c r="E105" s="226" t="s">
        <v>19</v>
      </c>
      <c r="F105" s="227" t="s">
        <v>997</v>
      </c>
      <c r="G105" s="225"/>
      <c r="H105" s="228">
        <v>1756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160</v>
      </c>
      <c r="AU105" s="234" t="s">
        <v>85</v>
      </c>
      <c r="AV105" s="13" t="s">
        <v>85</v>
      </c>
      <c r="AW105" s="13" t="s">
        <v>34</v>
      </c>
      <c r="AX105" s="13" t="s">
        <v>83</v>
      </c>
      <c r="AY105" s="234" t="s">
        <v>147</v>
      </c>
    </row>
    <row r="106" spans="1:65" s="2" customFormat="1" ht="16.5" customHeight="1">
      <c r="A106" s="38"/>
      <c r="B106" s="39"/>
      <c r="C106" s="204" t="s">
        <v>154</v>
      </c>
      <c r="D106" s="204" t="s">
        <v>149</v>
      </c>
      <c r="E106" s="205" t="s">
        <v>282</v>
      </c>
      <c r="F106" s="206" t="s">
        <v>283</v>
      </c>
      <c r="G106" s="207" t="s">
        <v>176</v>
      </c>
      <c r="H106" s="208">
        <v>878</v>
      </c>
      <c r="I106" s="209"/>
      <c r="J106" s="210">
        <f>ROUND(I106*H106,2)</f>
        <v>0</v>
      </c>
      <c r="K106" s="206" t="s">
        <v>153</v>
      </c>
      <c r="L106" s="44"/>
      <c r="M106" s="211" t="s">
        <v>19</v>
      </c>
      <c r="N106" s="212" t="s">
        <v>46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154</v>
      </c>
      <c r="AT106" s="215" t="s">
        <v>149</v>
      </c>
      <c r="AU106" s="215" t="s">
        <v>85</v>
      </c>
      <c r="AY106" s="17" t="s">
        <v>147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83</v>
      </c>
      <c r="BK106" s="216">
        <f>ROUND(I106*H106,2)</f>
        <v>0</v>
      </c>
      <c r="BL106" s="17" t="s">
        <v>154</v>
      </c>
      <c r="BM106" s="215" t="s">
        <v>998</v>
      </c>
    </row>
    <row r="107" spans="1:47" s="2" customFormat="1" ht="12">
      <c r="A107" s="38"/>
      <c r="B107" s="39"/>
      <c r="C107" s="40"/>
      <c r="D107" s="217" t="s">
        <v>156</v>
      </c>
      <c r="E107" s="40"/>
      <c r="F107" s="218" t="s">
        <v>285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156</v>
      </c>
      <c r="AU107" s="17" t="s">
        <v>85</v>
      </c>
    </row>
    <row r="108" spans="1:47" s="2" customFormat="1" ht="12">
      <c r="A108" s="38"/>
      <c r="B108" s="39"/>
      <c r="C108" s="40"/>
      <c r="D108" s="222" t="s">
        <v>158</v>
      </c>
      <c r="E108" s="40"/>
      <c r="F108" s="223" t="s">
        <v>286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158</v>
      </c>
      <c r="AU108" s="17" t="s">
        <v>85</v>
      </c>
    </row>
    <row r="109" spans="1:51" s="13" customFormat="1" ht="12">
      <c r="A109" s="13"/>
      <c r="B109" s="224"/>
      <c r="C109" s="225"/>
      <c r="D109" s="217" t="s">
        <v>160</v>
      </c>
      <c r="E109" s="226" t="s">
        <v>19</v>
      </c>
      <c r="F109" s="227" t="s">
        <v>999</v>
      </c>
      <c r="G109" s="225"/>
      <c r="H109" s="228">
        <v>878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160</v>
      </c>
      <c r="AU109" s="234" t="s">
        <v>85</v>
      </c>
      <c r="AV109" s="13" t="s">
        <v>85</v>
      </c>
      <c r="AW109" s="13" t="s">
        <v>34</v>
      </c>
      <c r="AX109" s="13" t="s">
        <v>83</v>
      </c>
      <c r="AY109" s="234" t="s">
        <v>147</v>
      </c>
    </row>
    <row r="110" spans="1:65" s="2" customFormat="1" ht="24.15" customHeight="1">
      <c r="A110" s="38"/>
      <c r="B110" s="39"/>
      <c r="C110" s="204" t="s">
        <v>181</v>
      </c>
      <c r="D110" s="204" t="s">
        <v>149</v>
      </c>
      <c r="E110" s="205" t="s">
        <v>188</v>
      </c>
      <c r="F110" s="206" t="s">
        <v>189</v>
      </c>
      <c r="G110" s="207" t="s">
        <v>176</v>
      </c>
      <c r="H110" s="208">
        <v>878</v>
      </c>
      <c r="I110" s="209"/>
      <c r="J110" s="210">
        <f>ROUND(I110*H110,2)</f>
        <v>0</v>
      </c>
      <c r="K110" s="206" t="s">
        <v>153</v>
      </c>
      <c r="L110" s="44"/>
      <c r="M110" s="211" t="s">
        <v>19</v>
      </c>
      <c r="N110" s="212" t="s">
        <v>46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154</v>
      </c>
      <c r="AT110" s="215" t="s">
        <v>149</v>
      </c>
      <c r="AU110" s="215" t="s">
        <v>85</v>
      </c>
      <c r="AY110" s="17" t="s">
        <v>147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83</v>
      </c>
      <c r="BK110" s="216">
        <f>ROUND(I110*H110,2)</f>
        <v>0</v>
      </c>
      <c r="BL110" s="17" t="s">
        <v>154</v>
      </c>
      <c r="BM110" s="215" t="s">
        <v>1000</v>
      </c>
    </row>
    <row r="111" spans="1:47" s="2" customFormat="1" ht="12">
      <c r="A111" s="38"/>
      <c r="B111" s="39"/>
      <c r="C111" s="40"/>
      <c r="D111" s="217" t="s">
        <v>156</v>
      </c>
      <c r="E111" s="40"/>
      <c r="F111" s="218" t="s">
        <v>191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156</v>
      </c>
      <c r="AU111" s="17" t="s">
        <v>85</v>
      </c>
    </row>
    <row r="112" spans="1:47" s="2" customFormat="1" ht="12">
      <c r="A112" s="38"/>
      <c r="B112" s="39"/>
      <c r="C112" s="40"/>
      <c r="D112" s="222" t="s">
        <v>158</v>
      </c>
      <c r="E112" s="40"/>
      <c r="F112" s="223" t="s">
        <v>192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158</v>
      </c>
      <c r="AU112" s="17" t="s">
        <v>85</v>
      </c>
    </row>
    <row r="113" spans="1:51" s="13" customFormat="1" ht="12">
      <c r="A113" s="13"/>
      <c r="B113" s="224"/>
      <c r="C113" s="225"/>
      <c r="D113" s="217" t="s">
        <v>160</v>
      </c>
      <c r="E113" s="226" t="s">
        <v>19</v>
      </c>
      <c r="F113" s="227" t="s">
        <v>999</v>
      </c>
      <c r="G113" s="225"/>
      <c r="H113" s="228">
        <v>878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160</v>
      </c>
      <c r="AU113" s="234" t="s">
        <v>85</v>
      </c>
      <c r="AV113" s="13" t="s">
        <v>85</v>
      </c>
      <c r="AW113" s="13" t="s">
        <v>34</v>
      </c>
      <c r="AX113" s="13" t="s">
        <v>83</v>
      </c>
      <c r="AY113" s="234" t="s">
        <v>147</v>
      </c>
    </row>
    <row r="114" spans="1:65" s="2" customFormat="1" ht="24.15" customHeight="1">
      <c r="A114" s="38"/>
      <c r="B114" s="39"/>
      <c r="C114" s="204" t="s">
        <v>187</v>
      </c>
      <c r="D114" s="204" t="s">
        <v>149</v>
      </c>
      <c r="E114" s="205" t="s">
        <v>1001</v>
      </c>
      <c r="F114" s="206" t="s">
        <v>1002</v>
      </c>
      <c r="G114" s="207" t="s">
        <v>176</v>
      </c>
      <c r="H114" s="208">
        <v>878.015</v>
      </c>
      <c r="I114" s="209"/>
      <c r="J114" s="210">
        <f>ROUND(I114*H114,2)</f>
        <v>0</v>
      </c>
      <c r="K114" s="206" t="s">
        <v>153</v>
      </c>
      <c r="L114" s="44"/>
      <c r="M114" s="211" t="s">
        <v>19</v>
      </c>
      <c r="N114" s="212" t="s">
        <v>46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154</v>
      </c>
      <c r="AT114" s="215" t="s">
        <v>149</v>
      </c>
      <c r="AU114" s="215" t="s">
        <v>85</v>
      </c>
      <c r="AY114" s="17" t="s">
        <v>147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83</v>
      </c>
      <c r="BK114" s="216">
        <f>ROUND(I114*H114,2)</f>
        <v>0</v>
      </c>
      <c r="BL114" s="17" t="s">
        <v>154</v>
      </c>
      <c r="BM114" s="215" t="s">
        <v>1003</v>
      </c>
    </row>
    <row r="115" spans="1:47" s="2" customFormat="1" ht="12">
      <c r="A115" s="38"/>
      <c r="B115" s="39"/>
      <c r="C115" s="40"/>
      <c r="D115" s="217" t="s">
        <v>156</v>
      </c>
      <c r="E115" s="40"/>
      <c r="F115" s="218" t="s">
        <v>1004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156</v>
      </c>
      <c r="AU115" s="17" t="s">
        <v>85</v>
      </c>
    </row>
    <row r="116" spans="1:47" s="2" customFormat="1" ht="12">
      <c r="A116" s="38"/>
      <c r="B116" s="39"/>
      <c r="C116" s="40"/>
      <c r="D116" s="222" t="s">
        <v>158</v>
      </c>
      <c r="E116" s="40"/>
      <c r="F116" s="223" t="s">
        <v>1005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158</v>
      </c>
      <c r="AU116" s="17" t="s">
        <v>85</v>
      </c>
    </row>
    <row r="117" spans="1:51" s="13" customFormat="1" ht="12">
      <c r="A117" s="13"/>
      <c r="B117" s="224"/>
      <c r="C117" s="225"/>
      <c r="D117" s="217" t="s">
        <v>160</v>
      </c>
      <c r="E117" s="226" t="s">
        <v>19</v>
      </c>
      <c r="F117" s="227" t="s">
        <v>1006</v>
      </c>
      <c r="G117" s="225"/>
      <c r="H117" s="228">
        <v>191.84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160</v>
      </c>
      <c r="AU117" s="234" t="s">
        <v>85</v>
      </c>
      <c r="AV117" s="13" t="s">
        <v>85</v>
      </c>
      <c r="AW117" s="13" t="s">
        <v>34</v>
      </c>
      <c r="AX117" s="13" t="s">
        <v>75</v>
      </c>
      <c r="AY117" s="234" t="s">
        <v>147</v>
      </c>
    </row>
    <row r="118" spans="1:51" s="13" customFormat="1" ht="12">
      <c r="A118" s="13"/>
      <c r="B118" s="224"/>
      <c r="C118" s="225"/>
      <c r="D118" s="217" t="s">
        <v>160</v>
      </c>
      <c r="E118" s="226" t="s">
        <v>19</v>
      </c>
      <c r="F118" s="227" t="s">
        <v>1007</v>
      </c>
      <c r="G118" s="225"/>
      <c r="H118" s="228">
        <v>265.875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160</v>
      </c>
      <c r="AU118" s="234" t="s">
        <v>85</v>
      </c>
      <c r="AV118" s="13" t="s">
        <v>85</v>
      </c>
      <c r="AW118" s="13" t="s">
        <v>34</v>
      </c>
      <c r="AX118" s="13" t="s">
        <v>75</v>
      </c>
      <c r="AY118" s="234" t="s">
        <v>147</v>
      </c>
    </row>
    <row r="119" spans="1:51" s="13" customFormat="1" ht="12">
      <c r="A119" s="13"/>
      <c r="B119" s="224"/>
      <c r="C119" s="225"/>
      <c r="D119" s="217" t="s">
        <v>160</v>
      </c>
      <c r="E119" s="226" t="s">
        <v>19</v>
      </c>
      <c r="F119" s="227" t="s">
        <v>1008</v>
      </c>
      <c r="G119" s="225"/>
      <c r="H119" s="228">
        <v>134.652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160</v>
      </c>
      <c r="AU119" s="234" t="s">
        <v>85</v>
      </c>
      <c r="AV119" s="13" t="s">
        <v>85</v>
      </c>
      <c r="AW119" s="13" t="s">
        <v>34</v>
      </c>
      <c r="AX119" s="13" t="s">
        <v>75</v>
      </c>
      <c r="AY119" s="234" t="s">
        <v>147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1009</v>
      </c>
      <c r="G120" s="225"/>
      <c r="H120" s="228">
        <v>285.648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75</v>
      </c>
      <c r="AY120" s="234" t="s">
        <v>147</v>
      </c>
    </row>
    <row r="121" spans="1:51" s="14" customFormat="1" ht="12">
      <c r="A121" s="14"/>
      <c r="B121" s="238"/>
      <c r="C121" s="239"/>
      <c r="D121" s="217" t="s">
        <v>160</v>
      </c>
      <c r="E121" s="240" t="s">
        <v>19</v>
      </c>
      <c r="F121" s="241" t="s">
        <v>247</v>
      </c>
      <c r="G121" s="239"/>
      <c r="H121" s="242">
        <v>878.015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160</v>
      </c>
      <c r="AU121" s="248" t="s">
        <v>85</v>
      </c>
      <c r="AV121" s="14" t="s">
        <v>154</v>
      </c>
      <c r="AW121" s="14" t="s">
        <v>34</v>
      </c>
      <c r="AX121" s="14" t="s">
        <v>83</v>
      </c>
      <c r="AY121" s="248" t="s">
        <v>147</v>
      </c>
    </row>
    <row r="122" spans="1:65" s="2" customFormat="1" ht="16.5" customHeight="1">
      <c r="A122" s="38"/>
      <c r="B122" s="39"/>
      <c r="C122" s="204" t="s">
        <v>193</v>
      </c>
      <c r="D122" s="204" t="s">
        <v>149</v>
      </c>
      <c r="E122" s="205" t="s">
        <v>290</v>
      </c>
      <c r="F122" s="206" t="s">
        <v>291</v>
      </c>
      <c r="G122" s="207" t="s">
        <v>152</v>
      </c>
      <c r="H122" s="208">
        <v>422.585</v>
      </c>
      <c r="I122" s="209"/>
      <c r="J122" s="210">
        <f>ROUND(I122*H122,2)</f>
        <v>0</v>
      </c>
      <c r="K122" s="206" t="s">
        <v>153</v>
      </c>
      <c r="L122" s="44"/>
      <c r="M122" s="211" t="s">
        <v>19</v>
      </c>
      <c r="N122" s="212" t="s">
        <v>46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154</v>
      </c>
      <c r="AT122" s="215" t="s">
        <v>149</v>
      </c>
      <c r="AU122" s="215" t="s">
        <v>85</v>
      </c>
      <c r="AY122" s="17" t="s">
        <v>147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83</v>
      </c>
      <c r="BK122" s="216">
        <f>ROUND(I122*H122,2)</f>
        <v>0</v>
      </c>
      <c r="BL122" s="17" t="s">
        <v>154</v>
      </c>
      <c r="BM122" s="215" t="s">
        <v>1010</v>
      </c>
    </row>
    <row r="123" spans="1:47" s="2" customFormat="1" ht="12">
      <c r="A123" s="38"/>
      <c r="B123" s="39"/>
      <c r="C123" s="40"/>
      <c r="D123" s="217" t="s">
        <v>156</v>
      </c>
      <c r="E123" s="40"/>
      <c r="F123" s="218" t="s">
        <v>293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156</v>
      </c>
      <c r="AU123" s="17" t="s">
        <v>85</v>
      </c>
    </row>
    <row r="124" spans="1:47" s="2" customFormat="1" ht="12">
      <c r="A124" s="38"/>
      <c r="B124" s="39"/>
      <c r="C124" s="40"/>
      <c r="D124" s="222" t="s">
        <v>158</v>
      </c>
      <c r="E124" s="40"/>
      <c r="F124" s="223" t="s">
        <v>294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158</v>
      </c>
      <c r="AU124" s="17" t="s">
        <v>85</v>
      </c>
    </row>
    <row r="125" spans="1:51" s="13" customFormat="1" ht="12">
      <c r="A125" s="13"/>
      <c r="B125" s="224"/>
      <c r="C125" s="225"/>
      <c r="D125" s="217" t="s">
        <v>160</v>
      </c>
      <c r="E125" s="226" t="s">
        <v>19</v>
      </c>
      <c r="F125" s="227" t="s">
        <v>1011</v>
      </c>
      <c r="G125" s="225"/>
      <c r="H125" s="228">
        <v>94.16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160</v>
      </c>
      <c r="AU125" s="234" t="s">
        <v>85</v>
      </c>
      <c r="AV125" s="13" t="s">
        <v>85</v>
      </c>
      <c r="AW125" s="13" t="s">
        <v>34</v>
      </c>
      <c r="AX125" s="13" t="s">
        <v>75</v>
      </c>
      <c r="AY125" s="234" t="s">
        <v>147</v>
      </c>
    </row>
    <row r="126" spans="1:51" s="13" customFormat="1" ht="12">
      <c r="A126" s="13"/>
      <c r="B126" s="224"/>
      <c r="C126" s="225"/>
      <c r="D126" s="217" t="s">
        <v>160</v>
      </c>
      <c r="E126" s="226" t="s">
        <v>19</v>
      </c>
      <c r="F126" s="227" t="s">
        <v>1012</v>
      </c>
      <c r="G126" s="225"/>
      <c r="H126" s="228">
        <v>71.125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160</v>
      </c>
      <c r="AU126" s="234" t="s">
        <v>85</v>
      </c>
      <c r="AV126" s="13" t="s">
        <v>85</v>
      </c>
      <c r="AW126" s="13" t="s">
        <v>34</v>
      </c>
      <c r="AX126" s="13" t="s">
        <v>75</v>
      </c>
      <c r="AY126" s="234" t="s">
        <v>147</v>
      </c>
    </row>
    <row r="127" spans="1:51" s="13" customFormat="1" ht="12">
      <c r="A127" s="13"/>
      <c r="B127" s="224"/>
      <c r="C127" s="225"/>
      <c r="D127" s="217" t="s">
        <v>160</v>
      </c>
      <c r="E127" s="226" t="s">
        <v>19</v>
      </c>
      <c r="F127" s="227" t="s">
        <v>1013</v>
      </c>
      <c r="G127" s="225"/>
      <c r="H127" s="228">
        <v>113.288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160</v>
      </c>
      <c r="AU127" s="234" t="s">
        <v>85</v>
      </c>
      <c r="AV127" s="13" t="s">
        <v>85</v>
      </c>
      <c r="AW127" s="13" t="s">
        <v>34</v>
      </c>
      <c r="AX127" s="13" t="s">
        <v>75</v>
      </c>
      <c r="AY127" s="234" t="s">
        <v>147</v>
      </c>
    </row>
    <row r="128" spans="1:51" s="13" customFormat="1" ht="12">
      <c r="A128" s="13"/>
      <c r="B128" s="224"/>
      <c r="C128" s="225"/>
      <c r="D128" s="217" t="s">
        <v>160</v>
      </c>
      <c r="E128" s="226" t="s">
        <v>19</v>
      </c>
      <c r="F128" s="227" t="s">
        <v>1014</v>
      </c>
      <c r="G128" s="225"/>
      <c r="H128" s="228">
        <v>144.012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160</v>
      </c>
      <c r="AU128" s="234" t="s">
        <v>85</v>
      </c>
      <c r="AV128" s="13" t="s">
        <v>85</v>
      </c>
      <c r="AW128" s="13" t="s">
        <v>34</v>
      </c>
      <c r="AX128" s="13" t="s">
        <v>75</v>
      </c>
      <c r="AY128" s="234" t="s">
        <v>147</v>
      </c>
    </row>
    <row r="129" spans="1:51" s="14" customFormat="1" ht="12">
      <c r="A129" s="14"/>
      <c r="B129" s="238"/>
      <c r="C129" s="239"/>
      <c r="D129" s="217" t="s">
        <v>160</v>
      </c>
      <c r="E129" s="240" t="s">
        <v>19</v>
      </c>
      <c r="F129" s="241" t="s">
        <v>247</v>
      </c>
      <c r="G129" s="239"/>
      <c r="H129" s="242">
        <v>422.585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160</v>
      </c>
      <c r="AU129" s="248" t="s">
        <v>85</v>
      </c>
      <c r="AV129" s="14" t="s">
        <v>154</v>
      </c>
      <c r="AW129" s="14" t="s">
        <v>34</v>
      </c>
      <c r="AX129" s="14" t="s">
        <v>83</v>
      </c>
      <c r="AY129" s="248" t="s">
        <v>147</v>
      </c>
    </row>
    <row r="130" spans="1:65" s="2" customFormat="1" ht="37.8" customHeight="1">
      <c r="A130" s="38"/>
      <c r="B130" s="39"/>
      <c r="C130" s="204" t="s">
        <v>200</v>
      </c>
      <c r="D130" s="204" t="s">
        <v>149</v>
      </c>
      <c r="E130" s="205" t="s">
        <v>1015</v>
      </c>
      <c r="F130" s="206" t="s">
        <v>1016</v>
      </c>
      <c r="G130" s="207" t="s">
        <v>152</v>
      </c>
      <c r="H130" s="208">
        <v>422.585</v>
      </c>
      <c r="I130" s="209"/>
      <c r="J130" s="210">
        <f>ROUND(I130*H130,2)</f>
        <v>0</v>
      </c>
      <c r="K130" s="206" t="s">
        <v>153</v>
      </c>
      <c r="L130" s="44"/>
      <c r="M130" s="211" t="s">
        <v>19</v>
      </c>
      <c r="N130" s="212" t="s">
        <v>46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154</v>
      </c>
      <c r="AT130" s="215" t="s">
        <v>149</v>
      </c>
      <c r="AU130" s="215" t="s">
        <v>85</v>
      </c>
      <c r="AY130" s="17" t="s">
        <v>147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83</v>
      </c>
      <c r="BK130" s="216">
        <f>ROUND(I130*H130,2)</f>
        <v>0</v>
      </c>
      <c r="BL130" s="17" t="s">
        <v>154</v>
      </c>
      <c r="BM130" s="215" t="s">
        <v>1017</v>
      </c>
    </row>
    <row r="131" spans="1:47" s="2" customFormat="1" ht="12">
      <c r="A131" s="38"/>
      <c r="B131" s="39"/>
      <c r="C131" s="40"/>
      <c r="D131" s="217" t="s">
        <v>156</v>
      </c>
      <c r="E131" s="40"/>
      <c r="F131" s="218" t="s">
        <v>1018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156</v>
      </c>
      <c r="AU131" s="17" t="s">
        <v>85</v>
      </c>
    </row>
    <row r="132" spans="1:47" s="2" customFormat="1" ht="12">
      <c r="A132" s="38"/>
      <c r="B132" s="39"/>
      <c r="C132" s="40"/>
      <c r="D132" s="222" t="s">
        <v>158</v>
      </c>
      <c r="E132" s="40"/>
      <c r="F132" s="223" t="s">
        <v>1019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158</v>
      </c>
      <c r="AU132" s="17" t="s">
        <v>85</v>
      </c>
    </row>
    <row r="133" spans="1:51" s="13" customFormat="1" ht="12">
      <c r="A133" s="13"/>
      <c r="B133" s="224"/>
      <c r="C133" s="225"/>
      <c r="D133" s="217" t="s">
        <v>160</v>
      </c>
      <c r="E133" s="226" t="s">
        <v>19</v>
      </c>
      <c r="F133" s="227" t="s">
        <v>1020</v>
      </c>
      <c r="G133" s="225"/>
      <c r="H133" s="228">
        <v>94.16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160</v>
      </c>
      <c r="AU133" s="234" t="s">
        <v>85</v>
      </c>
      <c r="AV133" s="13" t="s">
        <v>85</v>
      </c>
      <c r="AW133" s="13" t="s">
        <v>34</v>
      </c>
      <c r="AX133" s="13" t="s">
        <v>75</v>
      </c>
      <c r="AY133" s="234" t="s">
        <v>147</v>
      </c>
    </row>
    <row r="134" spans="1:51" s="13" customFormat="1" ht="12">
      <c r="A134" s="13"/>
      <c r="B134" s="224"/>
      <c r="C134" s="225"/>
      <c r="D134" s="217" t="s">
        <v>160</v>
      </c>
      <c r="E134" s="226" t="s">
        <v>19</v>
      </c>
      <c r="F134" s="227" t="s">
        <v>1021</v>
      </c>
      <c r="G134" s="225"/>
      <c r="H134" s="228">
        <v>71.125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160</v>
      </c>
      <c r="AU134" s="234" t="s">
        <v>85</v>
      </c>
      <c r="AV134" s="13" t="s">
        <v>85</v>
      </c>
      <c r="AW134" s="13" t="s">
        <v>34</v>
      </c>
      <c r="AX134" s="13" t="s">
        <v>75</v>
      </c>
      <c r="AY134" s="234" t="s">
        <v>147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1022</v>
      </c>
      <c r="G135" s="225"/>
      <c r="H135" s="228">
        <v>113.288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75</v>
      </c>
      <c r="AY135" s="234" t="s">
        <v>147</v>
      </c>
    </row>
    <row r="136" spans="1:51" s="13" customFormat="1" ht="12">
      <c r="A136" s="13"/>
      <c r="B136" s="224"/>
      <c r="C136" s="225"/>
      <c r="D136" s="217" t="s">
        <v>160</v>
      </c>
      <c r="E136" s="226" t="s">
        <v>19</v>
      </c>
      <c r="F136" s="227" t="s">
        <v>1023</v>
      </c>
      <c r="G136" s="225"/>
      <c r="H136" s="228">
        <v>144.012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160</v>
      </c>
      <c r="AU136" s="234" t="s">
        <v>85</v>
      </c>
      <c r="AV136" s="13" t="s">
        <v>85</v>
      </c>
      <c r="AW136" s="13" t="s">
        <v>34</v>
      </c>
      <c r="AX136" s="13" t="s">
        <v>75</v>
      </c>
      <c r="AY136" s="234" t="s">
        <v>147</v>
      </c>
    </row>
    <row r="137" spans="1:51" s="14" customFormat="1" ht="12">
      <c r="A137" s="14"/>
      <c r="B137" s="238"/>
      <c r="C137" s="239"/>
      <c r="D137" s="217" t="s">
        <v>160</v>
      </c>
      <c r="E137" s="240" t="s">
        <v>19</v>
      </c>
      <c r="F137" s="241" t="s">
        <v>247</v>
      </c>
      <c r="G137" s="239"/>
      <c r="H137" s="242">
        <v>422.585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160</v>
      </c>
      <c r="AU137" s="248" t="s">
        <v>85</v>
      </c>
      <c r="AV137" s="14" t="s">
        <v>154</v>
      </c>
      <c r="AW137" s="14" t="s">
        <v>34</v>
      </c>
      <c r="AX137" s="14" t="s">
        <v>83</v>
      </c>
      <c r="AY137" s="248" t="s">
        <v>147</v>
      </c>
    </row>
    <row r="138" spans="1:65" s="2" customFormat="1" ht="24.15" customHeight="1">
      <c r="A138" s="38"/>
      <c r="B138" s="39"/>
      <c r="C138" s="204" t="s">
        <v>206</v>
      </c>
      <c r="D138" s="204" t="s">
        <v>149</v>
      </c>
      <c r="E138" s="205" t="s">
        <v>1024</v>
      </c>
      <c r="F138" s="206" t="s">
        <v>1025</v>
      </c>
      <c r="G138" s="207" t="s">
        <v>152</v>
      </c>
      <c r="H138" s="208">
        <v>422.585</v>
      </c>
      <c r="I138" s="209"/>
      <c r="J138" s="210">
        <f>ROUND(I138*H138,2)</f>
        <v>0</v>
      </c>
      <c r="K138" s="206" t="s">
        <v>153</v>
      </c>
      <c r="L138" s="44"/>
      <c r="M138" s="211" t="s">
        <v>19</v>
      </c>
      <c r="N138" s="212" t="s">
        <v>46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154</v>
      </c>
      <c r="AT138" s="215" t="s">
        <v>149</v>
      </c>
      <c r="AU138" s="215" t="s">
        <v>85</v>
      </c>
      <c r="AY138" s="17" t="s">
        <v>147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83</v>
      </c>
      <c r="BK138" s="216">
        <f>ROUND(I138*H138,2)</f>
        <v>0</v>
      </c>
      <c r="BL138" s="17" t="s">
        <v>154</v>
      </c>
      <c r="BM138" s="215" t="s">
        <v>1026</v>
      </c>
    </row>
    <row r="139" spans="1:47" s="2" customFormat="1" ht="12">
      <c r="A139" s="38"/>
      <c r="B139" s="39"/>
      <c r="C139" s="40"/>
      <c r="D139" s="217" t="s">
        <v>156</v>
      </c>
      <c r="E139" s="40"/>
      <c r="F139" s="218" t="s">
        <v>1027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85</v>
      </c>
    </row>
    <row r="140" spans="1:47" s="2" customFormat="1" ht="12">
      <c r="A140" s="38"/>
      <c r="B140" s="39"/>
      <c r="C140" s="40"/>
      <c r="D140" s="222" t="s">
        <v>158</v>
      </c>
      <c r="E140" s="40"/>
      <c r="F140" s="223" t="s">
        <v>1028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158</v>
      </c>
      <c r="AU140" s="17" t="s">
        <v>85</v>
      </c>
    </row>
    <row r="141" spans="1:51" s="13" customFormat="1" ht="12">
      <c r="A141" s="13"/>
      <c r="B141" s="224"/>
      <c r="C141" s="225"/>
      <c r="D141" s="217" t="s">
        <v>160</v>
      </c>
      <c r="E141" s="226" t="s">
        <v>19</v>
      </c>
      <c r="F141" s="227" t="s">
        <v>1011</v>
      </c>
      <c r="G141" s="225"/>
      <c r="H141" s="228">
        <v>94.16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160</v>
      </c>
      <c r="AU141" s="234" t="s">
        <v>85</v>
      </c>
      <c r="AV141" s="13" t="s">
        <v>85</v>
      </c>
      <c r="AW141" s="13" t="s">
        <v>34</v>
      </c>
      <c r="AX141" s="13" t="s">
        <v>75</v>
      </c>
      <c r="AY141" s="234" t="s">
        <v>147</v>
      </c>
    </row>
    <row r="142" spans="1:51" s="13" customFormat="1" ht="12">
      <c r="A142" s="13"/>
      <c r="B142" s="224"/>
      <c r="C142" s="225"/>
      <c r="D142" s="217" t="s">
        <v>160</v>
      </c>
      <c r="E142" s="226" t="s">
        <v>19</v>
      </c>
      <c r="F142" s="227" t="s">
        <v>1029</v>
      </c>
      <c r="G142" s="225"/>
      <c r="H142" s="228">
        <v>71.125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160</v>
      </c>
      <c r="AU142" s="234" t="s">
        <v>85</v>
      </c>
      <c r="AV142" s="13" t="s">
        <v>85</v>
      </c>
      <c r="AW142" s="13" t="s">
        <v>34</v>
      </c>
      <c r="AX142" s="13" t="s">
        <v>75</v>
      </c>
      <c r="AY142" s="234" t="s">
        <v>147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1030</v>
      </c>
      <c r="G143" s="225"/>
      <c r="H143" s="228">
        <v>113.288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75</v>
      </c>
      <c r="AY143" s="234" t="s">
        <v>147</v>
      </c>
    </row>
    <row r="144" spans="1:51" s="13" customFormat="1" ht="12">
      <c r="A144" s="13"/>
      <c r="B144" s="224"/>
      <c r="C144" s="225"/>
      <c r="D144" s="217" t="s">
        <v>160</v>
      </c>
      <c r="E144" s="226" t="s">
        <v>19</v>
      </c>
      <c r="F144" s="227" t="s">
        <v>1031</v>
      </c>
      <c r="G144" s="225"/>
      <c r="H144" s="228">
        <v>144.012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160</v>
      </c>
      <c r="AU144" s="234" t="s">
        <v>85</v>
      </c>
      <c r="AV144" s="13" t="s">
        <v>85</v>
      </c>
      <c r="AW144" s="13" t="s">
        <v>34</v>
      </c>
      <c r="AX144" s="13" t="s">
        <v>75</v>
      </c>
      <c r="AY144" s="234" t="s">
        <v>147</v>
      </c>
    </row>
    <row r="145" spans="1:51" s="14" customFormat="1" ht="12">
      <c r="A145" s="14"/>
      <c r="B145" s="238"/>
      <c r="C145" s="239"/>
      <c r="D145" s="217" t="s">
        <v>160</v>
      </c>
      <c r="E145" s="240" t="s">
        <v>19</v>
      </c>
      <c r="F145" s="241" t="s">
        <v>247</v>
      </c>
      <c r="G145" s="239"/>
      <c r="H145" s="242">
        <v>422.585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160</v>
      </c>
      <c r="AU145" s="248" t="s">
        <v>85</v>
      </c>
      <c r="AV145" s="14" t="s">
        <v>154</v>
      </c>
      <c r="AW145" s="14" t="s">
        <v>34</v>
      </c>
      <c r="AX145" s="14" t="s">
        <v>83</v>
      </c>
      <c r="AY145" s="248" t="s">
        <v>147</v>
      </c>
    </row>
    <row r="146" spans="1:65" s="2" customFormat="1" ht="16.5" customHeight="1">
      <c r="A146" s="38"/>
      <c r="B146" s="39"/>
      <c r="C146" s="249" t="s">
        <v>216</v>
      </c>
      <c r="D146" s="249" t="s">
        <v>248</v>
      </c>
      <c r="E146" s="250" t="s">
        <v>369</v>
      </c>
      <c r="F146" s="251" t="s">
        <v>370</v>
      </c>
      <c r="G146" s="252" t="s">
        <v>353</v>
      </c>
      <c r="H146" s="253">
        <v>8.452</v>
      </c>
      <c r="I146" s="254"/>
      <c r="J146" s="255">
        <f>ROUND(I146*H146,2)</f>
        <v>0</v>
      </c>
      <c r="K146" s="251" t="s">
        <v>153</v>
      </c>
      <c r="L146" s="256"/>
      <c r="M146" s="257" t="s">
        <v>19</v>
      </c>
      <c r="N146" s="258" t="s">
        <v>46</v>
      </c>
      <c r="O146" s="84"/>
      <c r="P146" s="213">
        <f>O146*H146</f>
        <v>0</v>
      </c>
      <c r="Q146" s="213">
        <v>0.001</v>
      </c>
      <c r="R146" s="213">
        <f>Q146*H146</f>
        <v>0.008452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200</v>
      </c>
      <c r="AT146" s="215" t="s">
        <v>248</v>
      </c>
      <c r="AU146" s="215" t="s">
        <v>85</v>
      </c>
      <c r="AY146" s="17" t="s">
        <v>147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83</v>
      </c>
      <c r="BK146" s="216">
        <f>ROUND(I146*H146,2)</f>
        <v>0</v>
      </c>
      <c r="BL146" s="17" t="s">
        <v>154</v>
      </c>
      <c r="BM146" s="215" t="s">
        <v>1032</v>
      </c>
    </row>
    <row r="147" spans="1:47" s="2" customFormat="1" ht="12">
      <c r="A147" s="38"/>
      <c r="B147" s="39"/>
      <c r="C147" s="40"/>
      <c r="D147" s="217" t="s">
        <v>156</v>
      </c>
      <c r="E147" s="40"/>
      <c r="F147" s="218" t="s">
        <v>370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156</v>
      </c>
      <c r="AU147" s="17" t="s">
        <v>85</v>
      </c>
    </row>
    <row r="148" spans="1:51" s="13" customFormat="1" ht="12">
      <c r="A148" s="13"/>
      <c r="B148" s="224"/>
      <c r="C148" s="225"/>
      <c r="D148" s="217" t="s">
        <v>160</v>
      </c>
      <c r="E148" s="225"/>
      <c r="F148" s="227" t="s">
        <v>1033</v>
      </c>
      <c r="G148" s="225"/>
      <c r="H148" s="228">
        <v>8.452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160</v>
      </c>
      <c r="AU148" s="234" t="s">
        <v>85</v>
      </c>
      <c r="AV148" s="13" t="s">
        <v>85</v>
      </c>
      <c r="AW148" s="13" t="s">
        <v>4</v>
      </c>
      <c r="AX148" s="13" t="s">
        <v>83</v>
      </c>
      <c r="AY148" s="234" t="s">
        <v>147</v>
      </c>
    </row>
    <row r="149" spans="1:63" s="12" customFormat="1" ht="22.8" customHeight="1">
      <c r="A149" s="12"/>
      <c r="B149" s="188"/>
      <c r="C149" s="189"/>
      <c r="D149" s="190" t="s">
        <v>74</v>
      </c>
      <c r="E149" s="202" t="s">
        <v>85</v>
      </c>
      <c r="F149" s="202" t="s">
        <v>235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SUM(P150:P183)</f>
        <v>0</v>
      </c>
      <c r="Q149" s="196"/>
      <c r="R149" s="197">
        <f>SUM(R150:R183)</f>
        <v>32.819048519999996</v>
      </c>
      <c r="S149" s="196"/>
      <c r="T149" s="198">
        <f>SUM(T150:T183)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83</v>
      </c>
      <c r="AT149" s="200" t="s">
        <v>74</v>
      </c>
      <c r="AU149" s="200" t="s">
        <v>83</v>
      </c>
      <c r="AY149" s="199" t="s">
        <v>147</v>
      </c>
      <c r="BK149" s="201">
        <f>SUM(BK150:BK183)</f>
        <v>0</v>
      </c>
    </row>
    <row r="150" spans="1:65" s="2" customFormat="1" ht="24.15" customHeight="1">
      <c r="A150" s="38"/>
      <c r="B150" s="39"/>
      <c r="C150" s="204" t="s">
        <v>225</v>
      </c>
      <c r="D150" s="204" t="s">
        <v>149</v>
      </c>
      <c r="E150" s="205" t="s">
        <v>677</v>
      </c>
      <c r="F150" s="206" t="s">
        <v>678</v>
      </c>
      <c r="G150" s="207" t="s">
        <v>176</v>
      </c>
      <c r="H150" s="208">
        <v>12.681</v>
      </c>
      <c r="I150" s="209"/>
      <c r="J150" s="210">
        <f>ROUND(I150*H150,2)</f>
        <v>0</v>
      </c>
      <c r="K150" s="206" t="s">
        <v>153</v>
      </c>
      <c r="L150" s="44"/>
      <c r="M150" s="211" t="s">
        <v>19</v>
      </c>
      <c r="N150" s="212" t="s">
        <v>46</v>
      </c>
      <c r="O150" s="84"/>
      <c r="P150" s="213">
        <f>O150*H150</f>
        <v>0</v>
      </c>
      <c r="Q150" s="213">
        <v>2.50187</v>
      </c>
      <c r="R150" s="213">
        <f>Q150*H150</f>
        <v>31.726213469999994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154</v>
      </c>
      <c r="AT150" s="215" t="s">
        <v>149</v>
      </c>
      <c r="AU150" s="215" t="s">
        <v>85</v>
      </c>
      <c r="AY150" s="17" t="s">
        <v>147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83</v>
      </c>
      <c r="BK150" s="216">
        <f>ROUND(I150*H150,2)</f>
        <v>0</v>
      </c>
      <c r="BL150" s="17" t="s">
        <v>154</v>
      </c>
      <c r="BM150" s="215" t="s">
        <v>1034</v>
      </c>
    </row>
    <row r="151" spans="1:47" s="2" customFormat="1" ht="12">
      <c r="A151" s="38"/>
      <c r="B151" s="39"/>
      <c r="C151" s="40"/>
      <c r="D151" s="217" t="s">
        <v>156</v>
      </c>
      <c r="E151" s="40"/>
      <c r="F151" s="218" t="s">
        <v>680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85</v>
      </c>
    </row>
    <row r="152" spans="1:47" s="2" customFormat="1" ht="12">
      <c r="A152" s="38"/>
      <c r="B152" s="39"/>
      <c r="C152" s="40"/>
      <c r="D152" s="222" t="s">
        <v>158</v>
      </c>
      <c r="E152" s="40"/>
      <c r="F152" s="223" t="s">
        <v>681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158</v>
      </c>
      <c r="AU152" s="17" t="s">
        <v>85</v>
      </c>
    </row>
    <row r="153" spans="1:51" s="13" customFormat="1" ht="12">
      <c r="A153" s="13"/>
      <c r="B153" s="224"/>
      <c r="C153" s="225"/>
      <c r="D153" s="217" t="s">
        <v>160</v>
      </c>
      <c r="E153" s="226" t="s">
        <v>19</v>
      </c>
      <c r="F153" s="227" t="s">
        <v>1035</v>
      </c>
      <c r="G153" s="225"/>
      <c r="H153" s="228">
        <v>2.598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160</v>
      </c>
      <c r="AU153" s="234" t="s">
        <v>85</v>
      </c>
      <c r="AV153" s="13" t="s">
        <v>85</v>
      </c>
      <c r="AW153" s="13" t="s">
        <v>34</v>
      </c>
      <c r="AX153" s="13" t="s">
        <v>75</v>
      </c>
      <c r="AY153" s="234" t="s">
        <v>147</v>
      </c>
    </row>
    <row r="154" spans="1:51" s="13" customFormat="1" ht="12">
      <c r="A154" s="13"/>
      <c r="B154" s="224"/>
      <c r="C154" s="225"/>
      <c r="D154" s="217" t="s">
        <v>160</v>
      </c>
      <c r="E154" s="226" t="s">
        <v>19</v>
      </c>
      <c r="F154" s="227" t="s">
        <v>1036</v>
      </c>
      <c r="G154" s="225"/>
      <c r="H154" s="228">
        <v>1.5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160</v>
      </c>
      <c r="AU154" s="234" t="s">
        <v>85</v>
      </c>
      <c r="AV154" s="13" t="s">
        <v>85</v>
      </c>
      <c r="AW154" s="13" t="s">
        <v>34</v>
      </c>
      <c r="AX154" s="13" t="s">
        <v>75</v>
      </c>
      <c r="AY154" s="234" t="s">
        <v>147</v>
      </c>
    </row>
    <row r="155" spans="1:51" s="13" customFormat="1" ht="12">
      <c r="A155" s="13"/>
      <c r="B155" s="224"/>
      <c r="C155" s="225"/>
      <c r="D155" s="217" t="s">
        <v>160</v>
      </c>
      <c r="E155" s="226" t="s">
        <v>19</v>
      </c>
      <c r="F155" s="227" t="s">
        <v>1037</v>
      </c>
      <c r="G155" s="225"/>
      <c r="H155" s="228">
        <v>1.56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160</v>
      </c>
      <c r="AU155" s="234" t="s">
        <v>85</v>
      </c>
      <c r="AV155" s="13" t="s">
        <v>85</v>
      </c>
      <c r="AW155" s="13" t="s">
        <v>34</v>
      </c>
      <c r="AX155" s="13" t="s">
        <v>75</v>
      </c>
      <c r="AY155" s="234" t="s">
        <v>147</v>
      </c>
    </row>
    <row r="156" spans="1:51" s="13" customFormat="1" ht="12">
      <c r="A156" s="13"/>
      <c r="B156" s="224"/>
      <c r="C156" s="225"/>
      <c r="D156" s="217" t="s">
        <v>160</v>
      </c>
      <c r="E156" s="226" t="s">
        <v>19</v>
      </c>
      <c r="F156" s="227" t="s">
        <v>1038</v>
      </c>
      <c r="G156" s="225"/>
      <c r="H156" s="228">
        <v>1.696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160</v>
      </c>
      <c r="AU156" s="234" t="s">
        <v>85</v>
      </c>
      <c r="AV156" s="13" t="s">
        <v>85</v>
      </c>
      <c r="AW156" s="13" t="s">
        <v>34</v>
      </c>
      <c r="AX156" s="13" t="s">
        <v>75</v>
      </c>
      <c r="AY156" s="234" t="s">
        <v>147</v>
      </c>
    </row>
    <row r="157" spans="1:51" s="13" customFormat="1" ht="12">
      <c r="A157" s="13"/>
      <c r="B157" s="224"/>
      <c r="C157" s="225"/>
      <c r="D157" s="217" t="s">
        <v>160</v>
      </c>
      <c r="E157" s="226" t="s">
        <v>19</v>
      </c>
      <c r="F157" s="227" t="s">
        <v>1039</v>
      </c>
      <c r="G157" s="225"/>
      <c r="H157" s="228">
        <v>2.267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160</v>
      </c>
      <c r="AU157" s="234" t="s">
        <v>85</v>
      </c>
      <c r="AV157" s="13" t="s">
        <v>85</v>
      </c>
      <c r="AW157" s="13" t="s">
        <v>34</v>
      </c>
      <c r="AX157" s="13" t="s">
        <v>75</v>
      </c>
      <c r="AY157" s="234" t="s">
        <v>147</v>
      </c>
    </row>
    <row r="158" spans="1:51" s="13" customFormat="1" ht="12">
      <c r="A158" s="13"/>
      <c r="B158" s="224"/>
      <c r="C158" s="225"/>
      <c r="D158" s="217" t="s">
        <v>160</v>
      </c>
      <c r="E158" s="226" t="s">
        <v>19</v>
      </c>
      <c r="F158" s="227" t="s">
        <v>1040</v>
      </c>
      <c r="G158" s="225"/>
      <c r="H158" s="228">
        <v>3.06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160</v>
      </c>
      <c r="AU158" s="234" t="s">
        <v>85</v>
      </c>
      <c r="AV158" s="13" t="s">
        <v>85</v>
      </c>
      <c r="AW158" s="13" t="s">
        <v>34</v>
      </c>
      <c r="AX158" s="13" t="s">
        <v>75</v>
      </c>
      <c r="AY158" s="234" t="s">
        <v>147</v>
      </c>
    </row>
    <row r="159" spans="1:51" s="14" customFormat="1" ht="12">
      <c r="A159" s="14"/>
      <c r="B159" s="238"/>
      <c r="C159" s="239"/>
      <c r="D159" s="217" t="s">
        <v>160</v>
      </c>
      <c r="E159" s="240" t="s">
        <v>19</v>
      </c>
      <c r="F159" s="241" t="s">
        <v>247</v>
      </c>
      <c r="G159" s="239"/>
      <c r="H159" s="242">
        <v>12.681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160</v>
      </c>
      <c r="AU159" s="248" t="s">
        <v>85</v>
      </c>
      <c r="AV159" s="14" t="s">
        <v>154</v>
      </c>
      <c r="AW159" s="14" t="s">
        <v>34</v>
      </c>
      <c r="AX159" s="14" t="s">
        <v>83</v>
      </c>
      <c r="AY159" s="248" t="s">
        <v>147</v>
      </c>
    </row>
    <row r="160" spans="1:65" s="2" customFormat="1" ht="16.5" customHeight="1">
      <c r="A160" s="38"/>
      <c r="B160" s="39"/>
      <c r="C160" s="204" t="s">
        <v>212</v>
      </c>
      <c r="D160" s="204" t="s">
        <v>149</v>
      </c>
      <c r="E160" s="205" t="s">
        <v>572</v>
      </c>
      <c r="F160" s="206" t="s">
        <v>573</v>
      </c>
      <c r="G160" s="207" t="s">
        <v>152</v>
      </c>
      <c r="H160" s="208">
        <v>47.067</v>
      </c>
      <c r="I160" s="209"/>
      <c r="J160" s="210">
        <f>ROUND(I160*H160,2)</f>
        <v>0</v>
      </c>
      <c r="K160" s="206" t="s">
        <v>153</v>
      </c>
      <c r="L160" s="44"/>
      <c r="M160" s="211" t="s">
        <v>19</v>
      </c>
      <c r="N160" s="212" t="s">
        <v>46</v>
      </c>
      <c r="O160" s="84"/>
      <c r="P160" s="213">
        <f>O160*H160</f>
        <v>0</v>
      </c>
      <c r="Q160" s="213">
        <v>0.00269</v>
      </c>
      <c r="R160" s="213">
        <f>Q160*H160</f>
        <v>0.12661023000000002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154</v>
      </c>
      <c r="AT160" s="215" t="s">
        <v>149</v>
      </c>
      <c r="AU160" s="215" t="s">
        <v>85</v>
      </c>
      <c r="AY160" s="17" t="s">
        <v>147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83</v>
      </c>
      <c r="BK160" s="216">
        <f>ROUND(I160*H160,2)</f>
        <v>0</v>
      </c>
      <c r="BL160" s="17" t="s">
        <v>154</v>
      </c>
      <c r="BM160" s="215" t="s">
        <v>1041</v>
      </c>
    </row>
    <row r="161" spans="1:47" s="2" customFormat="1" ht="12">
      <c r="A161" s="38"/>
      <c r="B161" s="39"/>
      <c r="C161" s="40"/>
      <c r="D161" s="217" t="s">
        <v>156</v>
      </c>
      <c r="E161" s="40"/>
      <c r="F161" s="218" t="s">
        <v>575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156</v>
      </c>
      <c r="AU161" s="17" t="s">
        <v>85</v>
      </c>
    </row>
    <row r="162" spans="1:47" s="2" customFormat="1" ht="12">
      <c r="A162" s="38"/>
      <c r="B162" s="39"/>
      <c r="C162" s="40"/>
      <c r="D162" s="222" t="s">
        <v>158</v>
      </c>
      <c r="E162" s="40"/>
      <c r="F162" s="223" t="s">
        <v>576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158</v>
      </c>
      <c r="AU162" s="17" t="s">
        <v>85</v>
      </c>
    </row>
    <row r="163" spans="1:51" s="13" customFormat="1" ht="12">
      <c r="A163" s="13"/>
      <c r="B163" s="224"/>
      <c r="C163" s="225"/>
      <c r="D163" s="217" t="s">
        <v>160</v>
      </c>
      <c r="E163" s="226" t="s">
        <v>19</v>
      </c>
      <c r="F163" s="227" t="s">
        <v>1042</v>
      </c>
      <c r="G163" s="225"/>
      <c r="H163" s="228">
        <v>9.309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160</v>
      </c>
      <c r="AU163" s="234" t="s">
        <v>85</v>
      </c>
      <c r="AV163" s="13" t="s">
        <v>85</v>
      </c>
      <c r="AW163" s="13" t="s">
        <v>34</v>
      </c>
      <c r="AX163" s="13" t="s">
        <v>75</v>
      </c>
      <c r="AY163" s="234" t="s">
        <v>147</v>
      </c>
    </row>
    <row r="164" spans="1:51" s="13" customFormat="1" ht="12">
      <c r="A164" s="13"/>
      <c r="B164" s="224"/>
      <c r="C164" s="225"/>
      <c r="D164" s="217" t="s">
        <v>160</v>
      </c>
      <c r="E164" s="226" t="s">
        <v>19</v>
      </c>
      <c r="F164" s="227" t="s">
        <v>1043</v>
      </c>
      <c r="G164" s="225"/>
      <c r="H164" s="228">
        <v>5.75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160</v>
      </c>
      <c r="AU164" s="234" t="s">
        <v>85</v>
      </c>
      <c r="AV164" s="13" t="s">
        <v>85</v>
      </c>
      <c r="AW164" s="13" t="s">
        <v>34</v>
      </c>
      <c r="AX164" s="13" t="s">
        <v>75</v>
      </c>
      <c r="AY164" s="234" t="s">
        <v>147</v>
      </c>
    </row>
    <row r="165" spans="1:51" s="13" customFormat="1" ht="12">
      <c r="A165" s="13"/>
      <c r="B165" s="224"/>
      <c r="C165" s="225"/>
      <c r="D165" s="217" t="s">
        <v>160</v>
      </c>
      <c r="E165" s="226" t="s">
        <v>19</v>
      </c>
      <c r="F165" s="227" t="s">
        <v>1044</v>
      </c>
      <c r="G165" s="225"/>
      <c r="H165" s="228">
        <v>5.98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160</v>
      </c>
      <c r="AU165" s="234" t="s">
        <v>85</v>
      </c>
      <c r="AV165" s="13" t="s">
        <v>85</v>
      </c>
      <c r="AW165" s="13" t="s">
        <v>34</v>
      </c>
      <c r="AX165" s="13" t="s">
        <v>75</v>
      </c>
      <c r="AY165" s="234" t="s">
        <v>147</v>
      </c>
    </row>
    <row r="166" spans="1:51" s="13" customFormat="1" ht="12">
      <c r="A166" s="13"/>
      <c r="B166" s="224"/>
      <c r="C166" s="225"/>
      <c r="D166" s="217" t="s">
        <v>160</v>
      </c>
      <c r="E166" s="226" t="s">
        <v>19</v>
      </c>
      <c r="F166" s="227" t="s">
        <v>1045</v>
      </c>
      <c r="G166" s="225"/>
      <c r="H166" s="228">
        <v>6.488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160</v>
      </c>
      <c r="AU166" s="234" t="s">
        <v>85</v>
      </c>
      <c r="AV166" s="13" t="s">
        <v>85</v>
      </c>
      <c r="AW166" s="13" t="s">
        <v>34</v>
      </c>
      <c r="AX166" s="13" t="s">
        <v>75</v>
      </c>
      <c r="AY166" s="234" t="s">
        <v>147</v>
      </c>
    </row>
    <row r="167" spans="1:51" s="13" customFormat="1" ht="12">
      <c r="A167" s="13"/>
      <c r="B167" s="224"/>
      <c r="C167" s="225"/>
      <c r="D167" s="217" t="s">
        <v>160</v>
      </c>
      <c r="E167" s="226" t="s">
        <v>19</v>
      </c>
      <c r="F167" s="227" t="s">
        <v>1046</v>
      </c>
      <c r="G167" s="225"/>
      <c r="H167" s="228">
        <v>8.44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160</v>
      </c>
      <c r="AU167" s="234" t="s">
        <v>85</v>
      </c>
      <c r="AV167" s="13" t="s">
        <v>85</v>
      </c>
      <c r="AW167" s="13" t="s">
        <v>34</v>
      </c>
      <c r="AX167" s="13" t="s">
        <v>75</v>
      </c>
      <c r="AY167" s="234" t="s">
        <v>147</v>
      </c>
    </row>
    <row r="168" spans="1:51" s="13" customFormat="1" ht="12">
      <c r="A168" s="13"/>
      <c r="B168" s="224"/>
      <c r="C168" s="225"/>
      <c r="D168" s="217" t="s">
        <v>160</v>
      </c>
      <c r="E168" s="226" t="s">
        <v>19</v>
      </c>
      <c r="F168" s="227" t="s">
        <v>1047</v>
      </c>
      <c r="G168" s="225"/>
      <c r="H168" s="228">
        <v>11.1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160</v>
      </c>
      <c r="AU168" s="234" t="s">
        <v>85</v>
      </c>
      <c r="AV168" s="13" t="s">
        <v>85</v>
      </c>
      <c r="AW168" s="13" t="s">
        <v>34</v>
      </c>
      <c r="AX168" s="13" t="s">
        <v>75</v>
      </c>
      <c r="AY168" s="234" t="s">
        <v>147</v>
      </c>
    </row>
    <row r="169" spans="1:51" s="14" customFormat="1" ht="12">
      <c r="A169" s="14"/>
      <c r="B169" s="238"/>
      <c r="C169" s="239"/>
      <c r="D169" s="217" t="s">
        <v>160</v>
      </c>
      <c r="E169" s="240" t="s">
        <v>19</v>
      </c>
      <c r="F169" s="241" t="s">
        <v>247</v>
      </c>
      <c r="G169" s="239"/>
      <c r="H169" s="242">
        <v>47.067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160</v>
      </c>
      <c r="AU169" s="248" t="s">
        <v>85</v>
      </c>
      <c r="AV169" s="14" t="s">
        <v>154</v>
      </c>
      <c r="AW169" s="14" t="s">
        <v>34</v>
      </c>
      <c r="AX169" s="14" t="s">
        <v>83</v>
      </c>
      <c r="AY169" s="248" t="s">
        <v>147</v>
      </c>
    </row>
    <row r="170" spans="1:65" s="2" customFormat="1" ht="16.5" customHeight="1">
      <c r="A170" s="38"/>
      <c r="B170" s="39"/>
      <c r="C170" s="204" t="s">
        <v>313</v>
      </c>
      <c r="D170" s="204" t="s">
        <v>149</v>
      </c>
      <c r="E170" s="205" t="s">
        <v>578</v>
      </c>
      <c r="F170" s="206" t="s">
        <v>579</v>
      </c>
      <c r="G170" s="207" t="s">
        <v>152</v>
      </c>
      <c r="H170" s="208">
        <v>47.067</v>
      </c>
      <c r="I170" s="209"/>
      <c r="J170" s="210">
        <f>ROUND(I170*H170,2)</f>
        <v>0</v>
      </c>
      <c r="K170" s="206" t="s">
        <v>153</v>
      </c>
      <c r="L170" s="44"/>
      <c r="M170" s="211" t="s">
        <v>19</v>
      </c>
      <c r="N170" s="212" t="s">
        <v>46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154</v>
      </c>
      <c r="AT170" s="215" t="s">
        <v>149</v>
      </c>
      <c r="AU170" s="215" t="s">
        <v>85</v>
      </c>
      <c r="AY170" s="17" t="s">
        <v>147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83</v>
      </c>
      <c r="BK170" s="216">
        <f>ROUND(I170*H170,2)</f>
        <v>0</v>
      </c>
      <c r="BL170" s="17" t="s">
        <v>154</v>
      </c>
      <c r="BM170" s="215" t="s">
        <v>1048</v>
      </c>
    </row>
    <row r="171" spans="1:47" s="2" customFormat="1" ht="12">
      <c r="A171" s="38"/>
      <c r="B171" s="39"/>
      <c r="C171" s="40"/>
      <c r="D171" s="217" t="s">
        <v>156</v>
      </c>
      <c r="E171" s="40"/>
      <c r="F171" s="218" t="s">
        <v>581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156</v>
      </c>
      <c r="AU171" s="17" t="s">
        <v>85</v>
      </c>
    </row>
    <row r="172" spans="1:47" s="2" customFormat="1" ht="12">
      <c r="A172" s="38"/>
      <c r="B172" s="39"/>
      <c r="C172" s="40"/>
      <c r="D172" s="222" t="s">
        <v>158</v>
      </c>
      <c r="E172" s="40"/>
      <c r="F172" s="223" t="s">
        <v>582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158</v>
      </c>
      <c r="AU172" s="17" t="s">
        <v>85</v>
      </c>
    </row>
    <row r="173" spans="1:51" s="13" customFormat="1" ht="12">
      <c r="A173" s="13"/>
      <c r="B173" s="224"/>
      <c r="C173" s="225"/>
      <c r="D173" s="217" t="s">
        <v>160</v>
      </c>
      <c r="E173" s="226" t="s">
        <v>19</v>
      </c>
      <c r="F173" s="227" t="s">
        <v>1042</v>
      </c>
      <c r="G173" s="225"/>
      <c r="H173" s="228">
        <v>9.309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160</v>
      </c>
      <c r="AU173" s="234" t="s">
        <v>85</v>
      </c>
      <c r="AV173" s="13" t="s">
        <v>85</v>
      </c>
      <c r="AW173" s="13" t="s">
        <v>34</v>
      </c>
      <c r="AX173" s="13" t="s">
        <v>75</v>
      </c>
      <c r="AY173" s="234" t="s">
        <v>147</v>
      </c>
    </row>
    <row r="174" spans="1:51" s="13" customFormat="1" ht="12">
      <c r="A174" s="13"/>
      <c r="B174" s="224"/>
      <c r="C174" s="225"/>
      <c r="D174" s="217" t="s">
        <v>160</v>
      </c>
      <c r="E174" s="226" t="s">
        <v>19</v>
      </c>
      <c r="F174" s="227" t="s">
        <v>1043</v>
      </c>
      <c r="G174" s="225"/>
      <c r="H174" s="228">
        <v>5.75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160</v>
      </c>
      <c r="AU174" s="234" t="s">
        <v>85</v>
      </c>
      <c r="AV174" s="13" t="s">
        <v>85</v>
      </c>
      <c r="AW174" s="13" t="s">
        <v>34</v>
      </c>
      <c r="AX174" s="13" t="s">
        <v>75</v>
      </c>
      <c r="AY174" s="234" t="s">
        <v>147</v>
      </c>
    </row>
    <row r="175" spans="1:51" s="13" customFormat="1" ht="12">
      <c r="A175" s="13"/>
      <c r="B175" s="224"/>
      <c r="C175" s="225"/>
      <c r="D175" s="217" t="s">
        <v>160</v>
      </c>
      <c r="E175" s="226" t="s">
        <v>19</v>
      </c>
      <c r="F175" s="227" t="s">
        <v>1044</v>
      </c>
      <c r="G175" s="225"/>
      <c r="H175" s="228">
        <v>5.98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160</v>
      </c>
      <c r="AU175" s="234" t="s">
        <v>85</v>
      </c>
      <c r="AV175" s="13" t="s">
        <v>85</v>
      </c>
      <c r="AW175" s="13" t="s">
        <v>34</v>
      </c>
      <c r="AX175" s="13" t="s">
        <v>75</v>
      </c>
      <c r="AY175" s="234" t="s">
        <v>147</v>
      </c>
    </row>
    <row r="176" spans="1:51" s="13" customFormat="1" ht="12">
      <c r="A176" s="13"/>
      <c r="B176" s="224"/>
      <c r="C176" s="225"/>
      <c r="D176" s="217" t="s">
        <v>160</v>
      </c>
      <c r="E176" s="226" t="s">
        <v>19</v>
      </c>
      <c r="F176" s="227" t="s">
        <v>1045</v>
      </c>
      <c r="G176" s="225"/>
      <c r="H176" s="228">
        <v>6.488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160</v>
      </c>
      <c r="AU176" s="234" t="s">
        <v>85</v>
      </c>
      <c r="AV176" s="13" t="s">
        <v>85</v>
      </c>
      <c r="AW176" s="13" t="s">
        <v>34</v>
      </c>
      <c r="AX176" s="13" t="s">
        <v>75</v>
      </c>
      <c r="AY176" s="234" t="s">
        <v>147</v>
      </c>
    </row>
    <row r="177" spans="1:51" s="13" customFormat="1" ht="12">
      <c r="A177" s="13"/>
      <c r="B177" s="224"/>
      <c r="C177" s="225"/>
      <c r="D177" s="217" t="s">
        <v>160</v>
      </c>
      <c r="E177" s="226" t="s">
        <v>19</v>
      </c>
      <c r="F177" s="227" t="s">
        <v>1046</v>
      </c>
      <c r="G177" s="225"/>
      <c r="H177" s="228">
        <v>8.44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160</v>
      </c>
      <c r="AU177" s="234" t="s">
        <v>85</v>
      </c>
      <c r="AV177" s="13" t="s">
        <v>85</v>
      </c>
      <c r="AW177" s="13" t="s">
        <v>34</v>
      </c>
      <c r="AX177" s="13" t="s">
        <v>75</v>
      </c>
      <c r="AY177" s="234" t="s">
        <v>147</v>
      </c>
    </row>
    <row r="178" spans="1:51" s="13" customFormat="1" ht="12">
      <c r="A178" s="13"/>
      <c r="B178" s="224"/>
      <c r="C178" s="225"/>
      <c r="D178" s="217" t="s">
        <v>160</v>
      </c>
      <c r="E178" s="226" t="s">
        <v>19</v>
      </c>
      <c r="F178" s="227" t="s">
        <v>1047</v>
      </c>
      <c r="G178" s="225"/>
      <c r="H178" s="228">
        <v>11.1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160</v>
      </c>
      <c r="AU178" s="234" t="s">
        <v>85</v>
      </c>
      <c r="AV178" s="13" t="s">
        <v>85</v>
      </c>
      <c r="AW178" s="13" t="s">
        <v>34</v>
      </c>
      <c r="AX178" s="13" t="s">
        <v>75</v>
      </c>
      <c r="AY178" s="234" t="s">
        <v>147</v>
      </c>
    </row>
    <row r="179" spans="1:51" s="14" customFormat="1" ht="12">
      <c r="A179" s="14"/>
      <c r="B179" s="238"/>
      <c r="C179" s="239"/>
      <c r="D179" s="217" t="s">
        <v>160</v>
      </c>
      <c r="E179" s="240" t="s">
        <v>19</v>
      </c>
      <c r="F179" s="241" t="s">
        <v>247</v>
      </c>
      <c r="G179" s="239"/>
      <c r="H179" s="242">
        <v>47.067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160</v>
      </c>
      <c r="AU179" s="248" t="s">
        <v>85</v>
      </c>
      <c r="AV179" s="14" t="s">
        <v>154</v>
      </c>
      <c r="AW179" s="14" t="s">
        <v>34</v>
      </c>
      <c r="AX179" s="14" t="s">
        <v>83</v>
      </c>
      <c r="AY179" s="248" t="s">
        <v>147</v>
      </c>
    </row>
    <row r="180" spans="1:65" s="2" customFormat="1" ht="21.75" customHeight="1">
      <c r="A180" s="38"/>
      <c r="B180" s="39"/>
      <c r="C180" s="204" t="s">
        <v>326</v>
      </c>
      <c r="D180" s="204" t="s">
        <v>149</v>
      </c>
      <c r="E180" s="205" t="s">
        <v>1049</v>
      </c>
      <c r="F180" s="206" t="s">
        <v>1050</v>
      </c>
      <c r="G180" s="207" t="s">
        <v>209</v>
      </c>
      <c r="H180" s="208">
        <v>0.911</v>
      </c>
      <c r="I180" s="209"/>
      <c r="J180" s="210">
        <f>ROUND(I180*H180,2)</f>
        <v>0</v>
      </c>
      <c r="K180" s="206" t="s">
        <v>153</v>
      </c>
      <c r="L180" s="44"/>
      <c r="M180" s="211" t="s">
        <v>19</v>
      </c>
      <c r="N180" s="212" t="s">
        <v>46</v>
      </c>
      <c r="O180" s="84"/>
      <c r="P180" s="213">
        <f>O180*H180</f>
        <v>0</v>
      </c>
      <c r="Q180" s="213">
        <v>1.06062</v>
      </c>
      <c r="R180" s="213">
        <f>Q180*H180</f>
        <v>0.96622482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154</v>
      </c>
      <c r="AT180" s="215" t="s">
        <v>149</v>
      </c>
      <c r="AU180" s="215" t="s">
        <v>85</v>
      </c>
      <c r="AY180" s="17" t="s">
        <v>147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83</v>
      </c>
      <c r="BK180" s="216">
        <f>ROUND(I180*H180,2)</f>
        <v>0</v>
      </c>
      <c r="BL180" s="17" t="s">
        <v>154</v>
      </c>
      <c r="BM180" s="215" t="s">
        <v>1051</v>
      </c>
    </row>
    <row r="181" spans="1:47" s="2" customFormat="1" ht="12">
      <c r="A181" s="38"/>
      <c r="B181" s="39"/>
      <c r="C181" s="40"/>
      <c r="D181" s="217" t="s">
        <v>156</v>
      </c>
      <c r="E181" s="40"/>
      <c r="F181" s="218" t="s">
        <v>1052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156</v>
      </c>
      <c r="AU181" s="17" t="s">
        <v>85</v>
      </c>
    </row>
    <row r="182" spans="1:47" s="2" customFormat="1" ht="12">
      <c r="A182" s="38"/>
      <c r="B182" s="39"/>
      <c r="C182" s="40"/>
      <c r="D182" s="222" t="s">
        <v>158</v>
      </c>
      <c r="E182" s="40"/>
      <c r="F182" s="223" t="s">
        <v>1053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158</v>
      </c>
      <c r="AU182" s="17" t="s">
        <v>85</v>
      </c>
    </row>
    <row r="183" spans="1:51" s="13" customFormat="1" ht="12">
      <c r="A183" s="13"/>
      <c r="B183" s="224"/>
      <c r="C183" s="225"/>
      <c r="D183" s="217" t="s">
        <v>160</v>
      </c>
      <c r="E183" s="226" t="s">
        <v>19</v>
      </c>
      <c r="F183" s="227" t="s">
        <v>1054</v>
      </c>
      <c r="G183" s="225"/>
      <c r="H183" s="228">
        <v>0.911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160</v>
      </c>
      <c r="AU183" s="234" t="s">
        <v>85</v>
      </c>
      <c r="AV183" s="13" t="s">
        <v>85</v>
      </c>
      <c r="AW183" s="13" t="s">
        <v>34</v>
      </c>
      <c r="AX183" s="13" t="s">
        <v>83</v>
      </c>
      <c r="AY183" s="234" t="s">
        <v>147</v>
      </c>
    </row>
    <row r="184" spans="1:63" s="12" customFormat="1" ht="22.8" customHeight="1">
      <c r="A184" s="12"/>
      <c r="B184" s="188"/>
      <c r="C184" s="189"/>
      <c r="D184" s="190" t="s">
        <v>74</v>
      </c>
      <c r="E184" s="202" t="s">
        <v>168</v>
      </c>
      <c r="F184" s="202" t="s">
        <v>687</v>
      </c>
      <c r="G184" s="189"/>
      <c r="H184" s="189"/>
      <c r="I184" s="192"/>
      <c r="J184" s="203">
        <f>BK184</f>
        <v>0</v>
      </c>
      <c r="K184" s="189"/>
      <c r="L184" s="194"/>
      <c r="M184" s="195"/>
      <c r="N184" s="196"/>
      <c r="O184" s="196"/>
      <c r="P184" s="197">
        <f>SUM(P185:P245)</f>
        <v>0</v>
      </c>
      <c r="Q184" s="196"/>
      <c r="R184" s="197">
        <f>SUM(R185:R245)</f>
        <v>22.697789489999998</v>
      </c>
      <c r="S184" s="196"/>
      <c r="T184" s="198">
        <f>SUM(T185:T245)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9" t="s">
        <v>83</v>
      </c>
      <c r="AT184" s="200" t="s">
        <v>74</v>
      </c>
      <c r="AU184" s="200" t="s">
        <v>83</v>
      </c>
      <c r="AY184" s="199" t="s">
        <v>147</v>
      </c>
      <c r="BK184" s="201">
        <f>SUM(BK185:BK245)</f>
        <v>0</v>
      </c>
    </row>
    <row r="185" spans="1:65" s="2" customFormat="1" ht="24.15" customHeight="1">
      <c r="A185" s="38"/>
      <c r="B185" s="39"/>
      <c r="C185" s="204" t="s">
        <v>8</v>
      </c>
      <c r="D185" s="204" t="s">
        <v>149</v>
      </c>
      <c r="E185" s="205" t="s">
        <v>703</v>
      </c>
      <c r="F185" s="206" t="s">
        <v>704</v>
      </c>
      <c r="G185" s="207" t="s">
        <v>176</v>
      </c>
      <c r="H185" s="208">
        <v>333.42</v>
      </c>
      <c r="I185" s="209"/>
      <c r="J185" s="210">
        <f>ROUND(I185*H185,2)</f>
        <v>0</v>
      </c>
      <c r="K185" s="206" t="s">
        <v>153</v>
      </c>
      <c r="L185" s="44"/>
      <c r="M185" s="211" t="s">
        <v>19</v>
      </c>
      <c r="N185" s="212" t="s">
        <v>46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154</v>
      </c>
      <c r="AT185" s="215" t="s">
        <v>149</v>
      </c>
      <c r="AU185" s="215" t="s">
        <v>85</v>
      </c>
      <c r="AY185" s="17" t="s">
        <v>147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83</v>
      </c>
      <c r="BK185" s="216">
        <f>ROUND(I185*H185,2)</f>
        <v>0</v>
      </c>
      <c r="BL185" s="17" t="s">
        <v>154</v>
      </c>
      <c r="BM185" s="215" t="s">
        <v>1055</v>
      </c>
    </row>
    <row r="186" spans="1:47" s="2" customFormat="1" ht="12">
      <c r="A186" s="38"/>
      <c r="B186" s="39"/>
      <c r="C186" s="40"/>
      <c r="D186" s="217" t="s">
        <v>156</v>
      </c>
      <c r="E186" s="40"/>
      <c r="F186" s="218" t="s">
        <v>706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156</v>
      </c>
      <c r="AU186" s="17" t="s">
        <v>85</v>
      </c>
    </row>
    <row r="187" spans="1:47" s="2" customFormat="1" ht="12">
      <c r="A187" s="38"/>
      <c r="B187" s="39"/>
      <c r="C187" s="40"/>
      <c r="D187" s="222" t="s">
        <v>158</v>
      </c>
      <c r="E187" s="40"/>
      <c r="F187" s="223" t="s">
        <v>707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158</v>
      </c>
      <c r="AU187" s="17" t="s">
        <v>85</v>
      </c>
    </row>
    <row r="188" spans="1:51" s="13" customFormat="1" ht="12">
      <c r="A188" s="13"/>
      <c r="B188" s="224"/>
      <c r="C188" s="225"/>
      <c r="D188" s="217" t="s">
        <v>160</v>
      </c>
      <c r="E188" s="226" t="s">
        <v>19</v>
      </c>
      <c r="F188" s="227" t="s">
        <v>1056</v>
      </c>
      <c r="G188" s="225"/>
      <c r="H188" s="228">
        <v>52.88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160</v>
      </c>
      <c r="AU188" s="234" t="s">
        <v>85</v>
      </c>
      <c r="AV188" s="13" t="s">
        <v>85</v>
      </c>
      <c r="AW188" s="13" t="s">
        <v>34</v>
      </c>
      <c r="AX188" s="13" t="s">
        <v>75</v>
      </c>
      <c r="AY188" s="234" t="s">
        <v>147</v>
      </c>
    </row>
    <row r="189" spans="1:51" s="13" customFormat="1" ht="12">
      <c r="A189" s="13"/>
      <c r="B189" s="224"/>
      <c r="C189" s="225"/>
      <c r="D189" s="217" t="s">
        <v>160</v>
      </c>
      <c r="E189" s="226" t="s">
        <v>19</v>
      </c>
      <c r="F189" s="227" t="s">
        <v>1057</v>
      </c>
      <c r="G189" s="225"/>
      <c r="H189" s="228">
        <v>60.06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160</v>
      </c>
      <c r="AU189" s="234" t="s">
        <v>85</v>
      </c>
      <c r="AV189" s="13" t="s">
        <v>85</v>
      </c>
      <c r="AW189" s="13" t="s">
        <v>34</v>
      </c>
      <c r="AX189" s="13" t="s">
        <v>75</v>
      </c>
      <c r="AY189" s="234" t="s">
        <v>147</v>
      </c>
    </row>
    <row r="190" spans="1:51" s="13" customFormat="1" ht="12">
      <c r="A190" s="13"/>
      <c r="B190" s="224"/>
      <c r="C190" s="225"/>
      <c r="D190" s="217" t="s">
        <v>160</v>
      </c>
      <c r="E190" s="226" t="s">
        <v>19</v>
      </c>
      <c r="F190" s="227" t="s">
        <v>1058</v>
      </c>
      <c r="G190" s="225"/>
      <c r="H190" s="228">
        <v>72.618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160</v>
      </c>
      <c r="AU190" s="234" t="s">
        <v>85</v>
      </c>
      <c r="AV190" s="13" t="s">
        <v>85</v>
      </c>
      <c r="AW190" s="13" t="s">
        <v>34</v>
      </c>
      <c r="AX190" s="13" t="s">
        <v>75</v>
      </c>
      <c r="AY190" s="234" t="s">
        <v>147</v>
      </c>
    </row>
    <row r="191" spans="1:51" s="13" customFormat="1" ht="12">
      <c r="A191" s="13"/>
      <c r="B191" s="224"/>
      <c r="C191" s="225"/>
      <c r="D191" s="217" t="s">
        <v>160</v>
      </c>
      <c r="E191" s="226" t="s">
        <v>19</v>
      </c>
      <c r="F191" s="227" t="s">
        <v>1059</v>
      </c>
      <c r="G191" s="225"/>
      <c r="H191" s="228">
        <v>76.032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160</v>
      </c>
      <c r="AU191" s="234" t="s">
        <v>85</v>
      </c>
      <c r="AV191" s="13" t="s">
        <v>85</v>
      </c>
      <c r="AW191" s="13" t="s">
        <v>34</v>
      </c>
      <c r="AX191" s="13" t="s">
        <v>75</v>
      </c>
      <c r="AY191" s="234" t="s">
        <v>147</v>
      </c>
    </row>
    <row r="192" spans="1:51" s="13" customFormat="1" ht="12">
      <c r="A192" s="13"/>
      <c r="B192" s="224"/>
      <c r="C192" s="225"/>
      <c r="D192" s="217" t="s">
        <v>160</v>
      </c>
      <c r="E192" s="226" t="s">
        <v>19</v>
      </c>
      <c r="F192" s="227" t="s">
        <v>1060</v>
      </c>
      <c r="G192" s="225"/>
      <c r="H192" s="228">
        <v>22.35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160</v>
      </c>
      <c r="AU192" s="234" t="s">
        <v>85</v>
      </c>
      <c r="AV192" s="13" t="s">
        <v>85</v>
      </c>
      <c r="AW192" s="13" t="s">
        <v>34</v>
      </c>
      <c r="AX192" s="13" t="s">
        <v>75</v>
      </c>
      <c r="AY192" s="234" t="s">
        <v>147</v>
      </c>
    </row>
    <row r="193" spans="1:51" s="13" customFormat="1" ht="12">
      <c r="A193" s="13"/>
      <c r="B193" s="224"/>
      <c r="C193" s="225"/>
      <c r="D193" s="217" t="s">
        <v>160</v>
      </c>
      <c r="E193" s="226" t="s">
        <v>19</v>
      </c>
      <c r="F193" s="227" t="s">
        <v>1061</v>
      </c>
      <c r="G193" s="225"/>
      <c r="H193" s="228">
        <v>12.65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160</v>
      </c>
      <c r="AU193" s="234" t="s">
        <v>85</v>
      </c>
      <c r="AV193" s="13" t="s">
        <v>85</v>
      </c>
      <c r="AW193" s="13" t="s">
        <v>34</v>
      </c>
      <c r="AX193" s="13" t="s">
        <v>75</v>
      </c>
      <c r="AY193" s="234" t="s">
        <v>147</v>
      </c>
    </row>
    <row r="194" spans="1:51" s="13" customFormat="1" ht="12">
      <c r="A194" s="13"/>
      <c r="B194" s="224"/>
      <c r="C194" s="225"/>
      <c r="D194" s="217" t="s">
        <v>160</v>
      </c>
      <c r="E194" s="226" t="s">
        <v>19</v>
      </c>
      <c r="F194" s="227" t="s">
        <v>1062</v>
      </c>
      <c r="G194" s="225"/>
      <c r="H194" s="228">
        <v>19.23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160</v>
      </c>
      <c r="AU194" s="234" t="s">
        <v>85</v>
      </c>
      <c r="AV194" s="13" t="s">
        <v>85</v>
      </c>
      <c r="AW194" s="13" t="s">
        <v>34</v>
      </c>
      <c r="AX194" s="13" t="s">
        <v>75</v>
      </c>
      <c r="AY194" s="234" t="s">
        <v>147</v>
      </c>
    </row>
    <row r="195" spans="1:51" s="13" customFormat="1" ht="12">
      <c r="A195" s="13"/>
      <c r="B195" s="224"/>
      <c r="C195" s="225"/>
      <c r="D195" s="217" t="s">
        <v>160</v>
      </c>
      <c r="E195" s="226" t="s">
        <v>19</v>
      </c>
      <c r="F195" s="227" t="s">
        <v>1063</v>
      </c>
      <c r="G195" s="225"/>
      <c r="H195" s="228">
        <v>17.6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160</v>
      </c>
      <c r="AU195" s="234" t="s">
        <v>85</v>
      </c>
      <c r="AV195" s="13" t="s">
        <v>85</v>
      </c>
      <c r="AW195" s="13" t="s">
        <v>34</v>
      </c>
      <c r="AX195" s="13" t="s">
        <v>75</v>
      </c>
      <c r="AY195" s="234" t="s">
        <v>147</v>
      </c>
    </row>
    <row r="196" spans="1:51" s="14" customFormat="1" ht="12">
      <c r="A196" s="14"/>
      <c r="B196" s="238"/>
      <c r="C196" s="239"/>
      <c r="D196" s="217" t="s">
        <v>160</v>
      </c>
      <c r="E196" s="240" t="s">
        <v>19</v>
      </c>
      <c r="F196" s="241" t="s">
        <v>247</v>
      </c>
      <c r="G196" s="239"/>
      <c r="H196" s="242">
        <v>333.42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160</v>
      </c>
      <c r="AU196" s="248" t="s">
        <v>85</v>
      </c>
      <c r="AV196" s="14" t="s">
        <v>154</v>
      </c>
      <c r="AW196" s="14" t="s">
        <v>34</v>
      </c>
      <c r="AX196" s="14" t="s">
        <v>83</v>
      </c>
      <c r="AY196" s="248" t="s">
        <v>147</v>
      </c>
    </row>
    <row r="197" spans="1:65" s="2" customFormat="1" ht="21.75" customHeight="1">
      <c r="A197" s="38"/>
      <c r="B197" s="39"/>
      <c r="C197" s="204" t="s">
        <v>350</v>
      </c>
      <c r="D197" s="204" t="s">
        <v>149</v>
      </c>
      <c r="E197" s="205" t="s">
        <v>712</v>
      </c>
      <c r="F197" s="206" t="s">
        <v>713</v>
      </c>
      <c r="G197" s="207" t="s">
        <v>152</v>
      </c>
      <c r="H197" s="208">
        <v>509.092</v>
      </c>
      <c r="I197" s="209"/>
      <c r="J197" s="210">
        <f>ROUND(I197*H197,2)</f>
        <v>0</v>
      </c>
      <c r="K197" s="206" t="s">
        <v>153</v>
      </c>
      <c r="L197" s="44"/>
      <c r="M197" s="211" t="s">
        <v>19</v>
      </c>
      <c r="N197" s="212" t="s">
        <v>46</v>
      </c>
      <c r="O197" s="84"/>
      <c r="P197" s="213">
        <f>O197*H197</f>
        <v>0</v>
      </c>
      <c r="Q197" s="213">
        <v>0.00726</v>
      </c>
      <c r="R197" s="213">
        <f>Q197*H197</f>
        <v>3.69600792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154</v>
      </c>
      <c r="AT197" s="215" t="s">
        <v>149</v>
      </c>
      <c r="AU197" s="215" t="s">
        <v>85</v>
      </c>
      <c r="AY197" s="17" t="s">
        <v>147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83</v>
      </c>
      <c r="BK197" s="216">
        <f>ROUND(I197*H197,2)</f>
        <v>0</v>
      </c>
      <c r="BL197" s="17" t="s">
        <v>154</v>
      </c>
      <c r="BM197" s="215" t="s">
        <v>1064</v>
      </c>
    </row>
    <row r="198" spans="1:47" s="2" customFormat="1" ht="12">
      <c r="A198" s="38"/>
      <c r="B198" s="39"/>
      <c r="C198" s="40"/>
      <c r="D198" s="217" t="s">
        <v>156</v>
      </c>
      <c r="E198" s="40"/>
      <c r="F198" s="218" t="s">
        <v>715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156</v>
      </c>
      <c r="AU198" s="17" t="s">
        <v>85</v>
      </c>
    </row>
    <row r="199" spans="1:47" s="2" customFormat="1" ht="12">
      <c r="A199" s="38"/>
      <c r="B199" s="39"/>
      <c r="C199" s="40"/>
      <c r="D199" s="222" t="s">
        <v>158</v>
      </c>
      <c r="E199" s="40"/>
      <c r="F199" s="223" t="s">
        <v>716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158</v>
      </c>
      <c r="AU199" s="17" t="s">
        <v>85</v>
      </c>
    </row>
    <row r="200" spans="1:51" s="13" customFormat="1" ht="12">
      <c r="A200" s="13"/>
      <c r="B200" s="224"/>
      <c r="C200" s="225"/>
      <c r="D200" s="217" t="s">
        <v>160</v>
      </c>
      <c r="E200" s="226" t="s">
        <v>19</v>
      </c>
      <c r="F200" s="227" t="s">
        <v>1065</v>
      </c>
      <c r="G200" s="225"/>
      <c r="H200" s="228">
        <v>104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160</v>
      </c>
      <c r="AU200" s="234" t="s">
        <v>85</v>
      </c>
      <c r="AV200" s="13" t="s">
        <v>85</v>
      </c>
      <c r="AW200" s="13" t="s">
        <v>34</v>
      </c>
      <c r="AX200" s="13" t="s">
        <v>75</v>
      </c>
      <c r="AY200" s="234" t="s">
        <v>147</v>
      </c>
    </row>
    <row r="201" spans="1:51" s="13" customFormat="1" ht="12">
      <c r="A201" s="13"/>
      <c r="B201" s="224"/>
      <c r="C201" s="225"/>
      <c r="D201" s="217" t="s">
        <v>160</v>
      </c>
      <c r="E201" s="226" t="s">
        <v>19</v>
      </c>
      <c r="F201" s="227" t="s">
        <v>1066</v>
      </c>
      <c r="G201" s="225"/>
      <c r="H201" s="228">
        <v>92.82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160</v>
      </c>
      <c r="AU201" s="234" t="s">
        <v>85</v>
      </c>
      <c r="AV201" s="13" t="s">
        <v>85</v>
      </c>
      <c r="AW201" s="13" t="s">
        <v>34</v>
      </c>
      <c r="AX201" s="13" t="s">
        <v>75</v>
      </c>
      <c r="AY201" s="234" t="s">
        <v>147</v>
      </c>
    </row>
    <row r="202" spans="1:51" s="13" customFormat="1" ht="12">
      <c r="A202" s="13"/>
      <c r="B202" s="224"/>
      <c r="C202" s="225"/>
      <c r="D202" s="217" t="s">
        <v>160</v>
      </c>
      <c r="E202" s="226" t="s">
        <v>19</v>
      </c>
      <c r="F202" s="227" t="s">
        <v>1067</v>
      </c>
      <c r="G202" s="225"/>
      <c r="H202" s="228">
        <v>129.164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160</v>
      </c>
      <c r="AU202" s="234" t="s">
        <v>85</v>
      </c>
      <c r="AV202" s="13" t="s">
        <v>85</v>
      </c>
      <c r="AW202" s="13" t="s">
        <v>34</v>
      </c>
      <c r="AX202" s="13" t="s">
        <v>75</v>
      </c>
      <c r="AY202" s="234" t="s">
        <v>147</v>
      </c>
    </row>
    <row r="203" spans="1:51" s="13" customFormat="1" ht="12">
      <c r="A203" s="13"/>
      <c r="B203" s="224"/>
      <c r="C203" s="225"/>
      <c r="D203" s="217" t="s">
        <v>160</v>
      </c>
      <c r="E203" s="226" t="s">
        <v>19</v>
      </c>
      <c r="F203" s="227" t="s">
        <v>1068</v>
      </c>
      <c r="G203" s="225"/>
      <c r="H203" s="228">
        <v>87.168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160</v>
      </c>
      <c r="AU203" s="234" t="s">
        <v>85</v>
      </c>
      <c r="AV203" s="13" t="s">
        <v>85</v>
      </c>
      <c r="AW203" s="13" t="s">
        <v>34</v>
      </c>
      <c r="AX203" s="13" t="s">
        <v>75</v>
      </c>
      <c r="AY203" s="234" t="s">
        <v>147</v>
      </c>
    </row>
    <row r="204" spans="1:51" s="13" customFormat="1" ht="12">
      <c r="A204" s="13"/>
      <c r="B204" s="224"/>
      <c r="C204" s="225"/>
      <c r="D204" s="217" t="s">
        <v>160</v>
      </c>
      <c r="E204" s="226" t="s">
        <v>19</v>
      </c>
      <c r="F204" s="227" t="s">
        <v>1069</v>
      </c>
      <c r="G204" s="225"/>
      <c r="H204" s="228">
        <v>41.7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160</v>
      </c>
      <c r="AU204" s="234" t="s">
        <v>85</v>
      </c>
      <c r="AV204" s="13" t="s">
        <v>85</v>
      </c>
      <c r="AW204" s="13" t="s">
        <v>34</v>
      </c>
      <c r="AX204" s="13" t="s">
        <v>75</v>
      </c>
      <c r="AY204" s="234" t="s">
        <v>147</v>
      </c>
    </row>
    <row r="205" spans="1:51" s="13" customFormat="1" ht="12">
      <c r="A205" s="13"/>
      <c r="B205" s="224"/>
      <c r="C205" s="225"/>
      <c r="D205" s="217" t="s">
        <v>160</v>
      </c>
      <c r="E205" s="226" t="s">
        <v>19</v>
      </c>
      <c r="F205" s="227" t="s">
        <v>1070</v>
      </c>
      <c r="G205" s="225"/>
      <c r="H205" s="228">
        <v>22.8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160</v>
      </c>
      <c r="AU205" s="234" t="s">
        <v>85</v>
      </c>
      <c r="AV205" s="13" t="s">
        <v>85</v>
      </c>
      <c r="AW205" s="13" t="s">
        <v>34</v>
      </c>
      <c r="AX205" s="13" t="s">
        <v>75</v>
      </c>
      <c r="AY205" s="234" t="s">
        <v>147</v>
      </c>
    </row>
    <row r="206" spans="1:51" s="13" customFormat="1" ht="12">
      <c r="A206" s="13"/>
      <c r="B206" s="224"/>
      <c r="C206" s="225"/>
      <c r="D206" s="217" t="s">
        <v>160</v>
      </c>
      <c r="E206" s="226" t="s">
        <v>19</v>
      </c>
      <c r="F206" s="227" t="s">
        <v>1071</v>
      </c>
      <c r="G206" s="225"/>
      <c r="H206" s="228">
        <v>31.44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160</v>
      </c>
      <c r="AU206" s="234" t="s">
        <v>85</v>
      </c>
      <c r="AV206" s="13" t="s">
        <v>85</v>
      </c>
      <c r="AW206" s="13" t="s">
        <v>34</v>
      </c>
      <c r="AX206" s="13" t="s">
        <v>75</v>
      </c>
      <c r="AY206" s="234" t="s">
        <v>147</v>
      </c>
    </row>
    <row r="207" spans="1:51" s="14" customFormat="1" ht="12">
      <c r="A207" s="14"/>
      <c r="B207" s="238"/>
      <c r="C207" s="239"/>
      <c r="D207" s="217" t="s">
        <v>160</v>
      </c>
      <c r="E207" s="240" t="s">
        <v>19</v>
      </c>
      <c r="F207" s="241" t="s">
        <v>247</v>
      </c>
      <c r="G207" s="239"/>
      <c r="H207" s="242">
        <v>509.092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160</v>
      </c>
      <c r="AU207" s="248" t="s">
        <v>85</v>
      </c>
      <c r="AV207" s="14" t="s">
        <v>154</v>
      </c>
      <c r="AW207" s="14" t="s">
        <v>34</v>
      </c>
      <c r="AX207" s="14" t="s">
        <v>83</v>
      </c>
      <c r="AY207" s="248" t="s">
        <v>147</v>
      </c>
    </row>
    <row r="208" spans="1:65" s="2" customFormat="1" ht="24.15" customHeight="1">
      <c r="A208" s="38"/>
      <c r="B208" s="39"/>
      <c r="C208" s="204" t="s">
        <v>356</v>
      </c>
      <c r="D208" s="204" t="s">
        <v>149</v>
      </c>
      <c r="E208" s="205" t="s">
        <v>1072</v>
      </c>
      <c r="F208" s="206" t="s">
        <v>1073</v>
      </c>
      <c r="G208" s="207" t="s">
        <v>152</v>
      </c>
      <c r="H208" s="208">
        <v>33.37</v>
      </c>
      <c r="I208" s="209"/>
      <c r="J208" s="210">
        <f>ROUND(I208*H208,2)</f>
        <v>0</v>
      </c>
      <c r="K208" s="206" t="s">
        <v>153</v>
      </c>
      <c r="L208" s="44"/>
      <c r="M208" s="211" t="s">
        <v>19</v>
      </c>
      <c r="N208" s="212" t="s">
        <v>46</v>
      </c>
      <c r="O208" s="84"/>
      <c r="P208" s="213">
        <f>O208*H208</f>
        <v>0</v>
      </c>
      <c r="Q208" s="213">
        <v>0.08702</v>
      </c>
      <c r="R208" s="213">
        <f>Q208*H208</f>
        <v>2.9038573999999997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154</v>
      </c>
      <c r="AT208" s="215" t="s">
        <v>149</v>
      </c>
      <c r="AU208" s="215" t="s">
        <v>85</v>
      </c>
      <c r="AY208" s="17" t="s">
        <v>147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83</v>
      </c>
      <c r="BK208" s="216">
        <f>ROUND(I208*H208,2)</f>
        <v>0</v>
      </c>
      <c r="BL208" s="17" t="s">
        <v>154</v>
      </c>
      <c r="BM208" s="215" t="s">
        <v>1074</v>
      </c>
    </row>
    <row r="209" spans="1:47" s="2" customFormat="1" ht="12">
      <c r="A209" s="38"/>
      <c r="B209" s="39"/>
      <c r="C209" s="40"/>
      <c r="D209" s="217" t="s">
        <v>156</v>
      </c>
      <c r="E209" s="40"/>
      <c r="F209" s="218" t="s">
        <v>1075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156</v>
      </c>
      <c r="AU209" s="17" t="s">
        <v>85</v>
      </c>
    </row>
    <row r="210" spans="1:47" s="2" customFormat="1" ht="12">
      <c r="A210" s="38"/>
      <c r="B210" s="39"/>
      <c r="C210" s="40"/>
      <c r="D210" s="222" t="s">
        <v>158</v>
      </c>
      <c r="E210" s="40"/>
      <c r="F210" s="223" t="s">
        <v>1076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158</v>
      </c>
      <c r="AU210" s="17" t="s">
        <v>85</v>
      </c>
    </row>
    <row r="211" spans="1:51" s="13" customFormat="1" ht="12">
      <c r="A211" s="13"/>
      <c r="B211" s="224"/>
      <c r="C211" s="225"/>
      <c r="D211" s="217" t="s">
        <v>160</v>
      </c>
      <c r="E211" s="226" t="s">
        <v>19</v>
      </c>
      <c r="F211" s="227" t="s">
        <v>1077</v>
      </c>
      <c r="G211" s="225"/>
      <c r="H211" s="228">
        <v>33.37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160</v>
      </c>
      <c r="AU211" s="234" t="s">
        <v>85</v>
      </c>
      <c r="AV211" s="13" t="s">
        <v>85</v>
      </c>
      <c r="AW211" s="13" t="s">
        <v>34</v>
      </c>
      <c r="AX211" s="13" t="s">
        <v>83</v>
      </c>
      <c r="AY211" s="234" t="s">
        <v>147</v>
      </c>
    </row>
    <row r="212" spans="1:65" s="2" customFormat="1" ht="21.75" customHeight="1">
      <c r="A212" s="38"/>
      <c r="B212" s="39"/>
      <c r="C212" s="204" t="s">
        <v>368</v>
      </c>
      <c r="D212" s="204" t="s">
        <v>149</v>
      </c>
      <c r="E212" s="205" t="s">
        <v>721</v>
      </c>
      <c r="F212" s="206" t="s">
        <v>722</v>
      </c>
      <c r="G212" s="207" t="s">
        <v>152</v>
      </c>
      <c r="H212" s="208">
        <v>509.092</v>
      </c>
      <c r="I212" s="209"/>
      <c r="J212" s="210">
        <f>ROUND(I212*H212,2)</f>
        <v>0</v>
      </c>
      <c r="K212" s="206" t="s">
        <v>153</v>
      </c>
      <c r="L212" s="44"/>
      <c r="M212" s="211" t="s">
        <v>19</v>
      </c>
      <c r="N212" s="212" t="s">
        <v>46</v>
      </c>
      <c r="O212" s="84"/>
      <c r="P212" s="213">
        <f>O212*H212</f>
        <v>0</v>
      </c>
      <c r="Q212" s="213">
        <v>0.00086</v>
      </c>
      <c r="R212" s="213">
        <f>Q212*H212</f>
        <v>0.43781911999999995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154</v>
      </c>
      <c r="AT212" s="215" t="s">
        <v>149</v>
      </c>
      <c r="AU212" s="215" t="s">
        <v>85</v>
      </c>
      <c r="AY212" s="17" t="s">
        <v>147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83</v>
      </c>
      <c r="BK212" s="216">
        <f>ROUND(I212*H212,2)</f>
        <v>0</v>
      </c>
      <c r="BL212" s="17" t="s">
        <v>154</v>
      </c>
      <c r="BM212" s="215" t="s">
        <v>1078</v>
      </c>
    </row>
    <row r="213" spans="1:47" s="2" customFormat="1" ht="12">
      <c r="A213" s="38"/>
      <c r="B213" s="39"/>
      <c r="C213" s="40"/>
      <c r="D213" s="217" t="s">
        <v>156</v>
      </c>
      <c r="E213" s="40"/>
      <c r="F213" s="218" t="s">
        <v>724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156</v>
      </c>
      <c r="AU213" s="17" t="s">
        <v>85</v>
      </c>
    </row>
    <row r="214" spans="1:47" s="2" customFormat="1" ht="12">
      <c r="A214" s="38"/>
      <c r="B214" s="39"/>
      <c r="C214" s="40"/>
      <c r="D214" s="222" t="s">
        <v>158</v>
      </c>
      <c r="E214" s="40"/>
      <c r="F214" s="223" t="s">
        <v>725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158</v>
      </c>
      <c r="AU214" s="17" t="s">
        <v>85</v>
      </c>
    </row>
    <row r="215" spans="1:51" s="13" customFormat="1" ht="12">
      <c r="A215" s="13"/>
      <c r="B215" s="224"/>
      <c r="C215" s="225"/>
      <c r="D215" s="217" t="s">
        <v>160</v>
      </c>
      <c r="E215" s="226" t="s">
        <v>19</v>
      </c>
      <c r="F215" s="227" t="s">
        <v>1065</v>
      </c>
      <c r="G215" s="225"/>
      <c r="H215" s="228">
        <v>104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160</v>
      </c>
      <c r="AU215" s="234" t="s">
        <v>85</v>
      </c>
      <c r="AV215" s="13" t="s">
        <v>85</v>
      </c>
      <c r="AW215" s="13" t="s">
        <v>34</v>
      </c>
      <c r="AX215" s="13" t="s">
        <v>75</v>
      </c>
      <c r="AY215" s="234" t="s">
        <v>147</v>
      </c>
    </row>
    <row r="216" spans="1:51" s="13" customFormat="1" ht="12">
      <c r="A216" s="13"/>
      <c r="B216" s="224"/>
      <c r="C216" s="225"/>
      <c r="D216" s="217" t="s">
        <v>160</v>
      </c>
      <c r="E216" s="226" t="s">
        <v>19</v>
      </c>
      <c r="F216" s="227" t="s">
        <v>1066</v>
      </c>
      <c r="G216" s="225"/>
      <c r="H216" s="228">
        <v>92.82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160</v>
      </c>
      <c r="AU216" s="234" t="s">
        <v>85</v>
      </c>
      <c r="AV216" s="13" t="s">
        <v>85</v>
      </c>
      <c r="AW216" s="13" t="s">
        <v>34</v>
      </c>
      <c r="AX216" s="13" t="s">
        <v>75</v>
      </c>
      <c r="AY216" s="234" t="s">
        <v>147</v>
      </c>
    </row>
    <row r="217" spans="1:51" s="13" customFormat="1" ht="12">
      <c r="A217" s="13"/>
      <c r="B217" s="224"/>
      <c r="C217" s="225"/>
      <c r="D217" s="217" t="s">
        <v>160</v>
      </c>
      <c r="E217" s="226" t="s">
        <v>19</v>
      </c>
      <c r="F217" s="227" t="s">
        <v>1067</v>
      </c>
      <c r="G217" s="225"/>
      <c r="H217" s="228">
        <v>129.164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160</v>
      </c>
      <c r="AU217" s="234" t="s">
        <v>85</v>
      </c>
      <c r="AV217" s="13" t="s">
        <v>85</v>
      </c>
      <c r="AW217" s="13" t="s">
        <v>34</v>
      </c>
      <c r="AX217" s="13" t="s">
        <v>75</v>
      </c>
      <c r="AY217" s="234" t="s">
        <v>147</v>
      </c>
    </row>
    <row r="218" spans="1:51" s="13" customFormat="1" ht="12">
      <c r="A218" s="13"/>
      <c r="B218" s="224"/>
      <c r="C218" s="225"/>
      <c r="D218" s="217" t="s">
        <v>160</v>
      </c>
      <c r="E218" s="226" t="s">
        <v>19</v>
      </c>
      <c r="F218" s="227" t="s">
        <v>1068</v>
      </c>
      <c r="G218" s="225"/>
      <c r="H218" s="228">
        <v>87.168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160</v>
      </c>
      <c r="AU218" s="234" t="s">
        <v>85</v>
      </c>
      <c r="AV218" s="13" t="s">
        <v>85</v>
      </c>
      <c r="AW218" s="13" t="s">
        <v>34</v>
      </c>
      <c r="AX218" s="13" t="s">
        <v>75</v>
      </c>
      <c r="AY218" s="234" t="s">
        <v>147</v>
      </c>
    </row>
    <row r="219" spans="1:51" s="13" customFormat="1" ht="12">
      <c r="A219" s="13"/>
      <c r="B219" s="224"/>
      <c r="C219" s="225"/>
      <c r="D219" s="217" t="s">
        <v>160</v>
      </c>
      <c r="E219" s="226" t="s">
        <v>19</v>
      </c>
      <c r="F219" s="227" t="s">
        <v>1069</v>
      </c>
      <c r="G219" s="225"/>
      <c r="H219" s="228">
        <v>41.7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160</v>
      </c>
      <c r="AU219" s="234" t="s">
        <v>85</v>
      </c>
      <c r="AV219" s="13" t="s">
        <v>85</v>
      </c>
      <c r="AW219" s="13" t="s">
        <v>34</v>
      </c>
      <c r="AX219" s="13" t="s">
        <v>75</v>
      </c>
      <c r="AY219" s="234" t="s">
        <v>147</v>
      </c>
    </row>
    <row r="220" spans="1:51" s="13" customFormat="1" ht="12">
      <c r="A220" s="13"/>
      <c r="B220" s="224"/>
      <c r="C220" s="225"/>
      <c r="D220" s="217" t="s">
        <v>160</v>
      </c>
      <c r="E220" s="226" t="s">
        <v>19</v>
      </c>
      <c r="F220" s="227" t="s">
        <v>1070</v>
      </c>
      <c r="G220" s="225"/>
      <c r="H220" s="228">
        <v>22.8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160</v>
      </c>
      <c r="AU220" s="234" t="s">
        <v>85</v>
      </c>
      <c r="AV220" s="13" t="s">
        <v>85</v>
      </c>
      <c r="AW220" s="13" t="s">
        <v>34</v>
      </c>
      <c r="AX220" s="13" t="s">
        <v>75</v>
      </c>
      <c r="AY220" s="234" t="s">
        <v>147</v>
      </c>
    </row>
    <row r="221" spans="1:51" s="13" customFormat="1" ht="12">
      <c r="A221" s="13"/>
      <c r="B221" s="224"/>
      <c r="C221" s="225"/>
      <c r="D221" s="217" t="s">
        <v>160</v>
      </c>
      <c r="E221" s="226" t="s">
        <v>19</v>
      </c>
      <c r="F221" s="227" t="s">
        <v>1071</v>
      </c>
      <c r="G221" s="225"/>
      <c r="H221" s="228">
        <v>31.44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160</v>
      </c>
      <c r="AU221" s="234" t="s">
        <v>85</v>
      </c>
      <c r="AV221" s="13" t="s">
        <v>85</v>
      </c>
      <c r="AW221" s="13" t="s">
        <v>34</v>
      </c>
      <c r="AX221" s="13" t="s">
        <v>75</v>
      </c>
      <c r="AY221" s="234" t="s">
        <v>147</v>
      </c>
    </row>
    <row r="222" spans="1:51" s="14" customFormat="1" ht="12">
      <c r="A222" s="14"/>
      <c r="B222" s="238"/>
      <c r="C222" s="239"/>
      <c r="D222" s="217" t="s">
        <v>160</v>
      </c>
      <c r="E222" s="240" t="s">
        <v>19</v>
      </c>
      <c r="F222" s="241" t="s">
        <v>247</v>
      </c>
      <c r="G222" s="239"/>
      <c r="H222" s="242">
        <v>509.092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160</v>
      </c>
      <c r="AU222" s="248" t="s">
        <v>85</v>
      </c>
      <c r="AV222" s="14" t="s">
        <v>154</v>
      </c>
      <c r="AW222" s="14" t="s">
        <v>34</v>
      </c>
      <c r="AX222" s="14" t="s">
        <v>83</v>
      </c>
      <c r="AY222" s="248" t="s">
        <v>147</v>
      </c>
    </row>
    <row r="223" spans="1:65" s="2" customFormat="1" ht="24.15" customHeight="1">
      <c r="A223" s="38"/>
      <c r="B223" s="39"/>
      <c r="C223" s="204" t="s">
        <v>374</v>
      </c>
      <c r="D223" s="204" t="s">
        <v>149</v>
      </c>
      <c r="E223" s="205" t="s">
        <v>1079</v>
      </c>
      <c r="F223" s="206" t="s">
        <v>1080</v>
      </c>
      <c r="G223" s="207" t="s">
        <v>152</v>
      </c>
      <c r="H223" s="208">
        <v>33.37</v>
      </c>
      <c r="I223" s="209"/>
      <c r="J223" s="210">
        <f>ROUND(I223*H223,2)</f>
        <v>0</v>
      </c>
      <c r="K223" s="206" t="s">
        <v>153</v>
      </c>
      <c r="L223" s="44"/>
      <c r="M223" s="211" t="s">
        <v>19</v>
      </c>
      <c r="N223" s="212" t="s">
        <v>46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154</v>
      </c>
      <c r="AT223" s="215" t="s">
        <v>149</v>
      </c>
      <c r="AU223" s="215" t="s">
        <v>85</v>
      </c>
      <c r="AY223" s="17" t="s">
        <v>147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83</v>
      </c>
      <c r="BK223" s="216">
        <f>ROUND(I223*H223,2)</f>
        <v>0</v>
      </c>
      <c r="BL223" s="17" t="s">
        <v>154</v>
      </c>
      <c r="BM223" s="215" t="s">
        <v>1081</v>
      </c>
    </row>
    <row r="224" spans="1:47" s="2" customFormat="1" ht="12">
      <c r="A224" s="38"/>
      <c r="B224" s="39"/>
      <c r="C224" s="40"/>
      <c r="D224" s="217" t="s">
        <v>156</v>
      </c>
      <c r="E224" s="40"/>
      <c r="F224" s="218" t="s">
        <v>1082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156</v>
      </c>
      <c r="AU224" s="17" t="s">
        <v>85</v>
      </c>
    </row>
    <row r="225" spans="1:47" s="2" customFormat="1" ht="12">
      <c r="A225" s="38"/>
      <c r="B225" s="39"/>
      <c r="C225" s="40"/>
      <c r="D225" s="222" t="s">
        <v>158</v>
      </c>
      <c r="E225" s="40"/>
      <c r="F225" s="223" t="s">
        <v>1083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158</v>
      </c>
      <c r="AU225" s="17" t="s">
        <v>85</v>
      </c>
    </row>
    <row r="226" spans="1:51" s="13" customFormat="1" ht="12">
      <c r="A226" s="13"/>
      <c r="B226" s="224"/>
      <c r="C226" s="225"/>
      <c r="D226" s="217" t="s">
        <v>160</v>
      </c>
      <c r="E226" s="226" t="s">
        <v>19</v>
      </c>
      <c r="F226" s="227" t="s">
        <v>1077</v>
      </c>
      <c r="G226" s="225"/>
      <c r="H226" s="228">
        <v>33.37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160</v>
      </c>
      <c r="AU226" s="234" t="s">
        <v>85</v>
      </c>
      <c r="AV226" s="13" t="s">
        <v>85</v>
      </c>
      <c r="AW226" s="13" t="s">
        <v>34</v>
      </c>
      <c r="AX226" s="13" t="s">
        <v>83</v>
      </c>
      <c r="AY226" s="234" t="s">
        <v>147</v>
      </c>
    </row>
    <row r="227" spans="1:65" s="2" customFormat="1" ht="24.15" customHeight="1">
      <c r="A227" s="38"/>
      <c r="B227" s="39"/>
      <c r="C227" s="204" t="s">
        <v>386</v>
      </c>
      <c r="D227" s="204" t="s">
        <v>149</v>
      </c>
      <c r="E227" s="205" t="s">
        <v>726</v>
      </c>
      <c r="F227" s="206" t="s">
        <v>727</v>
      </c>
      <c r="G227" s="207" t="s">
        <v>209</v>
      </c>
      <c r="H227" s="208">
        <v>14.399</v>
      </c>
      <c r="I227" s="209"/>
      <c r="J227" s="210">
        <f>ROUND(I227*H227,2)</f>
        <v>0</v>
      </c>
      <c r="K227" s="206" t="s">
        <v>153</v>
      </c>
      <c r="L227" s="44"/>
      <c r="M227" s="211" t="s">
        <v>19</v>
      </c>
      <c r="N227" s="212" t="s">
        <v>46</v>
      </c>
      <c r="O227" s="84"/>
      <c r="P227" s="213">
        <f>O227*H227</f>
        <v>0</v>
      </c>
      <c r="Q227" s="213">
        <v>1.0556</v>
      </c>
      <c r="R227" s="213">
        <f>Q227*H227</f>
        <v>15.1995844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154</v>
      </c>
      <c r="AT227" s="215" t="s">
        <v>149</v>
      </c>
      <c r="AU227" s="215" t="s">
        <v>85</v>
      </c>
      <c r="AY227" s="17" t="s">
        <v>147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83</v>
      </c>
      <c r="BK227" s="216">
        <f>ROUND(I227*H227,2)</f>
        <v>0</v>
      </c>
      <c r="BL227" s="17" t="s">
        <v>154</v>
      </c>
      <c r="BM227" s="215" t="s">
        <v>1084</v>
      </c>
    </row>
    <row r="228" spans="1:47" s="2" customFormat="1" ht="12">
      <c r="A228" s="38"/>
      <c r="B228" s="39"/>
      <c r="C228" s="40"/>
      <c r="D228" s="217" t="s">
        <v>156</v>
      </c>
      <c r="E228" s="40"/>
      <c r="F228" s="218" t="s">
        <v>729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156</v>
      </c>
      <c r="AU228" s="17" t="s">
        <v>85</v>
      </c>
    </row>
    <row r="229" spans="1:47" s="2" customFormat="1" ht="12">
      <c r="A229" s="38"/>
      <c r="B229" s="39"/>
      <c r="C229" s="40"/>
      <c r="D229" s="222" t="s">
        <v>158</v>
      </c>
      <c r="E229" s="40"/>
      <c r="F229" s="223" t="s">
        <v>730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158</v>
      </c>
      <c r="AU229" s="17" t="s">
        <v>85</v>
      </c>
    </row>
    <row r="230" spans="1:51" s="13" customFormat="1" ht="12">
      <c r="A230" s="13"/>
      <c r="B230" s="224"/>
      <c r="C230" s="225"/>
      <c r="D230" s="217" t="s">
        <v>160</v>
      </c>
      <c r="E230" s="226" t="s">
        <v>19</v>
      </c>
      <c r="F230" s="227" t="s">
        <v>1085</v>
      </c>
      <c r="G230" s="225"/>
      <c r="H230" s="228">
        <v>3.546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160</v>
      </c>
      <c r="AU230" s="234" t="s">
        <v>85</v>
      </c>
      <c r="AV230" s="13" t="s">
        <v>85</v>
      </c>
      <c r="AW230" s="13" t="s">
        <v>34</v>
      </c>
      <c r="AX230" s="13" t="s">
        <v>75</v>
      </c>
      <c r="AY230" s="234" t="s">
        <v>147</v>
      </c>
    </row>
    <row r="231" spans="1:51" s="13" customFormat="1" ht="12">
      <c r="A231" s="13"/>
      <c r="B231" s="224"/>
      <c r="C231" s="225"/>
      <c r="D231" s="217" t="s">
        <v>160</v>
      </c>
      <c r="E231" s="226" t="s">
        <v>19</v>
      </c>
      <c r="F231" s="227" t="s">
        <v>1086</v>
      </c>
      <c r="G231" s="225"/>
      <c r="H231" s="228">
        <v>2.097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160</v>
      </c>
      <c r="AU231" s="234" t="s">
        <v>85</v>
      </c>
      <c r="AV231" s="13" t="s">
        <v>85</v>
      </c>
      <c r="AW231" s="13" t="s">
        <v>34</v>
      </c>
      <c r="AX231" s="13" t="s">
        <v>75</v>
      </c>
      <c r="AY231" s="234" t="s">
        <v>147</v>
      </c>
    </row>
    <row r="232" spans="1:51" s="13" customFormat="1" ht="12">
      <c r="A232" s="13"/>
      <c r="B232" s="224"/>
      <c r="C232" s="225"/>
      <c r="D232" s="217" t="s">
        <v>160</v>
      </c>
      <c r="E232" s="226" t="s">
        <v>19</v>
      </c>
      <c r="F232" s="227" t="s">
        <v>1087</v>
      </c>
      <c r="G232" s="225"/>
      <c r="H232" s="228">
        <v>3.55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160</v>
      </c>
      <c r="AU232" s="234" t="s">
        <v>85</v>
      </c>
      <c r="AV232" s="13" t="s">
        <v>85</v>
      </c>
      <c r="AW232" s="13" t="s">
        <v>34</v>
      </c>
      <c r="AX232" s="13" t="s">
        <v>75</v>
      </c>
      <c r="AY232" s="234" t="s">
        <v>147</v>
      </c>
    </row>
    <row r="233" spans="1:51" s="13" customFormat="1" ht="12">
      <c r="A233" s="13"/>
      <c r="B233" s="224"/>
      <c r="C233" s="225"/>
      <c r="D233" s="217" t="s">
        <v>160</v>
      </c>
      <c r="E233" s="226" t="s">
        <v>19</v>
      </c>
      <c r="F233" s="227" t="s">
        <v>1088</v>
      </c>
      <c r="G233" s="225"/>
      <c r="H233" s="228">
        <v>2.061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160</v>
      </c>
      <c r="AU233" s="234" t="s">
        <v>85</v>
      </c>
      <c r="AV233" s="13" t="s">
        <v>85</v>
      </c>
      <c r="AW233" s="13" t="s">
        <v>34</v>
      </c>
      <c r="AX233" s="13" t="s">
        <v>75</v>
      </c>
      <c r="AY233" s="234" t="s">
        <v>147</v>
      </c>
    </row>
    <row r="234" spans="1:51" s="13" customFormat="1" ht="12">
      <c r="A234" s="13"/>
      <c r="B234" s="224"/>
      <c r="C234" s="225"/>
      <c r="D234" s="217" t="s">
        <v>160</v>
      </c>
      <c r="E234" s="226" t="s">
        <v>19</v>
      </c>
      <c r="F234" s="227" t="s">
        <v>1089</v>
      </c>
      <c r="G234" s="225"/>
      <c r="H234" s="228">
        <v>0.945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160</v>
      </c>
      <c r="AU234" s="234" t="s">
        <v>85</v>
      </c>
      <c r="AV234" s="13" t="s">
        <v>85</v>
      </c>
      <c r="AW234" s="13" t="s">
        <v>34</v>
      </c>
      <c r="AX234" s="13" t="s">
        <v>75</v>
      </c>
      <c r="AY234" s="234" t="s">
        <v>147</v>
      </c>
    </row>
    <row r="235" spans="1:51" s="13" customFormat="1" ht="12">
      <c r="A235" s="13"/>
      <c r="B235" s="224"/>
      <c r="C235" s="225"/>
      <c r="D235" s="217" t="s">
        <v>160</v>
      </c>
      <c r="E235" s="226" t="s">
        <v>19</v>
      </c>
      <c r="F235" s="227" t="s">
        <v>1090</v>
      </c>
      <c r="G235" s="225"/>
      <c r="H235" s="228">
        <v>0.477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160</v>
      </c>
      <c r="AU235" s="234" t="s">
        <v>85</v>
      </c>
      <c r="AV235" s="13" t="s">
        <v>85</v>
      </c>
      <c r="AW235" s="13" t="s">
        <v>34</v>
      </c>
      <c r="AX235" s="13" t="s">
        <v>75</v>
      </c>
      <c r="AY235" s="234" t="s">
        <v>147</v>
      </c>
    </row>
    <row r="236" spans="1:51" s="13" customFormat="1" ht="12">
      <c r="A236" s="13"/>
      <c r="B236" s="224"/>
      <c r="C236" s="225"/>
      <c r="D236" s="217" t="s">
        <v>160</v>
      </c>
      <c r="E236" s="226" t="s">
        <v>19</v>
      </c>
      <c r="F236" s="227" t="s">
        <v>1091</v>
      </c>
      <c r="G236" s="225"/>
      <c r="H236" s="228">
        <v>1.246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160</v>
      </c>
      <c r="AU236" s="234" t="s">
        <v>85</v>
      </c>
      <c r="AV236" s="13" t="s">
        <v>85</v>
      </c>
      <c r="AW236" s="13" t="s">
        <v>34</v>
      </c>
      <c r="AX236" s="13" t="s">
        <v>75</v>
      </c>
      <c r="AY236" s="234" t="s">
        <v>147</v>
      </c>
    </row>
    <row r="237" spans="1:51" s="13" customFormat="1" ht="12">
      <c r="A237" s="13"/>
      <c r="B237" s="224"/>
      <c r="C237" s="225"/>
      <c r="D237" s="217" t="s">
        <v>160</v>
      </c>
      <c r="E237" s="226" t="s">
        <v>19</v>
      </c>
      <c r="F237" s="227" t="s">
        <v>1092</v>
      </c>
      <c r="G237" s="225"/>
      <c r="H237" s="228">
        <v>0.477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160</v>
      </c>
      <c r="AU237" s="234" t="s">
        <v>85</v>
      </c>
      <c r="AV237" s="13" t="s">
        <v>85</v>
      </c>
      <c r="AW237" s="13" t="s">
        <v>34</v>
      </c>
      <c r="AX237" s="13" t="s">
        <v>75</v>
      </c>
      <c r="AY237" s="234" t="s">
        <v>147</v>
      </c>
    </row>
    <row r="238" spans="1:51" s="14" customFormat="1" ht="12">
      <c r="A238" s="14"/>
      <c r="B238" s="238"/>
      <c r="C238" s="239"/>
      <c r="D238" s="217" t="s">
        <v>160</v>
      </c>
      <c r="E238" s="240" t="s">
        <v>19</v>
      </c>
      <c r="F238" s="241" t="s">
        <v>247</v>
      </c>
      <c r="G238" s="239"/>
      <c r="H238" s="242">
        <v>14.399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8" t="s">
        <v>160</v>
      </c>
      <c r="AU238" s="248" t="s">
        <v>85</v>
      </c>
      <c r="AV238" s="14" t="s">
        <v>154</v>
      </c>
      <c r="AW238" s="14" t="s">
        <v>34</v>
      </c>
      <c r="AX238" s="14" t="s">
        <v>83</v>
      </c>
      <c r="AY238" s="248" t="s">
        <v>147</v>
      </c>
    </row>
    <row r="239" spans="1:65" s="2" customFormat="1" ht="24.15" customHeight="1">
      <c r="A239" s="38"/>
      <c r="B239" s="39"/>
      <c r="C239" s="204" t="s">
        <v>7</v>
      </c>
      <c r="D239" s="204" t="s">
        <v>149</v>
      </c>
      <c r="E239" s="205" t="s">
        <v>734</v>
      </c>
      <c r="F239" s="206" t="s">
        <v>735</v>
      </c>
      <c r="G239" s="207" t="s">
        <v>209</v>
      </c>
      <c r="H239" s="208">
        <v>0.443</v>
      </c>
      <c r="I239" s="209"/>
      <c r="J239" s="210">
        <f>ROUND(I239*H239,2)</f>
        <v>0</v>
      </c>
      <c r="K239" s="206" t="s">
        <v>153</v>
      </c>
      <c r="L239" s="44"/>
      <c r="M239" s="211" t="s">
        <v>19</v>
      </c>
      <c r="N239" s="212" t="s">
        <v>46</v>
      </c>
      <c r="O239" s="84"/>
      <c r="P239" s="213">
        <f>O239*H239</f>
        <v>0</v>
      </c>
      <c r="Q239" s="213">
        <v>1.03955</v>
      </c>
      <c r="R239" s="213">
        <f>Q239*H239</f>
        <v>0.46052065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154</v>
      </c>
      <c r="AT239" s="215" t="s">
        <v>149</v>
      </c>
      <c r="AU239" s="215" t="s">
        <v>85</v>
      </c>
      <c r="AY239" s="17" t="s">
        <v>147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83</v>
      </c>
      <c r="BK239" s="216">
        <f>ROUND(I239*H239,2)</f>
        <v>0</v>
      </c>
      <c r="BL239" s="17" t="s">
        <v>154</v>
      </c>
      <c r="BM239" s="215" t="s">
        <v>1093</v>
      </c>
    </row>
    <row r="240" spans="1:47" s="2" customFormat="1" ht="12">
      <c r="A240" s="38"/>
      <c r="B240" s="39"/>
      <c r="C240" s="40"/>
      <c r="D240" s="217" t="s">
        <v>156</v>
      </c>
      <c r="E240" s="40"/>
      <c r="F240" s="218" t="s">
        <v>737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156</v>
      </c>
      <c r="AU240" s="17" t="s">
        <v>85</v>
      </c>
    </row>
    <row r="241" spans="1:47" s="2" customFormat="1" ht="12">
      <c r="A241" s="38"/>
      <c r="B241" s="39"/>
      <c r="C241" s="40"/>
      <c r="D241" s="222" t="s">
        <v>158</v>
      </c>
      <c r="E241" s="40"/>
      <c r="F241" s="223" t="s">
        <v>738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158</v>
      </c>
      <c r="AU241" s="17" t="s">
        <v>85</v>
      </c>
    </row>
    <row r="242" spans="1:51" s="13" customFormat="1" ht="12">
      <c r="A242" s="13"/>
      <c r="B242" s="224"/>
      <c r="C242" s="225"/>
      <c r="D242" s="217" t="s">
        <v>160</v>
      </c>
      <c r="E242" s="226" t="s">
        <v>19</v>
      </c>
      <c r="F242" s="227" t="s">
        <v>1094</v>
      </c>
      <c r="G242" s="225"/>
      <c r="H242" s="228">
        <v>0.144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160</v>
      </c>
      <c r="AU242" s="234" t="s">
        <v>85</v>
      </c>
      <c r="AV242" s="13" t="s">
        <v>85</v>
      </c>
      <c r="AW242" s="13" t="s">
        <v>34</v>
      </c>
      <c r="AX242" s="13" t="s">
        <v>75</v>
      </c>
      <c r="AY242" s="234" t="s">
        <v>147</v>
      </c>
    </row>
    <row r="243" spans="1:51" s="13" customFormat="1" ht="12">
      <c r="A243" s="13"/>
      <c r="B243" s="224"/>
      <c r="C243" s="225"/>
      <c r="D243" s="217" t="s">
        <v>160</v>
      </c>
      <c r="E243" s="226" t="s">
        <v>19</v>
      </c>
      <c r="F243" s="227" t="s">
        <v>1095</v>
      </c>
      <c r="G243" s="225"/>
      <c r="H243" s="228">
        <v>0.165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160</v>
      </c>
      <c r="AU243" s="234" t="s">
        <v>85</v>
      </c>
      <c r="AV243" s="13" t="s">
        <v>85</v>
      </c>
      <c r="AW243" s="13" t="s">
        <v>34</v>
      </c>
      <c r="AX243" s="13" t="s">
        <v>75</v>
      </c>
      <c r="AY243" s="234" t="s">
        <v>147</v>
      </c>
    </row>
    <row r="244" spans="1:51" s="13" customFormat="1" ht="12">
      <c r="A244" s="13"/>
      <c r="B244" s="224"/>
      <c r="C244" s="225"/>
      <c r="D244" s="217" t="s">
        <v>160</v>
      </c>
      <c r="E244" s="226" t="s">
        <v>19</v>
      </c>
      <c r="F244" s="227" t="s">
        <v>1096</v>
      </c>
      <c r="G244" s="225"/>
      <c r="H244" s="228">
        <v>0.134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160</v>
      </c>
      <c r="AU244" s="234" t="s">
        <v>85</v>
      </c>
      <c r="AV244" s="13" t="s">
        <v>85</v>
      </c>
      <c r="AW244" s="13" t="s">
        <v>34</v>
      </c>
      <c r="AX244" s="13" t="s">
        <v>75</v>
      </c>
      <c r="AY244" s="234" t="s">
        <v>147</v>
      </c>
    </row>
    <row r="245" spans="1:51" s="14" customFormat="1" ht="12">
      <c r="A245" s="14"/>
      <c r="B245" s="238"/>
      <c r="C245" s="239"/>
      <c r="D245" s="217" t="s">
        <v>160</v>
      </c>
      <c r="E245" s="240" t="s">
        <v>19</v>
      </c>
      <c r="F245" s="241" t="s">
        <v>247</v>
      </c>
      <c r="G245" s="239"/>
      <c r="H245" s="242">
        <v>0.443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160</v>
      </c>
      <c r="AU245" s="248" t="s">
        <v>85</v>
      </c>
      <c r="AV245" s="14" t="s">
        <v>154</v>
      </c>
      <c r="AW245" s="14" t="s">
        <v>34</v>
      </c>
      <c r="AX245" s="14" t="s">
        <v>83</v>
      </c>
      <c r="AY245" s="248" t="s">
        <v>147</v>
      </c>
    </row>
    <row r="246" spans="1:63" s="12" customFormat="1" ht="22.8" customHeight="1">
      <c r="A246" s="12"/>
      <c r="B246" s="188"/>
      <c r="C246" s="189"/>
      <c r="D246" s="190" t="s">
        <v>74</v>
      </c>
      <c r="E246" s="202" t="s">
        <v>154</v>
      </c>
      <c r="F246" s="202" t="s">
        <v>373</v>
      </c>
      <c r="G246" s="189"/>
      <c r="H246" s="189"/>
      <c r="I246" s="192"/>
      <c r="J246" s="203">
        <f>BK246</f>
        <v>0</v>
      </c>
      <c r="K246" s="189"/>
      <c r="L246" s="194"/>
      <c r="M246" s="195"/>
      <c r="N246" s="196"/>
      <c r="O246" s="196"/>
      <c r="P246" s="197">
        <f>SUM(P247:P266)</f>
        <v>0</v>
      </c>
      <c r="Q246" s="196"/>
      <c r="R246" s="197">
        <f>SUM(R247:R266)</f>
        <v>83.6592333</v>
      </c>
      <c r="S246" s="196"/>
      <c r="T246" s="198">
        <f>SUM(T247:T266)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99" t="s">
        <v>83</v>
      </c>
      <c r="AT246" s="200" t="s">
        <v>74</v>
      </c>
      <c r="AU246" s="200" t="s">
        <v>83</v>
      </c>
      <c r="AY246" s="199" t="s">
        <v>147</v>
      </c>
      <c r="BK246" s="201">
        <f>SUM(BK247:BK266)</f>
        <v>0</v>
      </c>
    </row>
    <row r="247" spans="1:65" s="2" customFormat="1" ht="24.15" customHeight="1">
      <c r="A247" s="38"/>
      <c r="B247" s="39"/>
      <c r="C247" s="204" t="s">
        <v>409</v>
      </c>
      <c r="D247" s="204" t="s">
        <v>149</v>
      </c>
      <c r="E247" s="205" t="s">
        <v>742</v>
      </c>
      <c r="F247" s="206" t="s">
        <v>743</v>
      </c>
      <c r="G247" s="207" t="s">
        <v>152</v>
      </c>
      <c r="H247" s="208">
        <v>334</v>
      </c>
      <c r="I247" s="209"/>
      <c r="J247" s="210">
        <f>ROUND(I247*H247,2)</f>
        <v>0</v>
      </c>
      <c r="K247" s="206" t="s">
        <v>153</v>
      </c>
      <c r="L247" s="44"/>
      <c r="M247" s="211" t="s">
        <v>19</v>
      </c>
      <c r="N247" s="212" t="s">
        <v>46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154</v>
      </c>
      <c r="AT247" s="215" t="s">
        <v>149</v>
      </c>
      <c r="AU247" s="215" t="s">
        <v>85</v>
      </c>
      <c r="AY247" s="17" t="s">
        <v>147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83</v>
      </c>
      <c r="BK247" s="216">
        <f>ROUND(I247*H247,2)</f>
        <v>0</v>
      </c>
      <c r="BL247" s="17" t="s">
        <v>154</v>
      </c>
      <c r="BM247" s="215" t="s">
        <v>1097</v>
      </c>
    </row>
    <row r="248" spans="1:47" s="2" customFormat="1" ht="12">
      <c r="A248" s="38"/>
      <c r="B248" s="39"/>
      <c r="C248" s="40"/>
      <c r="D248" s="217" t="s">
        <v>156</v>
      </c>
      <c r="E248" s="40"/>
      <c r="F248" s="218" t="s">
        <v>745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156</v>
      </c>
      <c r="AU248" s="17" t="s">
        <v>85</v>
      </c>
    </row>
    <row r="249" spans="1:47" s="2" customFormat="1" ht="12">
      <c r="A249" s="38"/>
      <c r="B249" s="39"/>
      <c r="C249" s="40"/>
      <c r="D249" s="222" t="s">
        <v>158</v>
      </c>
      <c r="E249" s="40"/>
      <c r="F249" s="223" t="s">
        <v>746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158</v>
      </c>
      <c r="AU249" s="17" t="s">
        <v>85</v>
      </c>
    </row>
    <row r="250" spans="1:51" s="13" customFormat="1" ht="12">
      <c r="A250" s="13"/>
      <c r="B250" s="224"/>
      <c r="C250" s="225"/>
      <c r="D250" s="217" t="s">
        <v>160</v>
      </c>
      <c r="E250" s="226" t="s">
        <v>19</v>
      </c>
      <c r="F250" s="227" t="s">
        <v>1098</v>
      </c>
      <c r="G250" s="225"/>
      <c r="H250" s="228">
        <v>334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160</v>
      </c>
      <c r="AU250" s="234" t="s">
        <v>85</v>
      </c>
      <c r="AV250" s="13" t="s">
        <v>85</v>
      </c>
      <c r="AW250" s="13" t="s">
        <v>34</v>
      </c>
      <c r="AX250" s="13" t="s">
        <v>83</v>
      </c>
      <c r="AY250" s="234" t="s">
        <v>147</v>
      </c>
    </row>
    <row r="251" spans="1:65" s="2" customFormat="1" ht="24.15" customHeight="1">
      <c r="A251" s="38"/>
      <c r="B251" s="39"/>
      <c r="C251" s="204" t="s">
        <v>419</v>
      </c>
      <c r="D251" s="204" t="s">
        <v>149</v>
      </c>
      <c r="E251" s="205" t="s">
        <v>398</v>
      </c>
      <c r="F251" s="206" t="s">
        <v>399</v>
      </c>
      <c r="G251" s="207" t="s">
        <v>176</v>
      </c>
      <c r="H251" s="208">
        <v>16.4</v>
      </c>
      <c r="I251" s="209"/>
      <c r="J251" s="210">
        <f>ROUND(I251*H251,2)</f>
        <v>0</v>
      </c>
      <c r="K251" s="206" t="s">
        <v>153</v>
      </c>
      <c r="L251" s="44"/>
      <c r="M251" s="211" t="s">
        <v>19</v>
      </c>
      <c r="N251" s="212" t="s">
        <v>46</v>
      </c>
      <c r="O251" s="84"/>
      <c r="P251" s="213">
        <f>O251*H251</f>
        <v>0</v>
      </c>
      <c r="Q251" s="213">
        <v>1.87</v>
      </c>
      <c r="R251" s="213">
        <f>Q251*H251</f>
        <v>30.668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154</v>
      </c>
      <c r="AT251" s="215" t="s">
        <v>149</v>
      </c>
      <c r="AU251" s="215" t="s">
        <v>85</v>
      </c>
      <c r="AY251" s="17" t="s">
        <v>147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83</v>
      </c>
      <c r="BK251" s="216">
        <f>ROUND(I251*H251,2)</f>
        <v>0</v>
      </c>
      <c r="BL251" s="17" t="s">
        <v>154</v>
      </c>
      <c r="BM251" s="215" t="s">
        <v>1099</v>
      </c>
    </row>
    <row r="252" spans="1:47" s="2" customFormat="1" ht="12">
      <c r="A252" s="38"/>
      <c r="B252" s="39"/>
      <c r="C252" s="40"/>
      <c r="D252" s="217" t="s">
        <v>156</v>
      </c>
      <c r="E252" s="40"/>
      <c r="F252" s="218" t="s">
        <v>401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156</v>
      </c>
      <c r="AU252" s="17" t="s">
        <v>85</v>
      </c>
    </row>
    <row r="253" spans="1:47" s="2" customFormat="1" ht="12">
      <c r="A253" s="38"/>
      <c r="B253" s="39"/>
      <c r="C253" s="40"/>
      <c r="D253" s="222" t="s">
        <v>158</v>
      </c>
      <c r="E253" s="40"/>
      <c r="F253" s="223" t="s">
        <v>402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158</v>
      </c>
      <c r="AU253" s="17" t="s">
        <v>85</v>
      </c>
    </row>
    <row r="254" spans="1:51" s="13" customFormat="1" ht="12">
      <c r="A254" s="13"/>
      <c r="B254" s="224"/>
      <c r="C254" s="225"/>
      <c r="D254" s="217" t="s">
        <v>160</v>
      </c>
      <c r="E254" s="226" t="s">
        <v>19</v>
      </c>
      <c r="F254" s="227" t="s">
        <v>1100</v>
      </c>
      <c r="G254" s="225"/>
      <c r="H254" s="228">
        <v>16.4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160</v>
      </c>
      <c r="AU254" s="234" t="s">
        <v>85</v>
      </c>
      <c r="AV254" s="13" t="s">
        <v>85</v>
      </c>
      <c r="AW254" s="13" t="s">
        <v>34</v>
      </c>
      <c r="AX254" s="13" t="s">
        <v>83</v>
      </c>
      <c r="AY254" s="234" t="s">
        <v>147</v>
      </c>
    </row>
    <row r="255" spans="1:65" s="2" customFormat="1" ht="24.15" customHeight="1">
      <c r="A255" s="38"/>
      <c r="B255" s="39"/>
      <c r="C255" s="204" t="s">
        <v>426</v>
      </c>
      <c r="D255" s="204" t="s">
        <v>149</v>
      </c>
      <c r="E255" s="205" t="s">
        <v>1101</v>
      </c>
      <c r="F255" s="206" t="s">
        <v>1102</v>
      </c>
      <c r="G255" s="207" t="s">
        <v>152</v>
      </c>
      <c r="H255" s="208">
        <v>21.43</v>
      </c>
      <c r="I255" s="209"/>
      <c r="J255" s="210">
        <f>ROUND(I255*H255,2)</f>
        <v>0</v>
      </c>
      <c r="K255" s="206" t="s">
        <v>153</v>
      </c>
      <c r="L255" s="44"/>
      <c r="M255" s="211" t="s">
        <v>19</v>
      </c>
      <c r="N255" s="212" t="s">
        <v>46</v>
      </c>
      <c r="O255" s="84"/>
      <c r="P255" s="213">
        <f>O255*H255</f>
        <v>0</v>
      </c>
      <c r="Q255" s="213">
        <v>0.20266</v>
      </c>
      <c r="R255" s="213">
        <f>Q255*H255</f>
        <v>4.3430038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154</v>
      </c>
      <c r="AT255" s="215" t="s">
        <v>149</v>
      </c>
      <c r="AU255" s="215" t="s">
        <v>85</v>
      </c>
      <c r="AY255" s="17" t="s">
        <v>147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83</v>
      </c>
      <c r="BK255" s="216">
        <f>ROUND(I255*H255,2)</f>
        <v>0</v>
      </c>
      <c r="BL255" s="17" t="s">
        <v>154</v>
      </c>
      <c r="BM255" s="215" t="s">
        <v>1103</v>
      </c>
    </row>
    <row r="256" spans="1:47" s="2" customFormat="1" ht="12">
      <c r="A256" s="38"/>
      <c r="B256" s="39"/>
      <c r="C256" s="40"/>
      <c r="D256" s="217" t="s">
        <v>156</v>
      </c>
      <c r="E256" s="40"/>
      <c r="F256" s="218" t="s">
        <v>1104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156</v>
      </c>
      <c r="AU256" s="17" t="s">
        <v>85</v>
      </c>
    </row>
    <row r="257" spans="1:47" s="2" customFormat="1" ht="12">
      <c r="A257" s="38"/>
      <c r="B257" s="39"/>
      <c r="C257" s="40"/>
      <c r="D257" s="222" t="s">
        <v>158</v>
      </c>
      <c r="E257" s="40"/>
      <c r="F257" s="223" t="s">
        <v>1105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158</v>
      </c>
      <c r="AU257" s="17" t="s">
        <v>85</v>
      </c>
    </row>
    <row r="258" spans="1:51" s="13" customFormat="1" ht="12">
      <c r="A258" s="13"/>
      <c r="B258" s="224"/>
      <c r="C258" s="225"/>
      <c r="D258" s="217" t="s">
        <v>160</v>
      </c>
      <c r="E258" s="226" t="s">
        <v>19</v>
      </c>
      <c r="F258" s="227" t="s">
        <v>1106</v>
      </c>
      <c r="G258" s="225"/>
      <c r="H258" s="228">
        <v>21.43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160</v>
      </c>
      <c r="AU258" s="234" t="s">
        <v>85</v>
      </c>
      <c r="AV258" s="13" t="s">
        <v>85</v>
      </c>
      <c r="AW258" s="13" t="s">
        <v>34</v>
      </c>
      <c r="AX258" s="13" t="s">
        <v>83</v>
      </c>
      <c r="AY258" s="234" t="s">
        <v>147</v>
      </c>
    </row>
    <row r="259" spans="1:65" s="2" customFormat="1" ht="24.15" customHeight="1">
      <c r="A259" s="38"/>
      <c r="B259" s="39"/>
      <c r="C259" s="204" t="s">
        <v>436</v>
      </c>
      <c r="D259" s="204" t="s">
        <v>149</v>
      </c>
      <c r="E259" s="205" t="s">
        <v>1107</v>
      </c>
      <c r="F259" s="206" t="s">
        <v>1108</v>
      </c>
      <c r="G259" s="207" t="s">
        <v>152</v>
      </c>
      <c r="H259" s="208">
        <v>21.43</v>
      </c>
      <c r="I259" s="209"/>
      <c r="J259" s="210">
        <f>ROUND(I259*H259,2)</f>
        <v>0</v>
      </c>
      <c r="K259" s="206" t="s">
        <v>153</v>
      </c>
      <c r="L259" s="44"/>
      <c r="M259" s="211" t="s">
        <v>19</v>
      </c>
      <c r="N259" s="212" t="s">
        <v>46</v>
      </c>
      <c r="O259" s="84"/>
      <c r="P259" s="213">
        <f>O259*H259</f>
        <v>0</v>
      </c>
      <c r="Q259" s="213">
        <v>0.60105</v>
      </c>
      <c r="R259" s="213">
        <f>Q259*H259</f>
        <v>12.8805015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154</v>
      </c>
      <c r="AT259" s="215" t="s">
        <v>149</v>
      </c>
      <c r="AU259" s="215" t="s">
        <v>85</v>
      </c>
      <c r="AY259" s="17" t="s">
        <v>147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83</v>
      </c>
      <c r="BK259" s="216">
        <f>ROUND(I259*H259,2)</f>
        <v>0</v>
      </c>
      <c r="BL259" s="17" t="s">
        <v>154</v>
      </c>
      <c r="BM259" s="215" t="s">
        <v>1109</v>
      </c>
    </row>
    <row r="260" spans="1:47" s="2" customFormat="1" ht="12">
      <c r="A260" s="38"/>
      <c r="B260" s="39"/>
      <c r="C260" s="40"/>
      <c r="D260" s="217" t="s">
        <v>156</v>
      </c>
      <c r="E260" s="40"/>
      <c r="F260" s="218" t="s">
        <v>1110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156</v>
      </c>
      <c r="AU260" s="17" t="s">
        <v>85</v>
      </c>
    </row>
    <row r="261" spans="1:47" s="2" customFormat="1" ht="12">
      <c r="A261" s="38"/>
      <c r="B261" s="39"/>
      <c r="C261" s="40"/>
      <c r="D261" s="222" t="s">
        <v>158</v>
      </c>
      <c r="E261" s="40"/>
      <c r="F261" s="223" t="s">
        <v>1111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158</v>
      </c>
      <c r="AU261" s="17" t="s">
        <v>85</v>
      </c>
    </row>
    <row r="262" spans="1:51" s="13" customFormat="1" ht="12">
      <c r="A262" s="13"/>
      <c r="B262" s="224"/>
      <c r="C262" s="225"/>
      <c r="D262" s="217" t="s">
        <v>160</v>
      </c>
      <c r="E262" s="226" t="s">
        <v>19</v>
      </c>
      <c r="F262" s="227" t="s">
        <v>1106</v>
      </c>
      <c r="G262" s="225"/>
      <c r="H262" s="228">
        <v>21.43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160</v>
      </c>
      <c r="AU262" s="234" t="s">
        <v>85</v>
      </c>
      <c r="AV262" s="13" t="s">
        <v>85</v>
      </c>
      <c r="AW262" s="13" t="s">
        <v>34</v>
      </c>
      <c r="AX262" s="13" t="s">
        <v>83</v>
      </c>
      <c r="AY262" s="234" t="s">
        <v>147</v>
      </c>
    </row>
    <row r="263" spans="1:65" s="2" customFormat="1" ht="33" customHeight="1">
      <c r="A263" s="38"/>
      <c r="B263" s="39"/>
      <c r="C263" s="204" t="s">
        <v>908</v>
      </c>
      <c r="D263" s="204" t="s">
        <v>149</v>
      </c>
      <c r="E263" s="205" t="s">
        <v>1112</v>
      </c>
      <c r="F263" s="206" t="s">
        <v>1113</v>
      </c>
      <c r="G263" s="207" t="s">
        <v>152</v>
      </c>
      <c r="H263" s="208">
        <v>76.9</v>
      </c>
      <c r="I263" s="209"/>
      <c r="J263" s="210">
        <f>ROUND(I263*H263,2)</f>
        <v>0</v>
      </c>
      <c r="K263" s="206" t="s">
        <v>153</v>
      </c>
      <c r="L263" s="44"/>
      <c r="M263" s="211" t="s">
        <v>19</v>
      </c>
      <c r="N263" s="212" t="s">
        <v>46</v>
      </c>
      <c r="O263" s="84"/>
      <c r="P263" s="213">
        <f>O263*H263</f>
        <v>0</v>
      </c>
      <c r="Q263" s="213">
        <v>0.46512</v>
      </c>
      <c r="R263" s="213">
        <f>Q263*H263</f>
        <v>35.767728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154</v>
      </c>
      <c r="AT263" s="215" t="s">
        <v>149</v>
      </c>
      <c r="AU263" s="215" t="s">
        <v>85</v>
      </c>
      <c r="AY263" s="17" t="s">
        <v>147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83</v>
      </c>
      <c r="BK263" s="216">
        <f>ROUND(I263*H263,2)</f>
        <v>0</v>
      </c>
      <c r="BL263" s="17" t="s">
        <v>154</v>
      </c>
      <c r="BM263" s="215" t="s">
        <v>1114</v>
      </c>
    </row>
    <row r="264" spans="1:47" s="2" customFormat="1" ht="12">
      <c r="A264" s="38"/>
      <c r="B264" s="39"/>
      <c r="C264" s="40"/>
      <c r="D264" s="217" t="s">
        <v>156</v>
      </c>
      <c r="E264" s="40"/>
      <c r="F264" s="218" t="s">
        <v>1115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156</v>
      </c>
      <c r="AU264" s="17" t="s">
        <v>85</v>
      </c>
    </row>
    <row r="265" spans="1:47" s="2" customFormat="1" ht="12">
      <c r="A265" s="38"/>
      <c r="B265" s="39"/>
      <c r="C265" s="40"/>
      <c r="D265" s="222" t="s">
        <v>158</v>
      </c>
      <c r="E265" s="40"/>
      <c r="F265" s="223" t="s">
        <v>1116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158</v>
      </c>
      <c r="AU265" s="17" t="s">
        <v>85</v>
      </c>
    </row>
    <row r="266" spans="1:51" s="13" customFormat="1" ht="12">
      <c r="A266" s="13"/>
      <c r="B266" s="224"/>
      <c r="C266" s="225"/>
      <c r="D266" s="217" t="s">
        <v>160</v>
      </c>
      <c r="E266" s="226" t="s">
        <v>19</v>
      </c>
      <c r="F266" s="227" t="s">
        <v>1117</v>
      </c>
      <c r="G266" s="225"/>
      <c r="H266" s="228">
        <v>76.9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160</v>
      </c>
      <c r="AU266" s="234" t="s">
        <v>85</v>
      </c>
      <c r="AV266" s="13" t="s">
        <v>85</v>
      </c>
      <c r="AW266" s="13" t="s">
        <v>34</v>
      </c>
      <c r="AX266" s="13" t="s">
        <v>83</v>
      </c>
      <c r="AY266" s="234" t="s">
        <v>147</v>
      </c>
    </row>
    <row r="267" spans="1:63" s="12" customFormat="1" ht="22.8" customHeight="1">
      <c r="A267" s="12"/>
      <c r="B267" s="188"/>
      <c r="C267" s="189"/>
      <c r="D267" s="190" t="s">
        <v>74</v>
      </c>
      <c r="E267" s="202" t="s">
        <v>187</v>
      </c>
      <c r="F267" s="202" t="s">
        <v>748</v>
      </c>
      <c r="G267" s="189"/>
      <c r="H267" s="189"/>
      <c r="I267" s="192"/>
      <c r="J267" s="203">
        <f>BK267</f>
        <v>0</v>
      </c>
      <c r="K267" s="189"/>
      <c r="L267" s="194"/>
      <c r="M267" s="195"/>
      <c r="N267" s="196"/>
      <c r="O267" s="196"/>
      <c r="P267" s="197">
        <f>SUM(P268:P278)</f>
        <v>0</v>
      </c>
      <c r="Q267" s="196"/>
      <c r="R267" s="197">
        <f>SUM(R268:R278)</f>
        <v>0.4950864</v>
      </c>
      <c r="S267" s="196"/>
      <c r="T267" s="198">
        <f>SUM(T268:T278)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9" t="s">
        <v>83</v>
      </c>
      <c r="AT267" s="200" t="s">
        <v>74</v>
      </c>
      <c r="AU267" s="200" t="s">
        <v>83</v>
      </c>
      <c r="AY267" s="199" t="s">
        <v>147</v>
      </c>
      <c r="BK267" s="201">
        <f>SUM(BK268:BK278)</f>
        <v>0</v>
      </c>
    </row>
    <row r="268" spans="1:65" s="2" customFormat="1" ht="24.15" customHeight="1">
      <c r="A268" s="38"/>
      <c r="B268" s="39"/>
      <c r="C268" s="204" t="s">
        <v>915</v>
      </c>
      <c r="D268" s="204" t="s">
        <v>149</v>
      </c>
      <c r="E268" s="205" t="s">
        <v>749</v>
      </c>
      <c r="F268" s="206" t="s">
        <v>750</v>
      </c>
      <c r="G268" s="207" t="s">
        <v>152</v>
      </c>
      <c r="H268" s="208">
        <v>825.144</v>
      </c>
      <c r="I268" s="209"/>
      <c r="J268" s="210">
        <f>ROUND(I268*H268,2)</f>
        <v>0</v>
      </c>
      <c r="K268" s="206" t="s">
        <v>153</v>
      </c>
      <c r="L268" s="44"/>
      <c r="M268" s="211" t="s">
        <v>19</v>
      </c>
      <c r="N268" s="212" t="s">
        <v>46</v>
      </c>
      <c r="O268" s="84"/>
      <c r="P268" s="213">
        <f>O268*H268</f>
        <v>0</v>
      </c>
      <c r="Q268" s="213">
        <v>0.0006</v>
      </c>
      <c r="R268" s="213">
        <f>Q268*H268</f>
        <v>0.4950864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154</v>
      </c>
      <c r="AT268" s="215" t="s">
        <v>149</v>
      </c>
      <c r="AU268" s="215" t="s">
        <v>85</v>
      </c>
      <c r="AY268" s="17" t="s">
        <v>147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83</v>
      </c>
      <c r="BK268" s="216">
        <f>ROUND(I268*H268,2)</f>
        <v>0</v>
      </c>
      <c r="BL268" s="17" t="s">
        <v>154</v>
      </c>
      <c r="BM268" s="215" t="s">
        <v>1118</v>
      </c>
    </row>
    <row r="269" spans="1:47" s="2" customFormat="1" ht="12">
      <c r="A269" s="38"/>
      <c r="B269" s="39"/>
      <c r="C269" s="40"/>
      <c r="D269" s="217" t="s">
        <v>156</v>
      </c>
      <c r="E269" s="40"/>
      <c r="F269" s="218" t="s">
        <v>752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156</v>
      </c>
      <c r="AU269" s="17" t="s">
        <v>85</v>
      </c>
    </row>
    <row r="270" spans="1:47" s="2" customFormat="1" ht="12">
      <c r="A270" s="38"/>
      <c r="B270" s="39"/>
      <c r="C270" s="40"/>
      <c r="D270" s="222" t="s">
        <v>158</v>
      </c>
      <c r="E270" s="40"/>
      <c r="F270" s="223" t="s">
        <v>753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158</v>
      </c>
      <c r="AU270" s="17" t="s">
        <v>85</v>
      </c>
    </row>
    <row r="271" spans="1:51" s="13" customFormat="1" ht="12">
      <c r="A271" s="13"/>
      <c r="B271" s="224"/>
      <c r="C271" s="225"/>
      <c r="D271" s="217" t="s">
        <v>160</v>
      </c>
      <c r="E271" s="226" t="s">
        <v>19</v>
      </c>
      <c r="F271" s="227" t="s">
        <v>1119</v>
      </c>
      <c r="G271" s="225"/>
      <c r="H271" s="228">
        <v>148.8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160</v>
      </c>
      <c r="AU271" s="234" t="s">
        <v>85</v>
      </c>
      <c r="AV271" s="13" t="s">
        <v>85</v>
      </c>
      <c r="AW271" s="13" t="s">
        <v>34</v>
      </c>
      <c r="AX271" s="13" t="s">
        <v>75</v>
      </c>
      <c r="AY271" s="234" t="s">
        <v>147</v>
      </c>
    </row>
    <row r="272" spans="1:51" s="13" customFormat="1" ht="12">
      <c r="A272" s="13"/>
      <c r="B272" s="224"/>
      <c r="C272" s="225"/>
      <c r="D272" s="217" t="s">
        <v>160</v>
      </c>
      <c r="E272" s="226" t="s">
        <v>19</v>
      </c>
      <c r="F272" s="227" t="s">
        <v>1120</v>
      </c>
      <c r="G272" s="225"/>
      <c r="H272" s="228">
        <v>165.62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160</v>
      </c>
      <c r="AU272" s="234" t="s">
        <v>85</v>
      </c>
      <c r="AV272" s="13" t="s">
        <v>85</v>
      </c>
      <c r="AW272" s="13" t="s">
        <v>34</v>
      </c>
      <c r="AX272" s="13" t="s">
        <v>75</v>
      </c>
      <c r="AY272" s="234" t="s">
        <v>147</v>
      </c>
    </row>
    <row r="273" spans="1:51" s="13" customFormat="1" ht="12">
      <c r="A273" s="13"/>
      <c r="B273" s="224"/>
      <c r="C273" s="225"/>
      <c r="D273" s="217" t="s">
        <v>160</v>
      </c>
      <c r="E273" s="226" t="s">
        <v>19</v>
      </c>
      <c r="F273" s="227" t="s">
        <v>1121</v>
      </c>
      <c r="G273" s="225"/>
      <c r="H273" s="228">
        <v>176.302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160</v>
      </c>
      <c r="AU273" s="234" t="s">
        <v>85</v>
      </c>
      <c r="AV273" s="13" t="s">
        <v>85</v>
      </c>
      <c r="AW273" s="13" t="s">
        <v>34</v>
      </c>
      <c r="AX273" s="13" t="s">
        <v>75</v>
      </c>
      <c r="AY273" s="234" t="s">
        <v>147</v>
      </c>
    </row>
    <row r="274" spans="1:51" s="13" customFormat="1" ht="12">
      <c r="A274" s="13"/>
      <c r="B274" s="224"/>
      <c r="C274" s="225"/>
      <c r="D274" s="217" t="s">
        <v>160</v>
      </c>
      <c r="E274" s="226" t="s">
        <v>19</v>
      </c>
      <c r="F274" s="227" t="s">
        <v>1122</v>
      </c>
      <c r="G274" s="225"/>
      <c r="H274" s="228">
        <v>183.232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160</v>
      </c>
      <c r="AU274" s="234" t="s">
        <v>85</v>
      </c>
      <c r="AV274" s="13" t="s">
        <v>85</v>
      </c>
      <c r="AW274" s="13" t="s">
        <v>34</v>
      </c>
      <c r="AX274" s="13" t="s">
        <v>75</v>
      </c>
      <c r="AY274" s="234" t="s">
        <v>147</v>
      </c>
    </row>
    <row r="275" spans="1:51" s="13" customFormat="1" ht="12">
      <c r="A275" s="13"/>
      <c r="B275" s="224"/>
      <c r="C275" s="225"/>
      <c r="D275" s="217" t="s">
        <v>160</v>
      </c>
      <c r="E275" s="226" t="s">
        <v>19</v>
      </c>
      <c r="F275" s="227" t="s">
        <v>1123</v>
      </c>
      <c r="G275" s="225"/>
      <c r="H275" s="228">
        <v>65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160</v>
      </c>
      <c r="AU275" s="234" t="s">
        <v>85</v>
      </c>
      <c r="AV275" s="13" t="s">
        <v>85</v>
      </c>
      <c r="AW275" s="13" t="s">
        <v>34</v>
      </c>
      <c r="AX275" s="13" t="s">
        <v>75</v>
      </c>
      <c r="AY275" s="234" t="s">
        <v>147</v>
      </c>
    </row>
    <row r="276" spans="1:51" s="13" customFormat="1" ht="12">
      <c r="A276" s="13"/>
      <c r="B276" s="224"/>
      <c r="C276" s="225"/>
      <c r="D276" s="217" t="s">
        <v>160</v>
      </c>
      <c r="E276" s="226" t="s">
        <v>19</v>
      </c>
      <c r="F276" s="227" t="s">
        <v>1124</v>
      </c>
      <c r="G276" s="225"/>
      <c r="H276" s="228">
        <v>34.8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160</v>
      </c>
      <c r="AU276" s="234" t="s">
        <v>85</v>
      </c>
      <c r="AV276" s="13" t="s">
        <v>85</v>
      </c>
      <c r="AW276" s="13" t="s">
        <v>34</v>
      </c>
      <c r="AX276" s="13" t="s">
        <v>75</v>
      </c>
      <c r="AY276" s="234" t="s">
        <v>147</v>
      </c>
    </row>
    <row r="277" spans="1:51" s="13" customFormat="1" ht="12">
      <c r="A277" s="13"/>
      <c r="B277" s="224"/>
      <c r="C277" s="225"/>
      <c r="D277" s="217" t="s">
        <v>160</v>
      </c>
      <c r="E277" s="226" t="s">
        <v>19</v>
      </c>
      <c r="F277" s="227" t="s">
        <v>1125</v>
      </c>
      <c r="G277" s="225"/>
      <c r="H277" s="228">
        <v>51.39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160</v>
      </c>
      <c r="AU277" s="234" t="s">
        <v>85</v>
      </c>
      <c r="AV277" s="13" t="s">
        <v>85</v>
      </c>
      <c r="AW277" s="13" t="s">
        <v>34</v>
      </c>
      <c r="AX277" s="13" t="s">
        <v>75</v>
      </c>
      <c r="AY277" s="234" t="s">
        <v>147</v>
      </c>
    </row>
    <row r="278" spans="1:51" s="14" customFormat="1" ht="12">
      <c r="A278" s="14"/>
      <c r="B278" s="238"/>
      <c r="C278" s="239"/>
      <c r="D278" s="217" t="s">
        <v>160</v>
      </c>
      <c r="E278" s="240" t="s">
        <v>19</v>
      </c>
      <c r="F278" s="241" t="s">
        <v>247</v>
      </c>
      <c r="G278" s="239"/>
      <c r="H278" s="242">
        <v>825.144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8" t="s">
        <v>160</v>
      </c>
      <c r="AU278" s="248" t="s">
        <v>85</v>
      </c>
      <c r="AV278" s="14" t="s">
        <v>154</v>
      </c>
      <c r="AW278" s="14" t="s">
        <v>34</v>
      </c>
      <c r="AX278" s="14" t="s">
        <v>83</v>
      </c>
      <c r="AY278" s="248" t="s">
        <v>147</v>
      </c>
    </row>
    <row r="279" spans="1:63" s="12" customFormat="1" ht="22.8" customHeight="1">
      <c r="A279" s="12"/>
      <c r="B279" s="188"/>
      <c r="C279" s="189"/>
      <c r="D279" s="190" t="s">
        <v>74</v>
      </c>
      <c r="E279" s="202" t="s">
        <v>206</v>
      </c>
      <c r="F279" s="202" t="s">
        <v>763</v>
      </c>
      <c r="G279" s="189"/>
      <c r="H279" s="189"/>
      <c r="I279" s="192"/>
      <c r="J279" s="203">
        <f>BK279</f>
        <v>0</v>
      </c>
      <c r="K279" s="189"/>
      <c r="L279" s="194"/>
      <c r="M279" s="195"/>
      <c r="N279" s="196"/>
      <c r="O279" s="196"/>
      <c r="P279" s="197">
        <f>SUM(P280:P295)</f>
        <v>0</v>
      </c>
      <c r="Q279" s="196"/>
      <c r="R279" s="197">
        <f>SUM(R280:R295)</f>
        <v>0.260495</v>
      </c>
      <c r="S279" s="196"/>
      <c r="T279" s="198">
        <f>SUM(T280:T295)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99" t="s">
        <v>83</v>
      </c>
      <c r="AT279" s="200" t="s">
        <v>74</v>
      </c>
      <c r="AU279" s="200" t="s">
        <v>83</v>
      </c>
      <c r="AY279" s="199" t="s">
        <v>147</v>
      </c>
      <c r="BK279" s="201">
        <f>SUM(BK280:BK295)</f>
        <v>0</v>
      </c>
    </row>
    <row r="280" spans="1:65" s="2" customFormat="1" ht="24.15" customHeight="1">
      <c r="A280" s="38"/>
      <c r="B280" s="39"/>
      <c r="C280" s="204" t="s">
        <v>920</v>
      </c>
      <c r="D280" s="204" t="s">
        <v>149</v>
      </c>
      <c r="E280" s="205" t="s">
        <v>1126</v>
      </c>
      <c r="F280" s="206" t="s">
        <v>1127</v>
      </c>
      <c r="G280" s="207" t="s">
        <v>429</v>
      </c>
      <c r="H280" s="208">
        <v>115</v>
      </c>
      <c r="I280" s="209"/>
      <c r="J280" s="210">
        <f>ROUND(I280*H280,2)</f>
        <v>0</v>
      </c>
      <c r="K280" s="206" t="s">
        <v>153</v>
      </c>
      <c r="L280" s="44"/>
      <c r="M280" s="211" t="s">
        <v>19</v>
      </c>
      <c r="N280" s="212" t="s">
        <v>46</v>
      </c>
      <c r="O280" s="84"/>
      <c r="P280" s="213">
        <f>O280*H280</f>
        <v>0</v>
      </c>
      <c r="Q280" s="213">
        <v>0.00167</v>
      </c>
      <c r="R280" s="213">
        <f>Q280*H280</f>
        <v>0.19205</v>
      </c>
      <c r="S280" s="213">
        <v>0</v>
      </c>
      <c r="T280" s="21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5" t="s">
        <v>154</v>
      </c>
      <c r="AT280" s="215" t="s">
        <v>149</v>
      </c>
      <c r="AU280" s="215" t="s">
        <v>85</v>
      </c>
      <c r="AY280" s="17" t="s">
        <v>147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83</v>
      </c>
      <c r="BK280" s="216">
        <f>ROUND(I280*H280,2)</f>
        <v>0</v>
      </c>
      <c r="BL280" s="17" t="s">
        <v>154</v>
      </c>
      <c r="BM280" s="215" t="s">
        <v>1128</v>
      </c>
    </row>
    <row r="281" spans="1:47" s="2" customFormat="1" ht="12">
      <c r="A281" s="38"/>
      <c r="B281" s="39"/>
      <c r="C281" s="40"/>
      <c r="D281" s="217" t="s">
        <v>156</v>
      </c>
      <c r="E281" s="40"/>
      <c r="F281" s="218" t="s">
        <v>1129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156</v>
      </c>
      <c r="AU281" s="17" t="s">
        <v>85</v>
      </c>
    </row>
    <row r="282" spans="1:47" s="2" customFormat="1" ht="12">
      <c r="A282" s="38"/>
      <c r="B282" s="39"/>
      <c r="C282" s="40"/>
      <c r="D282" s="222" t="s">
        <v>158</v>
      </c>
      <c r="E282" s="40"/>
      <c r="F282" s="223" t="s">
        <v>1130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158</v>
      </c>
      <c r="AU282" s="17" t="s">
        <v>85</v>
      </c>
    </row>
    <row r="283" spans="1:51" s="13" customFormat="1" ht="12">
      <c r="A283" s="13"/>
      <c r="B283" s="224"/>
      <c r="C283" s="225"/>
      <c r="D283" s="217" t="s">
        <v>160</v>
      </c>
      <c r="E283" s="226" t="s">
        <v>19</v>
      </c>
      <c r="F283" s="227" t="s">
        <v>1131</v>
      </c>
      <c r="G283" s="225"/>
      <c r="H283" s="228">
        <v>115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160</v>
      </c>
      <c r="AU283" s="234" t="s">
        <v>85</v>
      </c>
      <c r="AV283" s="13" t="s">
        <v>85</v>
      </c>
      <c r="AW283" s="13" t="s">
        <v>34</v>
      </c>
      <c r="AX283" s="13" t="s">
        <v>83</v>
      </c>
      <c r="AY283" s="234" t="s">
        <v>147</v>
      </c>
    </row>
    <row r="284" spans="1:65" s="2" customFormat="1" ht="24.15" customHeight="1">
      <c r="A284" s="38"/>
      <c r="B284" s="39"/>
      <c r="C284" s="204" t="s">
        <v>929</v>
      </c>
      <c r="D284" s="204" t="s">
        <v>149</v>
      </c>
      <c r="E284" s="205" t="s">
        <v>1132</v>
      </c>
      <c r="F284" s="206" t="s">
        <v>1133</v>
      </c>
      <c r="G284" s="207" t="s">
        <v>429</v>
      </c>
      <c r="H284" s="208">
        <v>23.7</v>
      </c>
      <c r="I284" s="209"/>
      <c r="J284" s="210">
        <f>ROUND(I284*H284,2)</f>
        <v>0</v>
      </c>
      <c r="K284" s="206" t="s">
        <v>153</v>
      </c>
      <c r="L284" s="44"/>
      <c r="M284" s="211" t="s">
        <v>19</v>
      </c>
      <c r="N284" s="212" t="s">
        <v>46</v>
      </c>
      <c r="O284" s="84"/>
      <c r="P284" s="213">
        <f>O284*H284</f>
        <v>0</v>
      </c>
      <c r="Q284" s="213">
        <v>0.00208</v>
      </c>
      <c r="R284" s="213">
        <f>Q284*H284</f>
        <v>0.04929599999999999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154</v>
      </c>
      <c r="AT284" s="215" t="s">
        <v>149</v>
      </c>
      <c r="AU284" s="215" t="s">
        <v>85</v>
      </c>
      <c r="AY284" s="17" t="s">
        <v>147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83</v>
      </c>
      <c r="BK284" s="216">
        <f>ROUND(I284*H284,2)</f>
        <v>0</v>
      </c>
      <c r="BL284" s="17" t="s">
        <v>154</v>
      </c>
      <c r="BM284" s="215" t="s">
        <v>1134</v>
      </c>
    </row>
    <row r="285" spans="1:47" s="2" customFormat="1" ht="12">
      <c r="A285" s="38"/>
      <c r="B285" s="39"/>
      <c r="C285" s="40"/>
      <c r="D285" s="217" t="s">
        <v>156</v>
      </c>
      <c r="E285" s="40"/>
      <c r="F285" s="218" t="s">
        <v>1135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156</v>
      </c>
      <c r="AU285" s="17" t="s">
        <v>85</v>
      </c>
    </row>
    <row r="286" spans="1:47" s="2" customFormat="1" ht="12">
      <c r="A286" s="38"/>
      <c r="B286" s="39"/>
      <c r="C286" s="40"/>
      <c r="D286" s="222" t="s">
        <v>158</v>
      </c>
      <c r="E286" s="40"/>
      <c r="F286" s="223" t="s">
        <v>1136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158</v>
      </c>
      <c r="AU286" s="17" t="s">
        <v>85</v>
      </c>
    </row>
    <row r="287" spans="1:51" s="13" customFormat="1" ht="12">
      <c r="A287" s="13"/>
      <c r="B287" s="224"/>
      <c r="C287" s="225"/>
      <c r="D287" s="217" t="s">
        <v>160</v>
      </c>
      <c r="E287" s="226" t="s">
        <v>19</v>
      </c>
      <c r="F287" s="227" t="s">
        <v>1137</v>
      </c>
      <c r="G287" s="225"/>
      <c r="H287" s="228">
        <v>23.7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160</v>
      </c>
      <c r="AU287" s="234" t="s">
        <v>85</v>
      </c>
      <c r="AV287" s="13" t="s">
        <v>85</v>
      </c>
      <c r="AW287" s="13" t="s">
        <v>34</v>
      </c>
      <c r="AX287" s="13" t="s">
        <v>83</v>
      </c>
      <c r="AY287" s="234" t="s">
        <v>147</v>
      </c>
    </row>
    <row r="288" spans="1:65" s="2" customFormat="1" ht="24.15" customHeight="1">
      <c r="A288" s="38"/>
      <c r="B288" s="39"/>
      <c r="C288" s="204" t="s">
        <v>936</v>
      </c>
      <c r="D288" s="204" t="s">
        <v>149</v>
      </c>
      <c r="E288" s="205" t="s">
        <v>1138</v>
      </c>
      <c r="F288" s="206" t="s">
        <v>1139</v>
      </c>
      <c r="G288" s="207" t="s">
        <v>429</v>
      </c>
      <c r="H288" s="208">
        <v>37.2</v>
      </c>
      <c r="I288" s="209"/>
      <c r="J288" s="210">
        <f>ROUND(I288*H288,2)</f>
        <v>0</v>
      </c>
      <c r="K288" s="206" t="s">
        <v>153</v>
      </c>
      <c r="L288" s="44"/>
      <c r="M288" s="211" t="s">
        <v>19</v>
      </c>
      <c r="N288" s="212" t="s">
        <v>46</v>
      </c>
      <c r="O288" s="84"/>
      <c r="P288" s="213">
        <f>O288*H288</f>
        <v>0</v>
      </c>
      <c r="Q288" s="213">
        <v>0.00017</v>
      </c>
      <c r="R288" s="213">
        <f>Q288*H288</f>
        <v>0.006324000000000001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154</v>
      </c>
      <c r="AT288" s="215" t="s">
        <v>149</v>
      </c>
      <c r="AU288" s="215" t="s">
        <v>85</v>
      </c>
      <c r="AY288" s="17" t="s">
        <v>147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83</v>
      </c>
      <c r="BK288" s="216">
        <f>ROUND(I288*H288,2)</f>
        <v>0</v>
      </c>
      <c r="BL288" s="17" t="s">
        <v>154</v>
      </c>
      <c r="BM288" s="215" t="s">
        <v>1140</v>
      </c>
    </row>
    <row r="289" spans="1:47" s="2" customFormat="1" ht="12">
      <c r="A289" s="38"/>
      <c r="B289" s="39"/>
      <c r="C289" s="40"/>
      <c r="D289" s="217" t="s">
        <v>156</v>
      </c>
      <c r="E289" s="40"/>
      <c r="F289" s="218" t="s">
        <v>1141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156</v>
      </c>
      <c r="AU289" s="17" t="s">
        <v>85</v>
      </c>
    </row>
    <row r="290" spans="1:47" s="2" customFormat="1" ht="12">
      <c r="A290" s="38"/>
      <c r="B290" s="39"/>
      <c r="C290" s="40"/>
      <c r="D290" s="222" t="s">
        <v>158</v>
      </c>
      <c r="E290" s="40"/>
      <c r="F290" s="223" t="s">
        <v>1142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158</v>
      </c>
      <c r="AU290" s="17" t="s">
        <v>85</v>
      </c>
    </row>
    <row r="291" spans="1:51" s="13" customFormat="1" ht="12">
      <c r="A291" s="13"/>
      <c r="B291" s="224"/>
      <c r="C291" s="225"/>
      <c r="D291" s="217" t="s">
        <v>160</v>
      </c>
      <c r="E291" s="226" t="s">
        <v>19</v>
      </c>
      <c r="F291" s="227" t="s">
        <v>1143</v>
      </c>
      <c r="G291" s="225"/>
      <c r="H291" s="228">
        <v>37.2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160</v>
      </c>
      <c r="AU291" s="234" t="s">
        <v>85</v>
      </c>
      <c r="AV291" s="13" t="s">
        <v>85</v>
      </c>
      <c r="AW291" s="13" t="s">
        <v>34</v>
      </c>
      <c r="AX291" s="13" t="s">
        <v>83</v>
      </c>
      <c r="AY291" s="234" t="s">
        <v>147</v>
      </c>
    </row>
    <row r="292" spans="1:65" s="2" customFormat="1" ht="33" customHeight="1">
      <c r="A292" s="38"/>
      <c r="B292" s="39"/>
      <c r="C292" s="204" t="s">
        <v>944</v>
      </c>
      <c r="D292" s="204" t="s">
        <v>149</v>
      </c>
      <c r="E292" s="205" t="s">
        <v>1144</v>
      </c>
      <c r="F292" s="206" t="s">
        <v>1145</v>
      </c>
      <c r="G292" s="207" t="s">
        <v>152</v>
      </c>
      <c r="H292" s="208">
        <v>13.5</v>
      </c>
      <c r="I292" s="209"/>
      <c r="J292" s="210">
        <f>ROUND(I292*H292,2)</f>
        <v>0</v>
      </c>
      <c r="K292" s="206" t="s">
        <v>153</v>
      </c>
      <c r="L292" s="44"/>
      <c r="M292" s="211" t="s">
        <v>19</v>
      </c>
      <c r="N292" s="212" t="s">
        <v>46</v>
      </c>
      <c r="O292" s="84"/>
      <c r="P292" s="213">
        <f>O292*H292</f>
        <v>0</v>
      </c>
      <c r="Q292" s="213">
        <v>0.00095</v>
      </c>
      <c r="R292" s="213">
        <f>Q292*H292</f>
        <v>0.012825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154</v>
      </c>
      <c r="AT292" s="215" t="s">
        <v>149</v>
      </c>
      <c r="AU292" s="215" t="s">
        <v>85</v>
      </c>
      <c r="AY292" s="17" t="s">
        <v>147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83</v>
      </c>
      <c r="BK292" s="216">
        <f>ROUND(I292*H292,2)</f>
        <v>0</v>
      </c>
      <c r="BL292" s="17" t="s">
        <v>154</v>
      </c>
      <c r="BM292" s="215" t="s">
        <v>1146</v>
      </c>
    </row>
    <row r="293" spans="1:47" s="2" customFormat="1" ht="12">
      <c r="A293" s="38"/>
      <c r="B293" s="39"/>
      <c r="C293" s="40"/>
      <c r="D293" s="217" t="s">
        <v>156</v>
      </c>
      <c r="E293" s="40"/>
      <c r="F293" s="218" t="s">
        <v>1147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156</v>
      </c>
      <c r="AU293" s="17" t="s">
        <v>85</v>
      </c>
    </row>
    <row r="294" spans="1:47" s="2" customFormat="1" ht="12">
      <c r="A294" s="38"/>
      <c r="B294" s="39"/>
      <c r="C294" s="40"/>
      <c r="D294" s="222" t="s">
        <v>158</v>
      </c>
      <c r="E294" s="40"/>
      <c r="F294" s="223" t="s">
        <v>1148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158</v>
      </c>
      <c r="AU294" s="17" t="s">
        <v>85</v>
      </c>
    </row>
    <row r="295" spans="1:51" s="13" customFormat="1" ht="12">
      <c r="A295" s="13"/>
      <c r="B295" s="224"/>
      <c r="C295" s="225"/>
      <c r="D295" s="217" t="s">
        <v>160</v>
      </c>
      <c r="E295" s="226" t="s">
        <v>19</v>
      </c>
      <c r="F295" s="227" t="s">
        <v>1149</v>
      </c>
      <c r="G295" s="225"/>
      <c r="H295" s="228">
        <v>13.5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160</v>
      </c>
      <c r="AU295" s="234" t="s">
        <v>85</v>
      </c>
      <c r="AV295" s="13" t="s">
        <v>85</v>
      </c>
      <c r="AW295" s="13" t="s">
        <v>34</v>
      </c>
      <c r="AX295" s="13" t="s">
        <v>83</v>
      </c>
      <c r="AY295" s="234" t="s">
        <v>147</v>
      </c>
    </row>
    <row r="296" spans="1:63" s="12" customFormat="1" ht="22.8" customHeight="1">
      <c r="A296" s="12"/>
      <c r="B296" s="188"/>
      <c r="C296" s="189"/>
      <c r="D296" s="190" t="s">
        <v>74</v>
      </c>
      <c r="E296" s="202" t="s">
        <v>253</v>
      </c>
      <c r="F296" s="202" t="s">
        <v>254</v>
      </c>
      <c r="G296" s="189"/>
      <c r="H296" s="189"/>
      <c r="I296" s="192"/>
      <c r="J296" s="203">
        <f>BK296</f>
        <v>0</v>
      </c>
      <c r="K296" s="189"/>
      <c r="L296" s="194"/>
      <c r="M296" s="195"/>
      <c r="N296" s="196"/>
      <c r="O296" s="196"/>
      <c r="P296" s="197">
        <f>SUM(P297:P299)</f>
        <v>0</v>
      </c>
      <c r="Q296" s="196"/>
      <c r="R296" s="197">
        <f>SUM(R297:R299)</f>
        <v>0</v>
      </c>
      <c r="S296" s="196"/>
      <c r="T296" s="198">
        <f>SUM(T297:T299)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99" t="s">
        <v>83</v>
      </c>
      <c r="AT296" s="200" t="s">
        <v>74</v>
      </c>
      <c r="AU296" s="200" t="s">
        <v>83</v>
      </c>
      <c r="AY296" s="199" t="s">
        <v>147</v>
      </c>
      <c r="BK296" s="201">
        <f>SUM(BK297:BK299)</f>
        <v>0</v>
      </c>
    </row>
    <row r="297" spans="1:65" s="2" customFormat="1" ht="16.5" customHeight="1">
      <c r="A297" s="38"/>
      <c r="B297" s="39"/>
      <c r="C297" s="204" t="s">
        <v>869</v>
      </c>
      <c r="D297" s="204" t="s">
        <v>149</v>
      </c>
      <c r="E297" s="205" t="s">
        <v>1150</v>
      </c>
      <c r="F297" s="206" t="s">
        <v>1151</v>
      </c>
      <c r="G297" s="207" t="s">
        <v>209</v>
      </c>
      <c r="H297" s="208">
        <v>139.94</v>
      </c>
      <c r="I297" s="209"/>
      <c r="J297" s="210">
        <f>ROUND(I297*H297,2)</f>
        <v>0</v>
      </c>
      <c r="K297" s="206" t="s">
        <v>153</v>
      </c>
      <c r="L297" s="44"/>
      <c r="M297" s="211" t="s">
        <v>19</v>
      </c>
      <c r="N297" s="212" t="s">
        <v>46</v>
      </c>
      <c r="O297" s="84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154</v>
      </c>
      <c r="AT297" s="215" t="s">
        <v>149</v>
      </c>
      <c r="AU297" s="215" t="s">
        <v>85</v>
      </c>
      <c r="AY297" s="17" t="s">
        <v>147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83</v>
      </c>
      <c r="BK297" s="216">
        <f>ROUND(I297*H297,2)</f>
        <v>0</v>
      </c>
      <c r="BL297" s="17" t="s">
        <v>154</v>
      </c>
      <c r="BM297" s="215" t="s">
        <v>1152</v>
      </c>
    </row>
    <row r="298" spans="1:47" s="2" customFormat="1" ht="12">
      <c r="A298" s="38"/>
      <c r="B298" s="39"/>
      <c r="C298" s="40"/>
      <c r="D298" s="217" t="s">
        <v>156</v>
      </c>
      <c r="E298" s="40"/>
      <c r="F298" s="218" t="s">
        <v>1153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156</v>
      </c>
      <c r="AU298" s="17" t="s">
        <v>85</v>
      </c>
    </row>
    <row r="299" spans="1:47" s="2" customFormat="1" ht="12">
      <c r="A299" s="38"/>
      <c r="B299" s="39"/>
      <c r="C299" s="40"/>
      <c r="D299" s="222" t="s">
        <v>158</v>
      </c>
      <c r="E299" s="40"/>
      <c r="F299" s="223" t="s">
        <v>1154</v>
      </c>
      <c r="G299" s="40"/>
      <c r="H299" s="40"/>
      <c r="I299" s="219"/>
      <c r="J299" s="40"/>
      <c r="K299" s="40"/>
      <c r="L299" s="44"/>
      <c r="M299" s="263"/>
      <c r="N299" s="264"/>
      <c r="O299" s="265"/>
      <c r="P299" s="265"/>
      <c r="Q299" s="265"/>
      <c r="R299" s="265"/>
      <c r="S299" s="265"/>
      <c r="T299" s="266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158</v>
      </c>
      <c r="AU299" s="17" t="s">
        <v>85</v>
      </c>
    </row>
    <row r="300" spans="1:31" s="2" customFormat="1" ht="6.95" customHeight="1">
      <c r="A300" s="38"/>
      <c r="B300" s="59"/>
      <c r="C300" s="60"/>
      <c r="D300" s="60"/>
      <c r="E300" s="60"/>
      <c r="F300" s="60"/>
      <c r="G300" s="60"/>
      <c r="H300" s="60"/>
      <c r="I300" s="60"/>
      <c r="J300" s="60"/>
      <c r="K300" s="60"/>
      <c r="L300" s="44"/>
      <c r="M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</row>
  </sheetData>
  <sheetProtection password="CC35" sheet="1" objects="1" scenarios="1" formatColumns="0" formatRows="0" autoFilter="0"/>
  <autoFilter ref="C86:K29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21151124"/>
    <hyperlink ref="F96" r:id="rId2" display="https://podminky.urs.cz/item/CS_URS_2022_02/131251106"/>
    <hyperlink ref="F104" r:id="rId3" display="https://podminky.urs.cz/item/CS_URS_2022_02/162351103"/>
    <hyperlink ref="F108" r:id="rId4" display="https://podminky.urs.cz/item/CS_URS_2022_02/171251201"/>
    <hyperlink ref="F112" r:id="rId5" display="https://podminky.urs.cz/item/CS_URS_2022_02/167151111"/>
    <hyperlink ref="F116" r:id="rId6" display="https://podminky.urs.cz/item/CS_URS_2022_02/171151111"/>
    <hyperlink ref="F124" r:id="rId7" display="https://podminky.urs.cz/item/CS_URS_2022_02/182251101"/>
    <hyperlink ref="F132" r:id="rId8" display="https://podminky.urs.cz/item/CS_URS_2022_02/181351104"/>
    <hyperlink ref="F140" r:id="rId9" display="https://podminky.urs.cz/item/CS_URS_2022_02/181411123"/>
    <hyperlink ref="F152" r:id="rId10" display="https://podminky.urs.cz/item/CS_URS_2022_02/274322611"/>
    <hyperlink ref="F162" r:id="rId11" display="https://podminky.urs.cz/item/CS_URS_2022_02/274351121"/>
    <hyperlink ref="F172" r:id="rId12" display="https://podminky.urs.cz/item/CS_URS_2022_02/274351122"/>
    <hyperlink ref="F182" r:id="rId13" display="https://podminky.urs.cz/item/CS_URS_2022_02/274361821"/>
    <hyperlink ref="F187" r:id="rId14" display="https://podminky.urs.cz/item/CS_URS_2022_02/321321116"/>
    <hyperlink ref="F199" r:id="rId15" display="https://podminky.urs.cz/item/CS_URS_2022_02/321351010"/>
    <hyperlink ref="F210" r:id="rId16" display="https://podminky.urs.cz/item/CS_URS_2022_02/321351030"/>
    <hyperlink ref="F214" r:id="rId17" display="https://podminky.urs.cz/item/CS_URS_2022_02/321352010"/>
    <hyperlink ref="F225" r:id="rId18" display="https://podminky.urs.cz/item/CS_URS_2022_02/321352030"/>
    <hyperlink ref="F229" r:id="rId19" display="https://podminky.urs.cz/item/CS_URS_2022_02/321366112"/>
    <hyperlink ref="F241" r:id="rId20" display="https://podminky.urs.cz/item/CS_URS_2022_02/321368211"/>
    <hyperlink ref="F249" r:id="rId21" display="https://podminky.urs.cz/item/CS_URS_2022_02/457312813"/>
    <hyperlink ref="F253" r:id="rId22" display="https://podminky.urs.cz/item/CS_URS_2022_02/462511161"/>
    <hyperlink ref="F257" r:id="rId23" display="https://podminky.urs.cz/item/CS_URS_2022_02/451561111"/>
    <hyperlink ref="F261" r:id="rId24" display="https://podminky.urs.cz/item/CS_URS_2022_02/465511328"/>
    <hyperlink ref="F265" r:id="rId25" display="https://podminky.urs.cz/item/CS_URS_2022_02/465513328"/>
    <hyperlink ref="F270" r:id="rId26" display="https://podminky.urs.cz/item/CS_URS_2022_02/627611112"/>
    <hyperlink ref="F282" r:id="rId27" display="https://podminky.urs.cz/item/CS_URS_2022_02/931994105"/>
    <hyperlink ref="F286" r:id="rId28" display="https://podminky.urs.cz/item/CS_URS_2022_02/931994106"/>
    <hyperlink ref="F290" r:id="rId29" display="https://podminky.urs.cz/item/CS_URS_2022_02/931994142"/>
    <hyperlink ref="F294" r:id="rId30" display="https://podminky.urs.cz/item/CS_URS_2022_02/953312123"/>
    <hyperlink ref="F299" r:id="rId31" display="https://podminky.urs.cz/item/CS_URS_2022_02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5" t="s">
        <v>1155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ROUND((SUM(BE90:BE223)),2)</f>
        <v>0</v>
      </c>
      <c r="G33" s="38"/>
      <c r="H33" s="38"/>
      <c r="I33" s="148">
        <v>0.21</v>
      </c>
      <c r="J33" s="147">
        <f>ROUND(((SUM(BE90:BE223))*I33),2)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ROUND((SUM(BF90:BF223)),2)</f>
        <v>0</v>
      </c>
      <c r="G34" s="38"/>
      <c r="H34" s="38"/>
      <c r="I34" s="148">
        <v>0.15</v>
      </c>
      <c r="J34" s="147">
        <f>ROUND(((SUM(BF90:BF223))*I34),2)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ROUND((SUM(BG90:BG223)),2)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ROUND((SUM(BH90:BH223)),2)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ROUND((SUM(BI90:BI223)),2)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>SO 04.02 - Bezpečnostní zařízení - ocelová lávka a zábradlí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231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674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233</v>
      </c>
      <c r="E63" s="174"/>
      <c r="F63" s="174"/>
      <c r="G63" s="174"/>
      <c r="H63" s="174"/>
      <c r="I63" s="174"/>
      <c r="J63" s="175">
        <f>J117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675</v>
      </c>
      <c r="E64" s="174"/>
      <c r="F64" s="174"/>
      <c r="G64" s="174"/>
      <c r="H64" s="174"/>
      <c r="I64" s="174"/>
      <c r="J64" s="175">
        <f>J139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676</v>
      </c>
      <c r="E65" s="174"/>
      <c r="F65" s="174"/>
      <c r="G65" s="174"/>
      <c r="H65" s="174"/>
      <c r="I65" s="174"/>
      <c r="J65" s="175">
        <f>J149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232</v>
      </c>
      <c r="E66" s="174"/>
      <c r="F66" s="174"/>
      <c r="G66" s="174"/>
      <c r="H66" s="174"/>
      <c r="I66" s="174"/>
      <c r="J66" s="175">
        <f>J172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789</v>
      </c>
      <c r="E67" s="168"/>
      <c r="F67" s="168"/>
      <c r="G67" s="168"/>
      <c r="H67" s="168"/>
      <c r="I67" s="168"/>
      <c r="J67" s="169">
        <f>J176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790</v>
      </c>
      <c r="E68" s="174"/>
      <c r="F68" s="174"/>
      <c r="G68" s="174"/>
      <c r="H68" s="174"/>
      <c r="I68" s="174"/>
      <c r="J68" s="175">
        <f>J177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791</v>
      </c>
      <c r="E69" s="174"/>
      <c r="F69" s="174"/>
      <c r="G69" s="174"/>
      <c r="H69" s="174"/>
      <c r="I69" s="174"/>
      <c r="J69" s="175">
        <f>J189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792</v>
      </c>
      <c r="E70" s="174"/>
      <c r="F70" s="174"/>
      <c r="G70" s="174"/>
      <c r="H70" s="174"/>
      <c r="I70" s="174"/>
      <c r="J70" s="175">
        <f>J202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132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0" t="str">
        <f>E7</f>
        <v>Rekonstrukce malé vodní nádrže Milíkov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123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30" customHeight="1">
      <c r="A82" s="38"/>
      <c r="B82" s="39"/>
      <c r="C82" s="40"/>
      <c r="D82" s="40"/>
      <c r="E82" s="69" t="str">
        <f>E9</f>
        <v>SO 04.02 - Bezpečnostní zařízení - ocelová lávka a zábradlí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>Milíkov</v>
      </c>
      <c r="G84" s="40"/>
      <c r="H84" s="40"/>
      <c r="I84" s="32" t="s">
        <v>23</v>
      </c>
      <c r="J84" s="72" t="str">
        <f>IF(J12="","",J12)</f>
        <v>29. 9. 2022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>Obec Milíkov</v>
      </c>
      <c r="G86" s="40"/>
      <c r="H86" s="40"/>
      <c r="I86" s="32" t="s">
        <v>32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30</v>
      </c>
      <c r="D87" s="40"/>
      <c r="E87" s="40"/>
      <c r="F87" s="27" t="str">
        <f>IF(E18="","",E18)</f>
        <v>Vyplň údaj</v>
      </c>
      <c r="G87" s="40"/>
      <c r="H87" s="40"/>
      <c r="I87" s="32" t="s">
        <v>35</v>
      </c>
      <c r="J87" s="36" t="str">
        <f>E24</f>
        <v>Vodohospodářský rozvoj a výstavba, a.s.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133</v>
      </c>
      <c r="D89" s="180" t="s">
        <v>60</v>
      </c>
      <c r="E89" s="180" t="s">
        <v>56</v>
      </c>
      <c r="F89" s="180" t="s">
        <v>57</v>
      </c>
      <c r="G89" s="180" t="s">
        <v>134</v>
      </c>
      <c r="H89" s="180" t="s">
        <v>135</v>
      </c>
      <c r="I89" s="180" t="s">
        <v>136</v>
      </c>
      <c r="J89" s="180" t="s">
        <v>127</v>
      </c>
      <c r="K89" s="181" t="s">
        <v>137</v>
      </c>
      <c r="L89" s="182"/>
      <c r="M89" s="92" t="s">
        <v>19</v>
      </c>
      <c r="N89" s="93" t="s">
        <v>45</v>
      </c>
      <c r="O89" s="93" t="s">
        <v>138</v>
      </c>
      <c r="P89" s="93" t="s">
        <v>139</v>
      </c>
      <c r="Q89" s="93" t="s">
        <v>140</v>
      </c>
      <c r="R89" s="93" t="s">
        <v>141</v>
      </c>
      <c r="S89" s="93" t="s">
        <v>142</v>
      </c>
      <c r="T89" s="94" t="s">
        <v>143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144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P91+P176</f>
        <v>0</v>
      </c>
      <c r="Q90" s="96"/>
      <c r="R90" s="185">
        <f>R91+R176</f>
        <v>6.02259187</v>
      </c>
      <c r="S90" s="96"/>
      <c r="T90" s="186">
        <f>T91+T176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74</v>
      </c>
      <c r="AU90" s="17" t="s">
        <v>128</v>
      </c>
      <c r="BK90" s="187">
        <f>BK91+BK176</f>
        <v>0</v>
      </c>
    </row>
    <row r="91" spans="1:63" s="12" customFormat="1" ht="25.9" customHeight="1">
      <c r="A91" s="12"/>
      <c r="B91" s="188"/>
      <c r="C91" s="189"/>
      <c r="D91" s="190" t="s">
        <v>74</v>
      </c>
      <c r="E91" s="191" t="s">
        <v>145</v>
      </c>
      <c r="F91" s="191" t="s">
        <v>146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P92+P105+P117+P139+P149+P172</f>
        <v>0</v>
      </c>
      <c r="Q91" s="196"/>
      <c r="R91" s="197">
        <f>R92+R105+R117+R139+R149+R172</f>
        <v>5.108734510000001</v>
      </c>
      <c r="S91" s="196"/>
      <c r="T91" s="198">
        <f>T92+T105+T117+T139+T149+T172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83</v>
      </c>
      <c r="AT91" s="200" t="s">
        <v>74</v>
      </c>
      <c r="AU91" s="200" t="s">
        <v>75</v>
      </c>
      <c r="AY91" s="199" t="s">
        <v>147</v>
      </c>
      <c r="BK91" s="201">
        <f>BK92+BK105+BK117+BK139+BK149+BK172</f>
        <v>0</v>
      </c>
    </row>
    <row r="92" spans="1:63" s="12" customFormat="1" ht="22.8" customHeight="1">
      <c r="A92" s="12"/>
      <c r="B92" s="188"/>
      <c r="C92" s="189"/>
      <c r="D92" s="190" t="s">
        <v>74</v>
      </c>
      <c r="E92" s="202" t="s">
        <v>85</v>
      </c>
      <c r="F92" s="202" t="s">
        <v>235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SUM(P93:P104)</f>
        <v>0</v>
      </c>
      <c r="Q92" s="196"/>
      <c r="R92" s="197">
        <f>SUM(R93:R104)</f>
        <v>1.513496</v>
      </c>
      <c r="S92" s="196"/>
      <c r="T92" s="198">
        <f>SUM(T93:T104)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83</v>
      </c>
      <c r="AT92" s="200" t="s">
        <v>74</v>
      </c>
      <c r="AU92" s="200" t="s">
        <v>83</v>
      </c>
      <c r="AY92" s="199" t="s">
        <v>147</v>
      </c>
      <c r="BK92" s="201">
        <f>SUM(BK93:BK104)</f>
        <v>0</v>
      </c>
    </row>
    <row r="93" spans="1:65" s="2" customFormat="1" ht="16.5" customHeight="1">
      <c r="A93" s="38"/>
      <c r="B93" s="39"/>
      <c r="C93" s="204" t="s">
        <v>83</v>
      </c>
      <c r="D93" s="204" t="s">
        <v>149</v>
      </c>
      <c r="E93" s="205" t="s">
        <v>572</v>
      </c>
      <c r="F93" s="206" t="s">
        <v>573</v>
      </c>
      <c r="G93" s="207" t="s">
        <v>152</v>
      </c>
      <c r="H93" s="208">
        <v>4.6</v>
      </c>
      <c r="I93" s="209"/>
      <c r="J93" s="210">
        <f>ROUND(I93*H93,2)</f>
        <v>0</v>
      </c>
      <c r="K93" s="206" t="s">
        <v>153</v>
      </c>
      <c r="L93" s="44"/>
      <c r="M93" s="211" t="s">
        <v>19</v>
      </c>
      <c r="N93" s="212" t="s">
        <v>46</v>
      </c>
      <c r="O93" s="84"/>
      <c r="P93" s="213">
        <f>O93*H93</f>
        <v>0</v>
      </c>
      <c r="Q93" s="213">
        <v>0.00269</v>
      </c>
      <c r="R93" s="213">
        <f>Q93*H93</f>
        <v>0.012374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154</v>
      </c>
      <c r="AT93" s="215" t="s">
        <v>149</v>
      </c>
      <c r="AU93" s="215" t="s">
        <v>85</v>
      </c>
      <c r="AY93" s="17" t="s">
        <v>147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83</v>
      </c>
      <c r="BK93" s="216">
        <f>ROUND(I93*H93,2)</f>
        <v>0</v>
      </c>
      <c r="BL93" s="17" t="s">
        <v>154</v>
      </c>
      <c r="BM93" s="215" t="s">
        <v>1156</v>
      </c>
    </row>
    <row r="94" spans="1:47" s="2" customFormat="1" ht="12">
      <c r="A94" s="38"/>
      <c r="B94" s="39"/>
      <c r="C94" s="40"/>
      <c r="D94" s="217" t="s">
        <v>156</v>
      </c>
      <c r="E94" s="40"/>
      <c r="F94" s="218" t="s">
        <v>575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156</v>
      </c>
      <c r="AU94" s="17" t="s">
        <v>85</v>
      </c>
    </row>
    <row r="95" spans="1:47" s="2" customFormat="1" ht="12">
      <c r="A95" s="38"/>
      <c r="B95" s="39"/>
      <c r="C95" s="40"/>
      <c r="D95" s="222" t="s">
        <v>158</v>
      </c>
      <c r="E95" s="40"/>
      <c r="F95" s="223" t="s">
        <v>576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158</v>
      </c>
      <c r="AU95" s="17" t="s">
        <v>85</v>
      </c>
    </row>
    <row r="96" spans="1:51" s="13" customFormat="1" ht="12">
      <c r="A96" s="13"/>
      <c r="B96" s="224"/>
      <c r="C96" s="225"/>
      <c r="D96" s="217" t="s">
        <v>160</v>
      </c>
      <c r="E96" s="226" t="s">
        <v>19</v>
      </c>
      <c r="F96" s="227" t="s">
        <v>1157</v>
      </c>
      <c r="G96" s="225"/>
      <c r="H96" s="228">
        <v>4.6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160</v>
      </c>
      <c r="AU96" s="234" t="s">
        <v>85</v>
      </c>
      <c r="AV96" s="13" t="s">
        <v>85</v>
      </c>
      <c r="AW96" s="13" t="s">
        <v>34</v>
      </c>
      <c r="AX96" s="13" t="s">
        <v>83</v>
      </c>
      <c r="AY96" s="234" t="s">
        <v>147</v>
      </c>
    </row>
    <row r="97" spans="1:65" s="2" customFormat="1" ht="16.5" customHeight="1">
      <c r="A97" s="38"/>
      <c r="B97" s="39"/>
      <c r="C97" s="204" t="s">
        <v>85</v>
      </c>
      <c r="D97" s="204" t="s">
        <v>149</v>
      </c>
      <c r="E97" s="205" t="s">
        <v>578</v>
      </c>
      <c r="F97" s="206" t="s">
        <v>579</v>
      </c>
      <c r="G97" s="207" t="s">
        <v>152</v>
      </c>
      <c r="H97" s="208">
        <v>4.6</v>
      </c>
      <c r="I97" s="209"/>
      <c r="J97" s="210">
        <f>ROUND(I97*H97,2)</f>
        <v>0</v>
      </c>
      <c r="K97" s="206" t="s">
        <v>153</v>
      </c>
      <c r="L97" s="44"/>
      <c r="M97" s="211" t="s">
        <v>19</v>
      </c>
      <c r="N97" s="212" t="s">
        <v>46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154</v>
      </c>
      <c r="AT97" s="215" t="s">
        <v>149</v>
      </c>
      <c r="AU97" s="215" t="s">
        <v>85</v>
      </c>
      <c r="AY97" s="17" t="s">
        <v>147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83</v>
      </c>
      <c r="BK97" s="216">
        <f>ROUND(I97*H97,2)</f>
        <v>0</v>
      </c>
      <c r="BL97" s="17" t="s">
        <v>154</v>
      </c>
      <c r="BM97" s="215" t="s">
        <v>1158</v>
      </c>
    </row>
    <row r="98" spans="1:47" s="2" customFormat="1" ht="12">
      <c r="A98" s="38"/>
      <c r="B98" s="39"/>
      <c r="C98" s="40"/>
      <c r="D98" s="217" t="s">
        <v>156</v>
      </c>
      <c r="E98" s="40"/>
      <c r="F98" s="218" t="s">
        <v>581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156</v>
      </c>
      <c r="AU98" s="17" t="s">
        <v>85</v>
      </c>
    </row>
    <row r="99" spans="1:47" s="2" customFormat="1" ht="12">
      <c r="A99" s="38"/>
      <c r="B99" s="39"/>
      <c r="C99" s="40"/>
      <c r="D99" s="222" t="s">
        <v>158</v>
      </c>
      <c r="E99" s="40"/>
      <c r="F99" s="223" t="s">
        <v>582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158</v>
      </c>
      <c r="AU99" s="17" t="s">
        <v>85</v>
      </c>
    </row>
    <row r="100" spans="1:51" s="13" customFormat="1" ht="12">
      <c r="A100" s="13"/>
      <c r="B100" s="224"/>
      <c r="C100" s="225"/>
      <c r="D100" s="217" t="s">
        <v>160</v>
      </c>
      <c r="E100" s="226" t="s">
        <v>19</v>
      </c>
      <c r="F100" s="227" t="s">
        <v>1157</v>
      </c>
      <c r="G100" s="225"/>
      <c r="H100" s="228">
        <v>4.6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34</v>
      </c>
      <c r="AX100" s="13" t="s">
        <v>83</v>
      </c>
      <c r="AY100" s="234" t="s">
        <v>147</v>
      </c>
    </row>
    <row r="101" spans="1:65" s="2" customFormat="1" ht="16.5" customHeight="1">
      <c r="A101" s="38"/>
      <c r="B101" s="39"/>
      <c r="C101" s="204" t="s">
        <v>168</v>
      </c>
      <c r="D101" s="204" t="s">
        <v>149</v>
      </c>
      <c r="E101" s="205" t="s">
        <v>1159</v>
      </c>
      <c r="F101" s="206" t="s">
        <v>1160</v>
      </c>
      <c r="G101" s="207" t="s">
        <v>176</v>
      </c>
      <c r="H101" s="208">
        <v>0.6</v>
      </c>
      <c r="I101" s="209"/>
      <c r="J101" s="210">
        <f>ROUND(I101*H101,2)</f>
        <v>0</v>
      </c>
      <c r="K101" s="206" t="s">
        <v>153</v>
      </c>
      <c r="L101" s="44"/>
      <c r="M101" s="211" t="s">
        <v>19</v>
      </c>
      <c r="N101" s="212" t="s">
        <v>46</v>
      </c>
      <c r="O101" s="84"/>
      <c r="P101" s="213">
        <f>O101*H101</f>
        <v>0</v>
      </c>
      <c r="Q101" s="213">
        <v>2.50187</v>
      </c>
      <c r="R101" s="213">
        <f>Q101*H101</f>
        <v>1.5011219999999998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154</v>
      </c>
      <c r="AT101" s="215" t="s">
        <v>149</v>
      </c>
      <c r="AU101" s="215" t="s">
        <v>85</v>
      </c>
      <c r="AY101" s="17" t="s">
        <v>147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83</v>
      </c>
      <c r="BK101" s="216">
        <f>ROUND(I101*H101,2)</f>
        <v>0</v>
      </c>
      <c r="BL101" s="17" t="s">
        <v>154</v>
      </c>
      <c r="BM101" s="215" t="s">
        <v>1161</v>
      </c>
    </row>
    <row r="102" spans="1:47" s="2" customFormat="1" ht="12">
      <c r="A102" s="38"/>
      <c r="B102" s="39"/>
      <c r="C102" s="40"/>
      <c r="D102" s="217" t="s">
        <v>156</v>
      </c>
      <c r="E102" s="40"/>
      <c r="F102" s="218" t="s">
        <v>1162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156</v>
      </c>
      <c r="AU102" s="17" t="s">
        <v>85</v>
      </c>
    </row>
    <row r="103" spans="1:47" s="2" customFormat="1" ht="12">
      <c r="A103" s="38"/>
      <c r="B103" s="39"/>
      <c r="C103" s="40"/>
      <c r="D103" s="222" t="s">
        <v>158</v>
      </c>
      <c r="E103" s="40"/>
      <c r="F103" s="223" t="s">
        <v>1163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158</v>
      </c>
      <c r="AU103" s="17" t="s">
        <v>85</v>
      </c>
    </row>
    <row r="104" spans="1:51" s="13" customFormat="1" ht="12">
      <c r="A104" s="13"/>
      <c r="B104" s="224"/>
      <c r="C104" s="225"/>
      <c r="D104" s="217" t="s">
        <v>160</v>
      </c>
      <c r="E104" s="226" t="s">
        <v>19</v>
      </c>
      <c r="F104" s="227" t="s">
        <v>1164</v>
      </c>
      <c r="G104" s="225"/>
      <c r="H104" s="228">
        <v>0.6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160</v>
      </c>
      <c r="AU104" s="234" t="s">
        <v>85</v>
      </c>
      <c r="AV104" s="13" t="s">
        <v>85</v>
      </c>
      <c r="AW104" s="13" t="s">
        <v>34</v>
      </c>
      <c r="AX104" s="13" t="s">
        <v>83</v>
      </c>
      <c r="AY104" s="234" t="s">
        <v>147</v>
      </c>
    </row>
    <row r="105" spans="1:63" s="12" customFormat="1" ht="22.8" customHeight="1">
      <c r="A105" s="12"/>
      <c r="B105" s="188"/>
      <c r="C105" s="189"/>
      <c r="D105" s="190" t="s">
        <v>74</v>
      </c>
      <c r="E105" s="202" t="s">
        <v>168</v>
      </c>
      <c r="F105" s="202" t="s">
        <v>687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SUM(P106:P116)</f>
        <v>0</v>
      </c>
      <c r="Q105" s="196"/>
      <c r="R105" s="197">
        <f>SUM(R106:R116)</f>
        <v>2.6193220000000004</v>
      </c>
      <c r="S105" s="196"/>
      <c r="T105" s="198">
        <f>SUM(T106:T116)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83</v>
      </c>
      <c r="AT105" s="200" t="s">
        <v>74</v>
      </c>
      <c r="AU105" s="200" t="s">
        <v>83</v>
      </c>
      <c r="AY105" s="199" t="s">
        <v>147</v>
      </c>
      <c r="BK105" s="201">
        <f>SUM(BK106:BK116)</f>
        <v>0</v>
      </c>
    </row>
    <row r="106" spans="1:65" s="2" customFormat="1" ht="24.15" customHeight="1">
      <c r="A106" s="38"/>
      <c r="B106" s="39"/>
      <c r="C106" s="204" t="s">
        <v>154</v>
      </c>
      <c r="D106" s="204" t="s">
        <v>149</v>
      </c>
      <c r="E106" s="205" t="s">
        <v>805</v>
      </c>
      <c r="F106" s="206" t="s">
        <v>806</v>
      </c>
      <c r="G106" s="207" t="s">
        <v>429</v>
      </c>
      <c r="H106" s="208">
        <v>109.2</v>
      </c>
      <c r="I106" s="209"/>
      <c r="J106" s="210">
        <f>ROUND(I106*H106,2)</f>
        <v>0</v>
      </c>
      <c r="K106" s="206" t="s">
        <v>153</v>
      </c>
      <c r="L106" s="44"/>
      <c r="M106" s="211" t="s">
        <v>19</v>
      </c>
      <c r="N106" s="212" t="s">
        <v>46</v>
      </c>
      <c r="O106" s="84"/>
      <c r="P106" s="213">
        <f>O106*H106</f>
        <v>0</v>
      </c>
      <c r="Q106" s="213">
        <v>0.00041</v>
      </c>
      <c r="R106" s="213">
        <f>Q106*H106</f>
        <v>0.044772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154</v>
      </c>
      <c r="AT106" s="215" t="s">
        <v>149</v>
      </c>
      <c r="AU106" s="215" t="s">
        <v>85</v>
      </c>
      <c r="AY106" s="17" t="s">
        <v>147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83</v>
      </c>
      <c r="BK106" s="216">
        <f>ROUND(I106*H106,2)</f>
        <v>0</v>
      </c>
      <c r="BL106" s="17" t="s">
        <v>154</v>
      </c>
      <c r="BM106" s="215" t="s">
        <v>1165</v>
      </c>
    </row>
    <row r="107" spans="1:47" s="2" customFormat="1" ht="12">
      <c r="A107" s="38"/>
      <c r="B107" s="39"/>
      <c r="C107" s="40"/>
      <c r="D107" s="217" t="s">
        <v>156</v>
      </c>
      <c r="E107" s="40"/>
      <c r="F107" s="218" t="s">
        <v>808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156</v>
      </c>
      <c r="AU107" s="17" t="s">
        <v>85</v>
      </c>
    </row>
    <row r="108" spans="1:47" s="2" customFormat="1" ht="12">
      <c r="A108" s="38"/>
      <c r="B108" s="39"/>
      <c r="C108" s="40"/>
      <c r="D108" s="222" t="s">
        <v>158</v>
      </c>
      <c r="E108" s="40"/>
      <c r="F108" s="223" t="s">
        <v>809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158</v>
      </c>
      <c r="AU108" s="17" t="s">
        <v>85</v>
      </c>
    </row>
    <row r="109" spans="1:51" s="13" customFormat="1" ht="12">
      <c r="A109" s="13"/>
      <c r="B109" s="224"/>
      <c r="C109" s="225"/>
      <c r="D109" s="217" t="s">
        <v>160</v>
      </c>
      <c r="E109" s="226" t="s">
        <v>19</v>
      </c>
      <c r="F109" s="227" t="s">
        <v>1166</v>
      </c>
      <c r="G109" s="225"/>
      <c r="H109" s="228">
        <v>11.5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160</v>
      </c>
      <c r="AU109" s="234" t="s">
        <v>85</v>
      </c>
      <c r="AV109" s="13" t="s">
        <v>85</v>
      </c>
      <c r="AW109" s="13" t="s">
        <v>34</v>
      </c>
      <c r="AX109" s="13" t="s">
        <v>75</v>
      </c>
      <c r="AY109" s="234" t="s">
        <v>147</v>
      </c>
    </row>
    <row r="110" spans="1:51" s="13" customFormat="1" ht="12">
      <c r="A110" s="13"/>
      <c r="B110" s="224"/>
      <c r="C110" s="225"/>
      <c r="D110" s="217" t="s">
        <v>160</v>
      </c>
      <c r="E110" s="226" t="s">
        <v>19</v>
      </c>
      <c r="F110" s="227" t="s">
        <v>1167</v>
      </c>
      <c r="G110" s="225"/>
      <c r="H110" s="228">
        <v>97.7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160</v>
      </c>
      <c r="AU110" s="234" t="s">
        <v>85</v>
      </c>
      <c r="AV110" s="13" t="s">
        <v>85</v>
      </c>
      <c r="AW110" s="13" t="s">
        <v>34</v>
      </c>
      <c r="AX110" s="13" t="s">
        <v>75</v>
      </c>
      <c r="AY110" s="234" t="s">
        <v>147</v>
      </c>
    </row>
    <row r="111" spans="1:51" s="14" customFormat="1" ht="12">
      <c r="A111" s="14"/>
      <c r="B111" s="238"/>
      <c r="C111" s="239"/>
      <c r="D111" s="217" t="s">
        <v>160</v>
      </c>
      <c r="E111" s="240" t="s">
        <v>19</v>
      </c>
      <c r="F111" s="241" t="s">
        <v>247</v>
      </c>
      <c r="G111" s="239"/>
      <c r="H111" s="242">
        <v>109.2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160</v>
      </c>
      <c r="AU111" s="248" t="s">
        <v>85</v>
      </c>
      <c r="AV111" s="14" t="s">
        <v>154</v>
      </c>
      <c r="AW111" s="14" t="s">
        <v>34</v>
      </c>
      <c r="AX111" s="14" t="s">
        <v>83</v>
      </c>
      <c r="AY111" s="248" t="s">
        <v>147</v>
      </c>
    </row>
    <row r="112" spans="1:65" s="2" customFormat="1" ht="21.75" customHeight="1">
      <c r="A112" s="38"/>
      <c r="B112" s="39"/>
      <c r="C112" s="249" t="s">
        <v>181</v>
      </c>
      <c r="D112" s="249" t="s">
        <v>248</v>
      </c>
      <c r="E112" s="250" t="s">
        <v>811</v>
      </c>
      <c r="F112" s="251" t="s">
        <v>812</v>
      </c>
      <c r="G112" s="252" t="s">
        <v>176</v>
      </c>
      <c r="H112" s="253">
        <v>4.681</v>
      </c>
      <c r="I112" s="254"/>
      <c r="J112" s="255">
        <f>ROUND(I112*H112,2)</f>
        <v>0</v>
      </c>
      <c r="K112" s="251" t="s">
        <v>153</v>
      </c>
      <c r="L112" s="256"/>
      <c r="M112" s="257" t="s">
        <v>19</v>
      </c>
      <c r="N112" s="258" t="s">
        <v>46</v>
      </c>
      <c r="O112" s="84"/>
      <c r="P112" s="213">
        <f>O112*H112</f>
        <v>0</v>
      </c>
      <c r="Q112" s="213">
        <v>0.55</v>
      </c>
      <c r="R112" s="213">
        <f>Q112*H112</f>
        <v>2.5745500000000003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200</v>
      </c>
      <c r="AT112" s="215" t="s">
        <v>248</v>
      </c>
      <c r="AU112" s="215" t="s">
        <v>85</v>
      </c>
      <c r="AY112" s="17" t="s">
        <v>147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83</v>
      </c>
      <c r="BK112" s="216">
        <f>ROUND(I112*H112,2)</f>
        <v>0</v>
      </c>
      <c r="BL112" s="17" t="s">
        <v>154</v>
      </c>
      <c r="BM112" s="215" t="s">
        <v>1168</v>
      </c>
    </row>
    <row r="113" spans="1:47" s="2" customFormat="1" ht="12">
      <c r="A113" s="38"/>
      <c r="B113" s="39"/>
      <c r="C113" s="40"/>
      <c r="D113" s="217" t="s">
        <v>156</v>
      </c>
      <c r="E113" s="40"/>
      <c r="F113" s="218" t="s">
        <v>812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156</v>
      </c>
      <c r="AU113" s="17" t="s">
        <v>85</v>
      </c>
    </row>
    <row r="114" spans="1:51" s="13" customFormat="1" ht="12">
      <c r="A114" s="13"/>
      <c r="B114" s="224"/>
      <c r="C114" s="225"/>
      <c r="D114" s="217" t="s">
        <v>160</v>
      </c>
      <c r="E114" s="226" t="s">
        <v>19</v>
      </c>
      <c r="F114" s="227" t="s">
        <v>1169</v>
      </c>
      <c r="G114" s="225"/>
      <c r="H114" s="228">
        <v>0.758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160</v>
      </c>
      <c r="AU114" s="234" t="s">
        <v>85</v>
      </c>
      <c r="AV114" s="13" t="s">
        <v>85</v>
      </c>
      <c r="AW114" s="13" t="s">
        <v>34</v>
      </c>
      <c r="AX114" s="13" t="s">
        <v>75</v>
      </c>
      <c r="AY114" s="234" t="s">
        <v>147</v>
      </c>
    </row>
    <row r="115" spans="1:51" s="13" customFormat="1" ht="12">
      <c r="A115" s="13"/>
      <c r="B115" s="224"/>
      <c r="C115" s="225"/>
      <c r="D115" s="217" t="s">
        <v>160</v>
      </c>
      <c r="E115" s="226" t="s">
        <v>19</v>
      </c>
      <c r="F115" s="227" t="s">
        <v>1170</v>
      </c>
      <c r="G115" s="225"/>
      <c r="H115" s="228">
        <v>3.923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160</v>
      </c>
      <c r="AU115" s="234" t="s">
        <v>85</v>
      </c>
      <c r="AV115" s="13" t="s">
        <v>85</v>
      </c>
      <c r="AW115" s="13" t="s">
        <v>34</v>
      </c>
      <c r="AX115" s="13" t="s">
        <v>75</v>
      </c>
      <c r="AY115" s="234" t="s">
        <v>147</v>
      </c>
    </row>
    <row r="116" spans="1:51" s="14" customFormat="1" ht="12">
      <c r="A116" s="14"/>
      <c r="B116" s="238"/>
      <c r="C116" s="239"/>
      <c r="D116" s="217" t="s">
        <v>160</v>
      </c>
      <c r="E116" s="240" t="s">
        <v>19</v>
      </c>
      <c r="F116" s="241" t="s">
        <v>247</v>
      </c>
      <c r="G116" s="239"/>
      <c r="H116" s="242">
        <v>4.681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160</v>
      </c>
      <c r="AU116" s="248" t="s">
        <v>85</v>
      </c>
      <c r="AV116" s="14" t="s">
        <v>154</v>
      </c>
      <c r="AW116" s="14" t="s">
        <v>34</v>
      </c>
      <c r="AX116" s="14" t="s">
        <v>83</v>
      </c>
      <c r="AY116" s="248" t="s">
        <v>147</v>
      </c>
    </row>
    <row r="117" spans="1:63" s="12" customFormat="1" ht="22.8" customHeight="1">
      <c r="A117" s="12"/>
      <c r="B117" s="188"/>
      <c r="C117" s="189"/>
      <c r="D117" s="190" t="s">
        <v>74</v>
      </c>
      <c r="E117" s="202" t="s">
        <v>154</v>
      </c>
      <c r="F117" s="202" t="s">
        <v>373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SUM(P118:P138)</f>
        <v>0</v>
      </c>
      <c r="Q117" s="196"/>
      <c r="R117" s="197">
        <f>SUM(R118:R138)</f>
        <v>0.93214</v>
      </c>
      <c r="S117" s="196"/>
      <c r="T117" s="198">
        <f>SUM(T118:T138)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83</v>
      </c>
      <c r="AT117" s="200" t="s">
        <v>74</v>
      </c>
      <c r="AU117" s="200" t="s">
        <v>83</v>
      </c>
      <c r="AY117" s="199" t="s">
        <v>147</v>
      </c>
      <c r="BK117" s="201">
        <f>SUM(BK118:BK138)</f>
        <v>0</v>
      </c>
    </row>
    <row r="118" spans="1:65" s="2" customFormat="1" ht="33" customHeight="1">
      <c r="A118" s="38"/>
      <c r="B118" s="39"/>
      <c r="C118" s="204" t="s">
        <v>187</v>
      </c>
      <c r="D118" s="204" t="s">
        <v>149</v>
      </c>
      <c r="E118" s="205" t="s">
        <v>841</v>
      </c>
      <c r="F118" s="206" t="s">
        <v>842</v>
      </c>
      <c r="G118" s="207" t="s">
        <v>209</v>
      </c>
      <c r="H118" s="208">
        <v>0.892</v>
      </c>
      <c r="I118" s="209"/>
      <c r="J118" s="210">
        <f>ROUND(I118*H118,2)</f>
        <v>0</v>
      </c>
      <c r="K118" s="206" t="s">
        <v>153</v>
      </c>
      <c r="L118" s="44"/>
      <c r="M118" s="211" t="s">
        <v>19</v>
      </c>
      <c r="N118" s="212" t="s">
        <v>46</v>
      </c>
      <c r="O118" s="84"/>
      <c r="P118" s="213">
        <f>O118*H118</f>
        <v>0</v>
      </c>
      <c r="Q118" s="213">
        <v>0.045</v>
      </c>
      <c r="R118" s="213">
        <f>Q118*H118</f>
        <v>0.04014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154</v>
      </c>
      <c r="AT118" s="215" t="s">
        <v>149</v>
      </c>
      <c r="AU118" s="215" t="s">
        <v>85</v>
      </c>
      <c r="AY118" s="17" t="s">
        <v>147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83</v>
      </c>
      <c r="BK118" s="216">
        <f>ROUND(I118*H118,2)</f>
        <v>0</v>
      </c>
      <c r="BL118" s="17" t="s">
        <v>154</v>
      </c>
      <c r="BM118" s="215" t="s">
        <v>1171</v>
      </c>
    </row>
    <row r="119" spans="1:47" s="2" customFormat="1" ht="12">
      <c r="A119" s="38"/>
      <c r="B119" s="39"/>
      <c r="C119" s="40"/>
      <c r="D119" s="217" t="s">
        <v>156</v>
      </c>
      <c r="E119" s="40"/>
      <c r="F119" s="218" t="s">
        <v>1172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156</v>
      </c>
      <c r="AU119" s="17" t="s">
        <v>85</v>
      </c>
    </row>
    <row r="120" spans="1:47" s="2" customFormat="1" ht="12">
      <c r="A120" s="38"/>
      <c r="B120" s="39"/>
      <c r="C120" s="40"/>
      <c r="D120" s="222" t="s">
        <v>158</v>
      </c>
      <c r="E120" s="40"/>
      <c r="F120" s="223" t="s">
        <v>845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158</v>
      </c>
      <c r="AU120" s="17" t="s">
        <v>85</v>
      </c>
    </row>
    <row r="121" spans="1:51" s="13" customFormat="1" ht="12">
      <c r="A121" s="13"/>
      <c r="B121" s="224"/>
      <c r="C121" s="225"/>
      <c r="D121" s="217" t="s">
        <v>160</v>
      </c>
      <c r="E121" s="226" t="s">
        <v>19</v>
      </c>
      <c r="F121" s="227" t="s">
        <v>1173</v>
      </c>
      <c r="G121" s="225"/>
      <c r="H121" s="228">
        <v>0.892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34</v>
      </c>
      <c r="AX121" s="13" t="s">
        <v>83</v>
      </c>
      <c r="AY121" s="234" t="s">
        <v>147</v>
      </c>
    </row>
    <row r="122" spans="1:65" s="2" customFormat="1" ht="21.75" customHeight="1">
      <c r="A122" s="38"/>
      <c r="B122" s="39"/>
      <c r="C122" s="249" t="s">
        <v>193</v>
      </c>
      <c r="D122" s="249" t="s">
        <v>248</v>
      </c>
      <c r="E122" s="250" t="s">
        <v>847</v>
      </c>
      <c r="F122" s="251" t="s">
        <v>848</v>
      </c>
      <c r="G122" s="252" t="s">
        <v>209</v>
      </c>
      <c r="H122" s="253">
        <v>0.642</v>
      </c>
      <c r="I122" s="254"/>
      <c r="J122" s="255">
        <f>ROUND(I122*H122,2)</f>
        <v>0</v>
      </c>
      <c r="K122" s="251" t="s">
        <v>153</v>
      </c>
      <c r="L122" s="256"/>
      <c r="M122" s="257" t="s">
        <v>19</v>
      </c>
      <c r="N122" s="258" t="s">
        <v>46</v>
      </c>
      <c r="O122" s="84"/>
      <c r="P122" s="213">
        <f>O122*H122</f>
        <v>0</v>
      </c>
      <c r="Q122" s="213">
        <v>1</v>
      </c>
      <c r="R122" s="213">
        <f>Q122*H122</f>
        <v>0.642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200</v>
      </c>
      <c r="AT122" s="215" t="s">
        <v>248</v>
      </c>
      <c r="AU122" s="215" t="s">
        <v>85</v>
      </c>
      <c r="AY122" s="17" t="s">
        <v>147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83</v>
      </c>
      <c r="BK122" s="216">
        <f>ROUND(I122*H122,2)</f>
        <v>0</v>
      </c>
      <c r="BL122" s="17" t="s">
        <v>154</v>
      </c>
      <c r="BM122" s="215" t="s">
        <v>1174</v>
      </c>
    </row>
    <row r="123" spans="1:47" s="2" customFormat="1" ht="12">
      <c r="A123" s="38"/>
      <c r="B123" s="39"/>
      <c r="C123" s="40"/>
      <c r="D123" s="217" t="s">
        <v>156</v>
      </c>
      <c r="E123" s="40"/>
      <c r="F123" s="218" t="s">
        <v>848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156</v>
      </c>
      <c r="AU123" s="17" t="s">
        <v>85</v>
      </c>
    </row>
    <row r="124" spans="1:51" s="13" customFormat="1" ht="12">
      <c r="A124" s="13"/>
      <c r="B124" s="224"/>
      <c r="C124" s="225"/>
      <c r="D124" s="217" t="s">
        <v>160</v>
      </c>
      <c r="E124" s="226" t="s">
        <v>19</v>
      </c>
      <c r="F124" s="227" t="s">
        <v>1175</v>
      </c>
      <c r="G124" s="225"/>
      <c r="H124" s="228">
        <v>0.642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160</v>
      </c>
      <c r="AU124" s="234" t="s">
        <v>85</v>
      </c>
      <c r="AV124" s="13" t="s">
        <v>85</v>
      </c>
      <c r="AW124" s="13" t="s">
        <v>34</v>
      </c>
      <c r="AX124" s="13" t="s">
        <v>83</v>
      </c>
      <c r="AY124" s="234" t="s">
        <v>147</v>
      </c>
    </row>
    <row r="125" spans="1:65" s="2" customFormat="1" ht="21.75" customHeight="1">
      <c r="A125" s="38"/>
      <c r="B125" s="39"/>
      <c r="C125" s="249" t="s">
        <v>200</v>
      </c>
      <c r="D125" s="249" t="s">
        <v>248</v>
      </c>
      <c r="E125" s="250" t="s">
        <v>851</v>
      </c>
      <c r="F125" s="251" t="s">
        <v>852</v>
      </c>
      <c r="G125" s="252" t="s">
        <v>209</v>
      </c>
      <c r="H125" s="253">
        <v>0.056</v>
      </c>
      <c r="I125" s="254"/>
      <c r="J125" s="255">
        <f>ROUND(I125*H125,2)</f>
        <v>0</v>
      </c>
      <c r="K125" s="251" t="s">
        <v>153</v>
      </c>
      <c r="L125" s="256"/>
      <c r="M125" s="257" t="s">
        <v>19</v>
      </c>
      <c r="N125" s="258" t="s">
        <v>46</v>
      </c>
      <c r="O125" s="84"/>
      <c r="P125" s="213">
        <f>O125*H125</f>
        <v>0</v>
      </c>
      <c r="Q125" s="213">
        <v>1</v>
      </c>
      <c r="R125" s="213">
        <f>Q125*H125</f>
        <v>0.056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200</v>
      </c>
      <c r="AT125" s="215" t="s">
        <v>248</v>
      </c>
      <c r="AU125" s="215" t="s">
        <v>85</v>
      </c>
      <c r="AY125" s="17" t="s">
        <v>147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83</v>
      </c>
      <c r="BK125" s="216">
        <f>ROUND(I125*H125,2)</f>
        <v>0</v>
      </c>
      <c r="BL125" s="17" t="s">
        <v>154</v>
      </c>
      <c r="BM125" s="215" t="s">
        <v>1176</v>
      </c>
    </row>
    <row r="126" spans="1:47" s="2" customFormat="1" ht="12">
      <c r="A126" s="38"/>
      <c r="B126" s="39"/>
      <c r="C126" s="40"/>
      <c r="D126" s="217" t="s">
        <v>156</v>
      </c>
      <c r="E126" s="40"/>
      <c r="F126" s="218" t="s">
        <v>852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156</v>
      </c>
      <c r="AU126" s="17" t="s">
        <v>85</v>
      </c>
    </row>
    <row r="127" spans="1:51" s="13" customFormat="1" ht="12">
      <c r="A127" s="13"/>
      <c r="B127" s="224"/>
      <c r="C127" s="225"/>
      <c r="D127" s="217" t="s">
        <v>160</v>
      </c>
      <c r="E127" s="226" t="s">
        <v>19</v>
      </c>
      <c r="F127" s="227" t="s">
        <v>1177</v>
      </c>
      <c r="G127" s="225"/>
      <c r="H127" s="228">
        <v>0.056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160</v>
      </c>
      <c r="AU127" s="234" t="s">
        <v>85</v>
      </c>
      <c r="AV127" s="13" t="s">
        <v>85</v>
      </c>
      <c r="AW127" s="13" t="s">
        <v>34</v>
      </c>
      <c r="AX127" s="13" t="s">
        <v>83</v>
      </c>
      <c r="AY127" s="234" t="s">
        <v>147</v>
      </c>
    </row>
    <row r="128" spans="1:65" s="2" customFormat="1" ht="21.75" customHeight="1">
      <c r="A128" s="38"/>
      <c r="B128" s="39"/>
      <c r="C128" s="249" t="s">
        <v>206</v>
      </c>
      <c r="D128" s="249" t="s">
        <v>248</v>
      </c>
      <c r="E128" s="250" t="s">
        <v>855</v>
      </c>
      <c r="F128" s="251" t="s">
        <v>856</v>
      </c>
      <c r="G128" s="252" t="s">
        <v>209</v>
      </c>
      <c r="H128" s="253">
        <v>0.072</v>
      </c>
      <c r="I128" s="254"/>
      <c r="J128" s="255">
        <f>ROUND(I128*H128,2)</f>
        <v>0</v>
      </c>
      <c r="K128" s="251" t="s">
        <v>153</v>
      </c>
      <c r="L128" s="256"/>
      <c r="M128" s="257" t="s">
        <v>19</v>
      </c>
      <c r="N128" s="258" t="s">
        <v>46</v>
      </c>
      <c r="O128" s="84"/>
      <c r="P128" s="213">
        <f>O128*H128</f>
        <v>0</v>
      </c>
      <c r="Q128" s="213">
        <v>1</v>
      </c>
      <c r="R128" s="213">
        <f>Q128*H128</f>
        <v>0.072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200</v>
      </c>
      <c r="AT128" s="215" t="s">
        <v>248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1178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856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51" s="13" customFormat="1" ht="12">
      <c r="A130" s="13"/>
      <c r="B130" s="224"/>
      <c r="C130" s="225"/>
      <c r="D130" s="217" t="s">
        <v>160</v>
      </c>
      <c r="E130" s="226" t="s">
        <v>19</v>
      </c>
      <c r="F130" s="227" t="s">
        <v>1179</v>
      </c>
      <c r="G130" s="225"/>
      <c r="H130" s="228">
        <v>0.072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160</v>
      </c>
      <c r="AU130" s="234" t="s">
        <v>85</v>
      </c>
      <c r="AV130" s="13" t="s">
        <v>85</v>
      </c>
      <c r="AW130" s="13" t="s">
        <v>34</v>
      </c>
      <c r="AX130" s="13" t="s">
        <v>83</v>
      </c>
      <c r="AY130" s="234" t="s">
        <v>147</v>
      </c>
    </row>
    <row r="131" spans="1:65" s="2" customFormat="1" ht="24.15" customHeight="1">
      <c r="A131" s="38"/>
      <c r="B131" s="39"/>
      <c r="C131" s="249" t="s">
        <v>216</v>
      </c>
      <c r="D131" s="249" t="s">
        <v>248</v>
      </c>
      <c r="E131" s="250" t="s">
        <v>859</v>
      </c>
      <c r="F131" s="251" t="s">
        <v>860</v>
      </c>
      <c r="G131" s="252" t="s">
        <v>209</v>
      </c>
      <c r="H131" s="253">
        <v>0.059</v>
      </c>
      <c r="I131" s="254"/>
      <c r="J131" s="255">
        <f>ROUND(I131*H131,2)</f>
        <v>0</v>
      </c>
      <c r="K131" s="251" t="s">
        <v>153</v>
      </c>
      <c r="L131" s="256"/>
      <c r="M131" s="257" t="s">
        <v>19</v>
      </c>
      <c r="N131" s="258" t="s">
        <v>46</v>
      </c>
      <c r="O131" s="84"/>
      <c r="P131" s="213">
        <f>O131*H131</f>
        <v>0</v>
      </c>
      <c r="Q131" s="213">
        <v>1</v>
      </c>
      <c r="R131" s="213">
        <f>Q131*H131</f>
        <v>0.059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200</v>
      </c>
      <c r="AT131" s="215" t="s">
        <v>248</v>
      </c>
      <c r="AU131" s="215" t="s">
        <v>85</v>
      </c>
      <c r="AY131" s="17" t="s">
        <v>147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83</v>
      </c>
      <c r="BK131" s="216">
        <f>ROUND(I131*H131,2)</f>
        <v>0</v>
      </c>
      <c r="BL131" s="17" t="s">
        <v>154</v>
      </c>
      <c r="BM131" s="215" t="s">
        <v>1180</v>
      </c>
    </row>
    <row r="132" spans="1:47" s="2" customFormat="1" ht="12">
      <c r="A132" s="38"/>
      <c r="B132" s="39"/>
      <c r="C132" s="40"/>
      <c r="D132" s="217" t="s">
        <v>156</v>
      </c>
      <c r="E132" s="40"/>
      <c r="F132" s="218" t="s">
        <v>860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156</v>
      </c>
      <c r="AU132" s="17" t="s">
        <v>85</v>
      </c>
    </row>
    <row r="133" spans="1:51" s="13" customFormat="1" ht="12">
      <c r="A133" s="13"/>
      <c r="B133" s="224"/>
      <c r="C133" s="225"/>
      <c r="D133" s="217" t="s">
        <v>160</v>
      </c>
      <c r="E133" s="226" t="s">
        <v>19</v>
      </c>
      <c r="F133" s="227" t="s">
        <v>1181</v>
      </c>
      <c r="G133" s="225"/>
      <c r="H133" s="228">
        <v>0.059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160</v>
      </c>
      <c r="AU133" s="234" t="s">
        <v>85</v>
      </c>
      <c r="AV133" s="13" t="s">
        <v>85</v>
      </c>
      <c r="AW133" s="13" t="s">
        <v>34</v>
      </c>
      <c r="AX133" s="13" t="s">
        <v>83</v>
      </c>
      <c r="AY133" s="234" t="s">
        <v>147</v>
      </c>
    </row>
    <row r="134" spans="1:65" s="2" customFormat="1" ht="21.75" customHeight="1">
      <c r="A134" s="38"/>
      <c r="B134" s="39"/>
      <c r="C134" s="249" t="s">
        <v>225</v>
      </c>
      <c r="D134" s="249" t="s">
        <v>248</v>
      </c>
      <c r="E134" s="250" t="s">
        <v>863</v>
      </c>
      <c r="F134" s="251" t="s">
        <v>864</v>
      </c>
      <c r="G134" s="252" t="s">
        <v>209</v>
      </c>
      <c r="H134" s="253">
        <v>0.063</v>
      </c>
      <c r="I134" s="254"/>
      <c r="J134" s="255">
        <f>ROUND(I134*H134,2)</f>
        <v>0</v>
      </c>
      <c r="K134" s="251" t="s">
        <v>153</v>
      </c>
      <c r="L134" s="256"/>
      <c r="M134" s="257" t="s">
        <v>19</v>
      </c>
      <c r="N134" s="258" t="s">
        <v>46</v>
      </c>
      <c r="O134" s="84"/>
      <c r="P134" s="213">
        <f>O134*H134</f>
        <v>0</v>
      </c>
      <c r="Q134" s="213">
        <v>1</v>
      </c>
      <c r="R134" s="213">
        <f>Q134*H134</f>
        <v>0.063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200</v>
      </c>
      <c r="AT134" s="215" t="s">
        <v>248</v>
      </c>
      <c r="AU134" s="215" t="s">
        <v>85</v>
      </c>
      <c r="AY134" s="17" t="s">
        <v>147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83</v>
      </c>
      <c r="BK134" s="216">
        <f>ROUND(I134*H134,2)</f>
        <v>0</v>
      </c>
      <c r="BL134" s="17" t="s">
        <v>154</v>
      </c>
      <c r="BM134" s="215" t="s">
        <v>1182</v>
      </c>
    </row>
    <row r="135" spans="1:47" s="2" customFormat="1" ht="12">
      <c r="A135" s="38"/>
      <c r="B135" s="39"/>
      <c r="C135" s="40"/>
      <c r="D135" s="217" t="s">
        <v>156</v>
      </c>
      <c r="E135" s="40"/>
      <c r="F135" s="218" t="s">
        <v>864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156</v>
      </c>
      <c r="AU135" s="17" t="s">
        <v>85</v>
      </c>
    </row>
    <row r="136" spans="1:51" s="13" customFormat="1" ht="12">
      <c r="A136" s="13"/>
      <c r="B136" s="224"/>
      <c r="C136" s="225"/>
      <c r="D136" s="217" t="s">
        <v>160</v>
      </c>
      <c r="E136" s="226" t="s">
        <v>19</v>
      </c>
      <c r="F136" s="227" t="s">
        <v>1183</v>
      </c>
      <c r="G136" s="225"/>
      <c r="H136" s="228">
        <v>0.063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160</v>
      </c>
      <c r="AU136" s="234" t="s">
        <v>85</v>
      </c>
      <c r="AV136" s="13" t="s">
        <v>85</v>
      </c>
      <c r="AW136" s="13" t="s">
        <v>34</v>
      </c>
      <c r="AX136" s="13" t="s">
        <v>83</v>
      </c>
      <c r="AY136" s="234" t="s">
        <v>147</v>
      </c>
    </row>
    <row r="137" spans="1:65" s="2" customFormat="1" ht="24.15" customHeight="1">
      <c r="A137" s="38"/>
      <c r="B137" s="39"/>
      <c r="C137" s="204" t="s">
        <v>212</v>
      </c>
      <c r="D137" s="204" t="s">
        <v>149</v>
      </c>
      <c r="E137" s="205" t="s">
        <v>876</v>
      </c>
      <c r="F137" s="206" t="s">
        <v>877</v>
      </c>
      <c r="G137" s="207" t="s">
        <v>585</v>
      </c>
      <c r="H137" s="208">
        <v>1</v>
      </c>
      <c r="I137" s="209"/>
      <c r="J137" s="210">
        <f>ROUND(I137*H137,2)</f>
        <v>0</v>
      </c>
      <c r="K137" s="206" t="s">
        <v>19</v>
      </c>
      <c r="L137" s="44"/>
      <c r="M137" s="211" t="s">
        <v>19</v>
      </c>
      <c r="N137" s="212" t="s">
        <v>46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350</v>
      </c>
      <c r="AT137" s="215" t="s">
        <v>149</v>
      </c>
      <c r="AU137" s="215" t="s">
        <v>85</v>
      </c>
      <c r="AY137" s="17" t="s">
        <v>147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83</v>
      </c>
      <c r="BK137" s="216">
        <f>ROUND(I137*H137,2)</f>
        <v>0</v>
      </c>
      <c r="BL137" s="17" t="s">
        <v>350</v>
      </c>
      <c r="BM137" s="215" t="s">
        <v>1184</v>
      </c>
    </row>
    <row r="138" spans="1:47" s="2" customFormat="1" ht="12">
      <c r="A138" s="38"/>
      <c r="B138" s="39"/>
      <c r="C138" s="40"/>
      <c r="D138" s="217" t="s">
        <v>156</v>
      </c>
      <c r="E138" s="40"/>
      <c r="F138" s="218" t="s">
        <v>877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156</v>
      </c>
      <c r="AU138" s="17" t="s">
        <v>85</v>
      </c>
    </row>
    <row r="139" spans="1:63" s="12" customFormat="1" ht="22.8" customHeight="1">
      <c r="A139" s="12"/>
      <c r="B139" s="188"/>
      <c r="C139" s="189"/>
      <c r="D139" s="190" t="s">
        <v>74</v>
      </c>
      <c r="E139" s="202" t="s">
        <v>187</v>
      </c>
      <c r="F139" s="202" t="s">
        <v>748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SUM(P140:P148)</f>
        <v>0</v>
      </c>
      <c r="Q139" s="196"/>
      <c r="R139" s="197">
        <f>SUM(R140:R148)</f>
        <v>0.02790651</v>
      </c>
      <c r="S139" s="196"/>
      <c r="T139" s="198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9" t="s">
        <v>83</v>
      </c>
      <c r="AT139" s="200" t="s">
        <v>74</v>
      </c>
      <c r="AU139" s="200" t="s">
        <v>83</v>
      </c>
      <c r="AY139" s="199" t="s">
        <v>147</v>
      </c>
      <c r="BK139" s="201">
        <f>SUM(BK140:BK148)</f>
        <v>0</v>
      </c>
    </row>
    <row r="140" spans="1:65" s="2" customFormat="1" ht="24.15" customHeight="1">
      <c r="A140" s="38"/>
      <c r="B140" s="39"/>
      <c r="C140" s="204" t="s">
        <v>313</v>
      </c>
      <c r="D140" s="204" t="s">
        <v>149</v>
      </c>
      <c r="E140" s="205" t="s">
        <v>879</v>
      </c>
      <c r="F140" s="206" t="s">
        <v>880</v>
      </c>
      <c r="G140" s="207" t="s">
        <v>152</v>
      </c>
      <c r="H140" s="208">
        <v>25.141</v>
      </c>
      <c r="I140" s="209"/>
      <c r="J140" s="210">
        <f>ROUND(I140*H140,2)</f>
        <v>0</v>
      </c>
      <c r="K140" s="206" t="s">
        <v>153</v>
      </c>
      <c r="L140" s="44"/>
      <c r="M140" s="211" t="s">
        <v>19</v>
      </c>
      <c r="N140" s="212" t="s">
        <v>46</v>
      </c>
      <c r="O140" s="84"/>
      <c r="P140" s="213">
        <f>O140*H140</f>
        <v>0</v>
      </c>
      <c r="Q140" s="213">
        <v>0.00111</v>
      </c>
      <c r="R140" s="213">
        <f>Q140*H140</f>
        <v>0.02790651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154</v>
      </c>
      <c r="AT140" s="215" t="s">
        <v>149</v>
      </c>
      <c r="AU140" s="215" t="s">
        <v>85</v>
      </c>
      <c r="AY140" s="17" t="s">
        <v>147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83</v>
      </c>
      <c r="BK140" s="216">
        <f>ROUND(I140*H140,2)</f>
        <v>0</v>
      </c>
      <c r="BL140" s="17" t="s">
        <v>154</v>
      </c>
      <c r="BM140" s="215" t="s">
        <v>1185</v>
      </c>
    </row>
    <row r="141" spans="1:47" s="2" customFormat="1" ht="12">
      <c r="A141" s="38"/>
      <c r="B141" s="39"/>
      <c r="C141" s="40"/>
      <c r="D141" s="217" t="s">
        <v>156</v>
      </c>
      <c r="E141" s="40"/>
      <c r="F141" s="218" t="s">
        <v>882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85</v>
      </c>
    </row>
    <row r="142" spans="1:47" s="2" customFormat="1" ht="12">
      <c r="A142" s="38"/>
      <c r="B142" s="39"/>
      <c r="C142" s="40"/>
      <c r="D142" s="222" t="s">
        <v>158</v>
      </c>
      <c r="E142" s="40"/>
      <c r="F142" s="223" t="s">
        <v>883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85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1186</v>
      </c>
      <c r="G143" s="225"/>
      <c r="H143" s="228">
        <v>14.293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75</v>
      </c>
      <c r="AY143" s="234" t="s">
        <v>147</v>
      </c>
    </row>
    <row r="144" spans="1:51" s="13" customFormat="1" ht="12">
      <c r="A144" s="13"/>
      <c r="B144" s="224"/>
      <c r="C144" s="225"/>
      <c r="D144" s="217" t="s">
        <v>160</v>
      </c>
      <c r="E144" s="226" t="s">
        <v>19</v>
      </c>
      <c r="F144" s="227" t="s">
        <v>1187</v>
      </c>
      <c r="G144" s="225"/>
      <c r="H144" s="228">
        <v>2.52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160</v>
      </c>
      <c r="AU144" s="234" t="s">
        <v>85</v>
      </c>
      <c r="AV144" s="13" t="s">
        <v>85</v>
      </c>
      <c r="AW144" s="13" t="s">
        <v>34</v>
      </c>
      <c r="AX144" s="13" t="s">
        <v>75</v>
      </c>
      <c r="AY144" s="234" t="s">
        <v>147</v>
      </c>
    </row>
    <row r="145" spans="1:51" s="13" customFormat="1" ht="12">
      <c r="A145" s="13"/>
      <c r="B145" s="224"/>
      <c r="C145" s="225"/>
      <c r="D145" s="217" t="s">
        <v>160</v>
      </c>
      <c r="E145" s="226" t="s">
        <v>19</v>
      </c>
      <c r="F145" s="227" t="s">
        <v>1188</v>
      </c>
      <c r="G145" s="225"/>
      <c r="H145" s="228">
        <v>2.16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160</v>
      </c>
      <c r="AU145" s="234" t="s">
        <v>85</v>
      </c>
      <c r="AV145" s="13" t="s">
        <v>85</v>
      </c>
      <c r="AW145" s="13" t="s">
        <v>34</v>
      </c>
      <c r="AX145" s="13" t="s">
        <v>75</v>
      </c>
      <c r="AY145" s="234" t="s">
        <v>147</v>
      </c>
    </row>
    <row r="146" spans="1:51" s="13" customFormat="1" ht="12">
      <c r="A146" s="13"/>
      <c r="B146" s="224"/>
      <c r="C146" s="225"/>
      <c r="D146" s="217" t="s">
        <v>160</v>
      </c>
      <c r="E146" s="226" t="s">
        <v>19</v>
      </c>
      <c r="F146" s="227" t="s">
        <v>1189</v>
      </c>
      <c r="G146" s="225"/>
      <c r="H146" s="228">
        <v>3.768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160</v>
      </c>
      <c r="AU146" s="234" t="s">
        <v>85</v>
      </c>
      <c r="AV146" s="13" t="s">
        <v>85</v>
      </c>
      <c r="AW146" s="13" t="s">
        <v>34</v>
      </c>
      <c r="AX146" s="13" t="s">
        <v>75</v>
      </c>
      <c r="AY146" s="234" t="s">
        <v>147</v>
      </c>
    </row>
    <row r="147" spans="1:51" s="13" customFormat="1" ht="12">
      <c r="A147" s="13"/>
      <c r="B147" s="224"/>
      <c r="C147" s="225"/>
      <c r="D147" s="217" t="s">
        <v>160</v>
      </c>
      <c r="E147" s="226" t="s">
        <v>19</v>
      </c>
      <c r="F147" s="227" t="s">
        <v>1190</v>
      </c>
      <c r="G147" s="225"/>
      <c r="H147" s="228">
        <v>2.4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160</v>
      </c>
      <c r="AU147" s="234" t="s">
        <v>85</v>
      </c>
      <c r="AV147" s="13" t="s">
        <v>85</v>
      </c>
      <c r="AW147" s="13" t="s">
        <v>34</v>
      </c>
      <c r="AX147" s="13" t="s">
        <v>75</v>
      </c>
      <c r="AY147" s="234" t="s">
        <v>147</v>
      </c>
    </row>
    <row r="148" spans="1:51" s="14" customFormat="1" ht="12">
      <c r="A148" s="14"/>
      <c r="B148" s="238"/>
      <c r="C148" s="239"/>
      <c r="D148" s="217" t="s">
        <v>160</v>
      </c>
      <c r="E148" s="240" t="s">
        <v>19</v>
      </c>
      <c r="F148" s="241" t="s">
        <v>247</v>
      </c>
      <c r="G148" s="239"/>
      <c r="H148" s="242">
        <v>25.141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160</v>
      </c>
      <c r="AU148" s="248" t="s">
        <v>85</v>
      </c>
      <c r="AV148" s="14" t="s">
        <v>154</v>
      </c>
      <c r="AW148" s="14" t="s">
        <v>34</v>
      </c>
      <c r="AX148" s="14" t="s">
        <v>83</v>
      </c>
      <c r="AY148" s="248" t="s">
        <v>147</v>
      </c>
    </row>
    <row r="149" spans="1:63" s="12" customFormat="1" ht="22.8" customHeight="1">
      <c r="A149" s="12"/>
      <c r="B149" s="188"/>
      <c r="C149" s="189"/>
      <c r="D149" s="190" t="s">
        <v>74</v>
      </c>
      <c r="E149" s="202" t="s">
        <v>206</v>
      </c>
      <c r="F149" s="202" t="s">
        <v>763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SUM(P150:P171)</f>
        <v>0</v>
      </c>
      <c r="Q149" s="196"/>
      <c r="R149" s="197">
        <f>SUM(R150:R171)</f>
        <v>0.015870000000000002</v>
      </c>
      <c r="S149" s="196"/>
      <c r="T149" s="198">
        <f>SUM(T150:T171)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83</v>
      </c>
      <c r="AT149" s="200" t="s">
        <v>74</v>
      </c>
      <c r="AU149" s="200" t="s">
        <v>83</v>
      </c>
      <c r="AY149" s="199" t="s">
        <v>147</v>
      </c>
      <c r="BK149" s="201">
        <f>SUM(BK150:BK171)</f>
        <v>0</v>
      </c>
    </row>
    <row r="150" spans="1:65" s="2" customFormat="1" ht="24.15" customHeight="1">
      <c r="A150" s="38"/>
      <c r="B150" s="39"/>
      <c r="C150" s="204" t="s">
        <v>326</v>
      </c>
      <c r="D150" s="204" t="s">
        <v>149</v>
      </c>
      <c r="E150" s="205" t="s">
        <v>889</v>
      </c>
      <c r="F150" s="206" t="s">
        <v>890</v>
      </c>
      <c r="G150" s="207" t="s">
        <v>444</v>
      </c>
      <c r="H150" s="208">
        <v>1</v>
      </c>
      <c r="I150" s="209"/>
      <c r="J150" s="210">
        <f>ROUND(I150*H150,2)</f>
        <v>0</v>
      </c>
      <c r="K150" s="206" t="s">
        <v>153</v>
      </c>
      <c r="L150" s="44"/>
      <c r="M150" s="211" t="s">
        <v>19</v>
      </c>
      <c r="N150" s="212" t="s">
        <v>46</v>
      </c>
      <c r="O150" s="84"/>
      <c r="P150" s="213">
        <f>O150*H150</f>
        <v>0</v>
      </c>
      <c r="Q150" s="213">
        <v>0.00113</v>
      </c>
      <c r="R150" s="213">
        <f>Q150*H150</f>
        <v>0.00113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154</v>
      </c>
      <c r="AT150" s="215" t="s">
        <v>149</v>
      </c>
      <c r="AU150" s="215" t="s">
        <v>85</v>
      </c>
      <c r="AY150" s="17" t="s">
        <v>147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83</v>
      </c>
      <c r="BK150" s="216">
        <f>ROUND(I150*H150,2)</f>
        <v>0</v>
      </c>
      <c r="BL150" s="17" t="s">
        <v>154</v>
      </c>
      <c r="BM150" s="215" t="s">
        <v>1191</v>
      </c>
    </row>
    <row r="151" spans="1:47" s="2" customFormat="1" ht="12">
      <c r="A151" s="38"/>
      <c r="B151" s="39"/>
      <c r="C151" s="40"/>
      <c r="D151" s="217" t="s">
        <v>156</v>
      </c>
      <c r="E151" s="40"/>
      <c r="F151" s="218" t="s">
        <v>892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85</v>
      </c>
    </row>
    <row r="152" spans="1:47" s="2" customFormat="1" ht="12">
      <c r="A152" s="38"/>
      <c r="B152" s="39"/>
      <c r="C152" s="40"/>
      <c r="D152" s="222" t="s">
        <v>158</v>
      </c>
      <c r="E152" s="40"/>
      <c r="F152" s="223" t="s">
        <v>893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158</v>
      </c>
      <c r="AU152" s="17" t="s">
        <v>85</v>
      </c>
    </row>
    <row r="153" spans="1:51" s="13" customFormat="1" ht="12">
      <c r="A153" s="13"/>
      <c r="B153" s="224"/>
      <c r="C153" s="225"/>
      <c r="D153" s="217" t="s">
        <v>160</v>
      </c>
      <c r="E153" s="226" t="s">
        <v>19</v>
      </c>
      <c r="F153" s="227" t="s">
        <v>894</v>
      </c>
      <c r="G153" s="225"/>
      <c r="H153" s="228">
        <v>1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160</v>
      </c>
      <c r="AU153" s="234" t="s">
        <v>85</v>
      </c>
      <c r="AV153" s="13" t="s">
        <v>85</v>
      </c>
      <c r="AW153" s="13" t="s">
        <v>34</v>
      </c>
      <c r="AX153" s="13" t="s">
        <v>83</v>
      </c>
      <c r="AY153" s="234" t="s">
        <v>147</v>
      </c>
    </row>
    <row r="154" spans="1:65" s="2" customFormat="1" ht="33" customHeight="1">
      <c r="A154" s="38"/>
      <c r="B154" s="39"/>
      <c r="C154" s="204" t="s">
        <v>8</v>
      </c>
      <c r="D154" s="204" t="s">
        <v>149</v>
      </c>
      <c r="E154" s="205" t="s">
        <v>1192</v>
      </c>
      <c r="F154" s="206" t="s">
        <v>1193</v>
      </c>
      <c r="G154" s="207" t="s">
        <v>444</v>
      </c>
      <c r="H154" s="208">
        <v>16</v>
      </c>
      <c r="I154" s="209"/>
      <c r="J154" s="210">
        <f>ROUND(I154*H154,2)</f>
        <v>0</v>
      </c>
      <c r="K154" s="206" t="s">
        <v>153</v>
      </c>
      <c r="L154" s="44"/>
      <c r="M154" s="211" t="s">
        <v>19</v>
      </c>
      <c r="N154" s="212" t="s">
        <v>46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154</v>
      </c>
      <c r="AT154" s="215" t="s">
        <v>149</v>
      </c>
      <c r="AU154" s="215" t="s">
        <v>85</v>
      </c>
      <c r="AY154" s="17" t="s">
        <v>147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83</v>
      </c>
      <c r="BK154" s="216">
        <f>ROUND(I154*H154,2)</f>
        <v>0</v>
      </c>
      <c r="BL154" s="17" t="s">
        <v>154</v>
      </c>
      <c r="BM154" s="215" t="s">
        <v>1194</v>
      </c>
    </row>
    <row r="155" spans="1:47" s="2" customFormat="1" ht="12">
      <c r="A155" s="38"/>
      <c r="B155" s="39"/>
      <c r="C155" s="40"/>
      <c r="D155" s="217" t="s">
        <v>156</v>
      </c>
      <c r="E155" s="40"/>
      <c r="F155" s="218" t="s">
        <v>1195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156</v>
      </c>
      <c r="AU155" s="17" t="s">
        <v>85</v>
      </c>
    </row>
    <row r="156" spans="1:47" s="2" customFormat="1" ht="12">
      <c r="A156" s="38"/>
      <c r="B156" s="39"/>
      <c r="C156" s="40"/>
      <c r="D156" s="222" t="s">
        <v>158</v>
      </c>
      <c r="E156" s="40"/>
      <c r="F156" s="223" t="s">
        <v>1196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158</v>
      </c>
      <c r="AU156" s="17" t="s">
        <v>85</v>
      </c>
    </row>
    <row r="157" spans="1:51" s="13" customFormat="1" ht="12">
      <c r="A157" s="13"/>
      <c r="B157" s="224"/>
      <c r="C157" s="225"/>
      <c r="D157" s="217" t="s">
        <v>160</v>
      </c>
      <c r="E157" s="226" t="s">
        <v>19</v>
      </c>
      <c r="F157" s="227" t="s">
        <v>1197</v>
      </c>
      <c r="G157" s="225"/>
      <c r="H157" s="228">
        <v>16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160</v>
      </c>
      <c r="AU157" s="234" t="s">
        <v>85</v>
      </c>
      <c r="AV157" s="13" t="s">
        <v>85</v>
      </c>
      <c r="AW157" s="13" t="s">
        <v>34</v>
      </c>
      <c r="AX157" s="13" t="s">
        <v>83</v>
      </c>
      <c r="AY157" s="234" t="s">
        <v>147</v>
      </c>
    </row>
    <row r="158" spans="1:65" s="2" customFormat="1" ht="24.15" customHeight="1">
      <c r="A158" s="38"/>
      <c r="B158" s="39"/>
      <c r="C158" s="249" t="s">
        <v>350</v>
      </c>
      <c r="D158" s="249" t="s">
        <v>248</v>
      </c>
      <c r="E158" s="250" t="s">
        <v>1198</v>
      </c>
      <c r="F158" s="251" t="s">
        <v>1199</v>
      </c>
      <c r="G158" s="252" t="s">
        <v>444</v>
      </c>
      <c r="H158" s="253">
        <v>16</v>
      </c>
      <c r="I158" s="254"/>
      <c r="J158" s="255">
        <f>ROUND(I158*H158,2)</f>
        <v>0</v>
      </c>
      <c r="K158" s="251" t="s">
        <v>153</v>
      </c>
      <c r="L158" s="256"/>
      <c r="M158" s="257" t="s">
        <v>19</v>
      </c>
      <c r="N158" s="258" t="s">
        <v>46</v>
      </c>
      <c r="O158" s="84"/>
      <c r="P158" s="213">
        <f>O158*H158</f>
        <v>0</v>
      </c>
      <c r="Q158" s="213">
        <v>0.00076</v>
      </c>
      <c r="R158" s="213">
        <f>Q158*H158</f>
        <v>0.01216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200</v>
      </c>
      <c r="AT158" s="215" t="s">
        <v>248</v>
      </c>
      <c r="AU158" s="215" t="s">
        <v>85</v>
      </c>
      <c r="AY158" s="17" t="s">
        <v>147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83</v>
      </c>
      <c r="BK158" s="216">
        <f>ROUND(I158*H158,2)</f>
        <v>0</v>
      </c>
      <c r="BL158" s="17" t="s">
        <v>154</v>
      </c>
      <c r="BM158" s="215" t="s">
        <v>1200</v>
      </c>
    </row>
    <row r="159" spans="1:47" s="2" customFormat="1" ht="12">
      <c r="A159" s="38"/>
      <c r="B159" s="39"/>
      <c r="C159" s="40"/>
      <c r="D159" s="217" t="s">
        <v>156</v>
      </c>
      <c r="E159" s="40"/>
      <c r="F159" s="218" t="s">
        <v>1199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85</v>
      </c>
    </row>
    <row r="160" spans="1:51" s="13" customFormat="1" ht="12">
      <c r="A160" s="13"/>
      <c r="B160" s="224"/>
      <c r="C160" s="225"/>
      <c r="D160" s="217" t="s">
        <v>160</v>
      </c>
      <c r="E160" s="226" t="s">
        <v>19</v>
      </c>
      <c r="F160" s="227" t="s">
        <v>1197</v>
      </c>
      <c r="G160" s="225"/>
      <c r="H160" s="228">
        <v>16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160</v>
      </c>
      <c r="AU160" s="234" t="s">
        <v>85</v>
      </c>
      <c r="AV160" s="13" t="s">
        <v>85</v>
      </c>
      <c r="AW160" s="13" t="s">
        <v>34</v>
      </c>
      <c r="AX160" s="13" t="s">
        <v>83</v>
      </c>
      <c r="AY160" s="234" t="s">
        <v>147</v>
      </c>
    </row>
    <row r="161" spans="1:65" s="2" customFormat="1" ht="33" customHeight="1">
      <c r="A161" s="38"/>
      <c r="B161" s="39"/>
      <c r="C161" s="204" t="s">
        <v>356</v>
      </c>
      <c r="D161" s="204" t="s">
        <v>149</v>
      </c>
      <c r="E161" s="205" t="s">
        <v>895</v>
      </c>
      <c r="F161" s="206" t="s">
        <v>896</v>
      </c>
      <c r="G161" s="207" t="s">
        <v>444</v>
      </c>
      <c r="H161" s="208">
        <v>86</v>
      </c>
      <c r="I161" s="209"/>
      <c r="J161" s="210">
        <f>ROUND(I161*H161,2)</f>
        <v>0</v>
      </c>
      <c r="K161" s="206" t="s">
        <v>153</v>
      </c>
      <c r="L161" s="44"/>
      <c r="M161" s="211" t="s">
        <v>19</v>
      </c>
      <c r="N161" s="212" t="s">
        <v>46</v>
      </c>
      <c r="O161" s="84"/>
      <c r="P161" s="213">
        <f>O161*H161</f>
        <v>0</v>
      </c>
      <c r="Q161" s="213">
        <v>3E-05</v>
      </c>
      <c r="R161" s="213">
        <f>Q161*H161</f>
        <v>0.0025800000000000003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154</v>
      </c>
      <c r="AT161" s="215" t="s">
        <v>149</v>
      </c>
      <c r="AU161" s="215" t="s">
        <v>85</v>
      </c>
      <c r="AY161" s="17" t="s">
        <v>147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83</v>
      </c>
      <c r="BK161" s="216">
        <f>ROUND(I161*H161,2)</f>
        <v>0</v>
      </c>
      <c r="BL161" s="17" t="s">
        <v>154</v>
      </c>
      <c r="BM161" s="215" t="s">
        <v>1201</v>
      </c>
    </row>
    <row r="162" spans="1:47" s="2" customFormat="1" ht="12">
      <c r="A162" s="38"/>
      <c r="B162" s="39"/>
      <c r="C162" s="40"/>
      <c r="D162" s="217" t="s">
        <v>156</v>
      </c>
      <c r="E162" s="40"/>
      <c r="F162" s="218" t="s">
        <v>898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156</v>
      </c>
      <c r="AU162" s="17" t="s">
        <v>85</v>
      </c>
    </row>
    <row r="163" spans="1:47" s="2" customFormat="1" ht="12">
      <c r="A163" s="38"/>
      <c r="B163" s="39"/>
      <c r="C163" s="40"/>
      <c r="D163" s="222" t="s">
        <v>158</v>
      </c>
      <c r="E163" s="40"/>
      <c r="F163" s="223" t="s">
        <v>899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158</v>
      </c>
      <c r="AU163" s="17" t="s">
        <v>85</v>
      </c>
    </row>
    <row r="164" spans="1:51" s="13" customFormat="1" ht="12">
      <c r="A164" s="13"/>
      <c r="B164" s="224"/>
      <c r="C164" s="225"/>
      <c r="D164" s="217" t="s">
        <v>160</v>
      </c>
      <c r="E164" s="226" t="s">
        <v>19</v>
      </c>
      <c r="F164" s="227" t="s">
        <v>1202</v>
      </c>
      <c r="G164" s="225"/>
      <c r="H164" s="228">
        <v>70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160</v>
      </c>
      <c r="AU164" s="234" t="s">
        <v>85</v>
      </c>
      <c r="AV164" s="13" t="s">
        <v>85</v>
      </c>
      <c r="AW164" s="13" t="s">
        <v>34</v>
      </c>
      <c r="AX164" s="13" t="s">
        <v>75</v>
      </c>
      <c r="AY164" s="234" t="s">
        <v>147</v>
      </c>
    </row>
    <row r="165" spans="1:51" s="13" customFormat="1" ht="12">
      <c r="A165" s="13"/>
      <c r="B165" s="224"/>
      <c r="C165" s="225"/>
      <c r="D165" s="217" t="s">
        <v>160</v>
      </c>
      <c r="E165" s="226" t="s">
        <v>19</v>
      </c>
      <c r="F165" s="227" t="s">
        <v>1203</v>
      </c>
      <c r="G165" s="225"/>
      <c r="H165" s="228">
        <v>16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160</v>
      </c>
      <c r="AU165" s="234" t="s">
        <v>85</v>
      </c>
      <c r="AV165" s="13" t="s">
        <v>85</v>
      </c>
      <c r="AW165" s="13" t="s">
        <v>34</v>
      </c>
      <c r="AX165" s="13" t="s">
        <v>75</v>
      </c>
      <c r="AY165" s="234" t="s">
        <v>147</v>
      </c>
    </row>
    <row r="166" spans="1:51" s="14" customFormat="1" ht="12">
      <c r="A166" s="14"/>
      <c r="B166" s="238"/>
      <c r="C166" s="239"/>
      <c r="D166" s="217" t="s">
        <v>160</v>
      </c>
      <c r="E166" s="240" t="s">
        <v>19</v>
      </c>
      <c r="F166" s="241" t="s">
        <v>247</v>
      </c>
      <c r="G166" s="239"/>
      <c r="H166" s="242">
        <v>86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160</v>
      </c>
      <c r="AU166" s="248" t="s">
        <v>85</v>
      </c>
      <c r="AV166" s="14" t="s">
        <v>154</v>
      </c>
      <c r="AW166" s="14" t="s">
        <v>34</v>
      </c>
      <c r="AX166" s="14" t="s">
        <v>83</v>
      </c>
      <c r="AY166" s="248" t="s">
        <v>147</v>
      </c>
    </row>
    <row r="167" spans="1:65" s="2" customFormat="1" ht="21.75" customHeight="1">
      <c r="A167" s="38"/>
      <c r="B167" s="39"/>
      <c r="C167" s="249" t="s">
        <v>368</v>
      </c>
      <c r="D167" s="249" t="s">
        <v>248</v>
      </c>
      <c r="E167" s="250" t="s">
        <v>815</v>
      </c>
      <c r="F167" s="251" t="s">
        <v>1204</v>
      </c>
      <c r="G167" s="252" t="s">
        <v>444</v>
      </c>
      <c r="H167" s="253">
        <v>70</v>
      </c>
      <c r="I167" s="254"/>
      <c r="J167" s="255">
        <f>ROUND(I167*H167,2)</f>
        <v>0</v>
      </c>
      <c r="K167" s="251" t="s">
        <v>19</v>
      </c>
      <c r="L167" s="256"/>
      <c r="M167" s="257" t="s">
        <v>19</v>
      </c>
      <c r="N167" s="258" t="s">
        <v>46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869</v>
      </c>
      <c r="AT167" s="215" t="s">
        <v>248</v>
      </c>
      <c r="AU167" s="215" t="s">
        <v>85</v>
      </c>
      <c r="AY167" s="17" t="s">
        <v>147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83</v>
      </c>
      <c r="BK167" s="216">
        <f>ROUND(I167*H167,2)</f>
        <v>0</v>
      </c>
      <c r="BL167" s="17" t="s">
        <v>350</v>
      </c>
      <c r="BM167" s="215" t="s">
        <v>1205</v>
      </c>
    </row>
    <row r="168" spans="1:47" s="2" customFormat="1" ht="12">
      <c r="A168" s="38"/>
      <c r="B168" s="39"/>
      <c r="C168" s="40"/>
      <c r="D168" s="217" t="s">
        <v>156</v>
      </c>
      <c r="E168" s="40"/>
      <c r="F168" s="218" t="s">
        <v>1204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156</v>
      </c>
      <c r="AU168" s="17" t="s">
        <v>85</v>
      </c>
    </row>
    <row r="169" spans="1:51" s="13" customFormat="1" ht="12">
      <c r="A169" s="13"/>
      <c r="B169" s="224"/>
      <c r="C169" s="225"/>
      <c r="D169" s="217" t="s">
        <v>160</v>
      </c>
      <c r="E169" s="226" t="s">
        <v>19</v>
      </c>
      <c r="F169" s="227" t="s">
        <v>1202</v>
      </c>
      <c r="G169" s="225"/>
      <c r="H169" s="228">
        <v>70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160</v>
      </c>
      <c r="AU169" s="234" t="s">
        <v>85</v>
      </c>
      <c r="AV169" s="13" t="s">
        <v>85</v>
      </c>
      <c r="AW169" s="13" t="s">
        <v>34</v>
      </c>
      <c r="AX169" s="13" t="s">
        <v>83</v>
      </c>
      <c r="AY169" s="234" t="s">
        <v>147</v>
      </c>
    </row>
    <row r="170" spans="1:65" s="2" customFormat="1" ht="24.15" customHeight="1">
      <c r="A170" s="38"/>
      <c r="B170" s="39"/>
      <c r="C170" s="249" t="s">
        <v>374</v>
      </c>
      <c r="D170" s="249" t="s">
        <v>248</v>
      </c>
      <c r="E170" s="250" t="s">
        <v>1206</v>
      </c>
      <c r="F170" s="251" t="s">
        <v>1207</v>
      </c>
      <c r="G170" s="252" t="s">
        <v>444</v>
      </c>
      <c r="H170" s="253">
        <v>1</v>
      </c>
      <c r="I170" s="254"/>
      <c r="J170" s="255">
        <f>ROUND(I170*H170,2)</f>
        <v>0</v>
      </c>
      <c r="K170" s="251" t="s">
        <v>19</v>
      </c>
      <c r="L170" s="256"/>
      <c r="M170" s="257" t="s">
        <v>19</v>
      </c>
      <c r="N170" s="258" t="s">
        <v>46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200</v>
      </c>
      <c r="AT170" s="215" t="s">
        <v>248</v>
      </c>
      <c r="AU170" s="215" t="s">
        <v>85</v>
      </c>
      <c r="AY170" s="17" t="s">
        <v>147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83</v>
      </c>
      <c r="BK170" s="216">
        <f>ROUND(I170*H170,2)</f>
        <v>0</v>
      </c>
      <c r="BL170" s="17" t="s">
        <v>154</v>
      </c>
      <c r="BM170" s="215" t="s">
        <v>1208</v>
      </c>
    </row>
    <row r="171" spans="1:47" s="2" customFormat="1" ht="12">
      <c r="A171" s="38"/>
      <c r="B171" s="39"/>
      <c r="C171" s="40"/>
      <c r="D171" s="217" t="s">
        <v>156</v>
      </c>
      <c r="E171" s="40"/>
      <c r="F171" s="218" t="s">
        <v>1207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156</v>
      </c>
      <c r="AU171" s="17" t="s">
        <v>85</v>
      </c>
    </row>
    <row r="172" spans="1:63" s="12" customFormat="1" ht="22.8" customHeight="1">
      <c r="A172" s="12"/>
      <c r="B172" s="188"/>
      <c r="C172" s="189"/>
      <c r="D172" s="190" t="s">
        <v>74</v>
      </c>
      <c r="E172" s="202" t="s">
        <v>253</v>
      </c>
      <c r="F172" s="202" t="s">
        <v>254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SUM(P173:P175)</f>
        <v>0</v>
      </c>
      <c r="Q172" s="196"/>
      <c r="R172" s="197">
        <f>SUM(R173:R175)</f>
        <v>0</v>
      </c>
      <c r="S172" s="196"/>
      <c r="T172" s="198">
        <f>SUM(T173:T175)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9" t="s">
        <v>83</v>
      </c>
      <c r="AT172" s="200" t="s">
        <v>74</v>
      </c>
      <c r="AU172" s="200" t="s">
        <v>83</v>
      </c>
      <c r="AY172" s="199" t="s">
        <v>147</v>
      </c>
      <c r="BK172" s="201">
        <f>SUM(BK173:BK175)</f>
        <v>0</v>
      </c>
    </row>
    <row r="173" spans="1:65" s="2" customFormat="1" ht="16.5" customHeight="1">
      <c r="A173" s="38"/>
      <c r="B173" s="39"/>
      <c r="C173" s="204" t="s">
        <v>920</v>
      </c>
      <c r="D173" s="204" t="s">
        <v>149</v>
      </c>
      <c r="E173" s="205" t="s">
        <v>1150</v>
      </c>
      <c r="F173" s="206" t="s">
        <v>1151</v>
      </c>
      <c r="G173" s="207" t="s">
        <v>209</v>
      </c>
      <c r="H173" s="208">
        <v>5.135</v>
      </c>
      <c r="I173" s="209"/>
      <c r="J173" s="210">
        <f>ROUND(I173*H173,2)</f>
        <v>0</v>
      </c>
      <c r="K173" s="206" t="s">
        <v>153</v>
      </c>
      <c r="L173" s="44"/>
      <c r="M173" s="211" t="s">
        <v>19</v>
      </c>
      <c r="N173" s="212" t="s">
        <v>46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154</v>
      </c>
      <c r="AT173" s="215" t="s">
        <v>149</v>
      </c>
      <c r="AU173" s="215" t="s">
        <v>85</v>
      </c>
      <c r="AY173" s="17" t="s">
        <v>147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83</v>
      </c>
      <c r="BK173" s="216">
        <f>ROUND(I173*H173,2)</f>
        <v>0</v>
      </c>
      <c r="BL173" s="17" t="s">
        <v>154</v>
      </c>
      <c r="BM173" s="215" t="s">
        <v>1209</v>
      </c>
    </row>
    <row r="174" spans="1:47" s="2" customFormat="1" ht="12">
      <c r="A174" s="38"/>
      <c r="B174" s="39"/>
      <c r="C174" s="40"/>
      <c r="D174" s="217" t="s">
        <v>156</v>
      </c>
      <c r="E174" s="40"/>
      <c r="F174" s="218" t="s">
        <v>1153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156</v>
      </c>
      <c r="AU174" s="17" t="s">
        <v>85</v>
      </c>
    </row>
    <row r="175" spans="1:47" s="2" customFormat="1" ht="12">
      <c r="A175" s="38"/>
      <c r="B175" s="39"/>
      <c r="C175" s="40"/>
      <c r="D175" s="222" t="s">
        <v>158</v>
      </c>
      <c r="E175" s="40"/>
      <c r="F175" s="223" t="s">
        <v>1154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158</v>
      </c>
      <c r="AU175" s="17" t="s">
        <v>85</v>
      </c>
    </row>
    <row r="176" spans="1:63" s="12" customFormat="1" ht="25.9" customHeight="1">
      <c r="A176" s="12"/>
      <c r="B176" s="188"/>
      <c r="C176" s="189"/>
      <c r="D176" s="190" t="s">
        <v>74</v>
      </c>
      <c r="E176" s="191" t="s">
        <v>904</v>
      </c>
      <c r="F176" s="191" t="s">
        <v>905</v>
      </c>
      <c r="G176" s="189"/>
      <c r="H176" s="189"/>
      <c r="I176" s="192"/>
      <c r="J176" s="193">
        <f>BK176</f>
        <v>0</v>
      </c>
      <c r="K176" s="189"/>
      <c r="L176" s="194"/>
      <c r="M176" s="195"/>
      <c r="N176" s="196"/>
      <c r="O176" s="196"/>
      <c r="P176" s="197">
        <f>P177+P189+P202</f>
        <v>0</v>
      </c>
      <c r="Q176" s="196"/>
      <c r="R176" s="197">
        <f>R177+R189+R202</f>
        <v>0.91385736</v>
      </c>
      <c r="S176" s="196"/>
      <c r="T176" s="198">
        <f>T177+T189+T202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9" t="s">
        <v>85</v>
      </c>
      <c r="AT176" s="200" t="s">
        <v>74</v>
      </c>
      <c r="AU176" s="200" t="s">
        <v>75</v>
      </c>
      <c r="AY176" s="199" t="s">
        <v>147</v>
      </c>
      <c r="BK176" s="201">
        <f>BK177+BK189+BK202</f>
        <v>0</v>
      </c>
    </row>
    <row r="177" spans="1:63" s="12" customFormat="1" ht="22.8" customHeight="1">
      <c r="A177" s="12"/>
      <c r="B177" s="188"/>
      <c r="C177" s="189"/>
      <c r="D177" s="190" t="s">
        <v>74</v>
      </c>
      <c r="E177" s="202" t="s">
        <v>906</v>
      </c>
      <c r="F177" s="202" t="s">
        <v>907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SUM(P178:P188)</f>
        <v>0</v>
      </c>
      <c r="Q177" s="196"/>
      <c r="R177" s="197">
        <f>SUM(R178:R188)</f>
        <v>0.4032</v>
      </c>
      <c r="S177" s="196"/>
      <c r="T177" s="198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85</v>
      </c>
      <c r="AT177" s="200" t="s">
        <v>74</v>
      </c>
      <c r="AU177" s="200" t="s">
        <v>83</v>
      </c>
      <c r="AY177" s="199" t="s">
        <v>147</v>
      </c>
      <c r="BK177" s="201">
        <f>SUM(BK178:BK188)</f>
        <v>0</v>
      </c>
    </row>
    <row r="178" spans="1:65" s="2" customFormat="1" ht="16.5" customHeight="1">
      <c r="A178" s="38"/>
      <c r="B178" s="39"/>
      <c r="C178" s="204" t="s">
        <v>386</v>
      </c>
      <c r="D178" s="204" t="s">
        <v>149</v>
      </c>
      <c r="E178" s="205" t="s">
        <v>909</v>
      </c>
      <c r="F178" s="206" t="s">
        <v>910</v>
      </c>
      <c r="G178" s="207" t="s">
        <v>353</v>
      </c>
      <c r="H178" s="208">
        <v>384</v>
      </c>
      <c r="I178" s="209"/>
      <c r="J178" s="210">
        <f>ROUND(I178*H178,2)</f>
        <v>0</v>
      </c>
      <c r="K178" s="206" t="s">
        <v>153</v>
      </c>
      <c r="L178" s="44"/>
      <c r="M178" s="211" t="s">
        <v>19</v>
      </c>
      <c r="N178" s="212" t="s">
        <v>46</v>
      </c>
      <c r="O178" s="84"/>
      <c r="P178" s="213">
        <f>O178*H178</f>
        <v>0</v>
      </c>
      <c r="Q178" s="213">
        <v>5E-05</v>
      </c>
      <c r="R178" s="213">
        <f>Q178*H178</f>
        <v>0.019200000000000002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350</v>
      </c>
      <c r="AT178" s="215" t="s">
        <v>149</v>
      </c>
      <c r="AU178" s="215" t="s">
        <v>85</v>
      </c>
      <c r="AY178" s="17" t="s">
        <v>147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83</v>
      </c>
      <c r="BK178" s="216">
        <f>ROUND(I178*H178,2)</f>
        <v>0</v>
      </c>
      <c r="BL178" s="17" t="s">
        <v>350</v>
      </c>
      <c r="BM178" s="215" t="s">
        <v>1210</v>
      </c>
    </row>
    <row r="179" spans="1:47" s="2" customFormat="1" ht="12">
      <c r="A179" s="38"/>
      <c r="B179" s="39"/>
      <c r="C179" s="40"/>
      <c r="D179" s="217" t="s">
        <v>156</v>
      </c>
      <c r="E179" s="40"/>
      <c r="F179" s="218" t="s">
        <v>912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156</v>
      </c>
      <c r="AU179" s="17" t="s">
        <v>85</v>
      </c>
    </row>
    <row r="180" spans="1:47" s="2" customFormat="1" ht="12">
      <c r="A180" s="38"/>
      <c r="B180" s="39"/>
      <c r="C180" s="40"/>
      <c r="D180" s="222" t="s">
        <v>158</v>
      </c>
      <c r="E180" s="40"/>
      <c r="F180" s="223" t="s">
        <v>913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158</v>
      </c>
      <c r="AU180" s="17" t="s">
        <v>85</v>
      </c>
    </row>
    <row r="181" spans="1:51" s="13" customFormat="1" ht="12">
      <c r="A181" s="13"/>
      <c r="B181" s="224"/>
      <c r="C181" s="225"/>
      <c r="D181" s="217" t="s">
        <v>160</v>
      </c>
      <c r="E181" s="226" t="s">
        <v>19</v>
      </c>
      <c r="F181" s="227" t="s">
        <v>1211</v>
      </c>
      <c r="G181" s="225"/>
      <c r="H181" s="228">
        <v>384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160</v>
      </c>
      <c r="AU181" s="234" t="s">
        <v>85</v>
      </c>
      <c r="AV181" s="13" t="s">
        <v>85</v>
      </c>
      <c r="AW181" s="13" t="s">
        <v>34</v>
      </c>
      <c r="AX181" s="13" t="s">
        <v>83</v>
      </c>
      <c r="AY181" s="234" t="s">
        <v>147</v>
      </c>
    </row>
    <row r="182" spans="1:65" s="2" customFormat="1" ht="24.15" customHeight="1">
      <c r="A182" s="38"/>
      <c r="B182" s="39"/>
      <c r="C182" s="249" t="s">
        <v>7</v>
      </c>
      <c r="D182" s="249" t="s">
        <v>248</v>
      </c>
      <c r="E182" s="250" t="s">
        <v>1212</v>
      </c>
      <c r="F182" s="251" t="s">
        <v>1213</v>
      </c>
      <c r="G182" s="252" t="s">
        <v>444</v>
      </c>
      <c r="H182" s="253">
        <v>12</v>
      </c>
      <c r="I182" s="254"/>
      <c r="J182" s="255">
        <f>ROUND(I182*H182,2)</f>
        <v>0</v>
      </c>
      <c r="K182" s="251" t="s">
        <v>153</v>
      </c>
      <c r="L182" s="256"/>
      <c r="M182" s="257" t="s">
        <v>19</v>
      </c>
      <c r="N182" s="258" t="s">
        <v>46</v>
      </c>
      <c r="O182" s="84"/>
      <c r="P182" s="213">
        <f>O182*H182</f>
        <v>0</v>
      </c>
      <c r="Q182" s="213">
        <v>0.032</v>
      </c>
      <c r="R182" s="213">
        <f>Q182*H182</f>
        <v>0.384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869</v>
      </c>
      <c r="AT182" s="215" t="s">
        <v>248</v>
      </c>
      <c r="AU182" s="215" t="s">
        <v>85</v>
      </c>
      <c r="AY182" s="17" t="s">
        <v>147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83</v>
      </c>
      <c r="BK182" s="216">
        <f>ROUND(I182*H182,2)</f>
        <v>0</v>
      </c>
      <c r="BL182" s="17" t="s">
        <v>350</v>
      </c>
      <c r="BM182" s="215" t="s">
        <v>1214</v>
      </c>
    </row>
    <row r="183" spans="1:47" s="2" customFormat="1" ht="12">
      <c r="A183" s="38"/>
      <c r="B183" s="39"/>
      <c r="C183" s="40"/>
      <c r="D183" s="217" t="s">
        <v>156</v>
      </c>
      <c r="E183" s="40"/>
      <c r="F183" s="218" t="s">
        <v>1213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156</v>
      </c>
      <c r="AU183" s="17" t="s">
        <v>85</v>
      </c>
    </row>
    <row r="184" spans="1:51" s="13" customFormat="1" ht="12">
      <c r="A184" s="13"/>
      <c r="B184" s="224"/>
      <c r="C184" s="225"/>
      <c r="D184" s="217" t="s">
        <v>160</v>
      </c>
      <c r="E184" s="226" t="s">
        <v>19</v>
      </c>
      <c r="F184" s="227" t="s">
        <v>1215</v>
      </c>
      <c r="G184" s="225"/>
      <c r="H184" s="228">
        <v>12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160</v>
      </c>
      <c r="AU184" s="234" t="s">
        <v>85</v>
      </c>
      <c r="AV184" s="13" t="s">
        <v>85</v>
      </c>
      <c r="AW184" s="13" t="s">
        <v>34</v>
      </c>
      <c r="AX184" s="13" t="s">
        <v>83</v>
      </c>
      <c r="AY184" s="234" t="s">
        <v>147</v>
      </c>
    </row>
    <row r="185" spans="1:65" s="2" customFormat="1" ht="24.15" customHeight="1">
      <c r="A185" s="38"/>
      <c r="B185" s="39"/>
      <c r="C185" s="204" t="s">
        <v>409</v>
      </c>
      <c r="D185" s="204" t="s">
        <v>149</v>
      </c>
      <c r="E185" s="205" t="s">
        <v>921</v>
      </c>
      <c r="F185" s="206" t="s">
        <v>922</v>
      </c>
      <c r="G185" s="207" t="s">
        <v>429</v>
      </c>
      <c r="H185" s="208">
        <v>2</v>
      </c>
      <c r="I185" s="209"/>
      <c r="J185" s="210">
        <f>ROUND(I185*H185,2)</f>
        <v>0</v>
      </c>
      <c r="K185" s="206" t="s">
        <v>153</v>
      </c>
      <c r="L185" s="44"/>
      <c r="M185" s="211" t="s">
        <v>19</v>
      </c>
      <c r="N185" s="212" t="s">
        <v>46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350</v>
      </c>
      <c r="AT185" s="215" t="s">
        <v>149</v>
      </c>
      <c r="AU185" s="215" t="s">
        <v>85</v>
      </c>
      <c r="AY185" s="17" t="s">
        <v>147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83</v>
      </c>
      <c r="BK185" s="216">
        <f>ROUND(I185*H185,2)</f>
        <v>0</v>
      </c>
      <c r="BL185" s="17" t="s">
        <v>350</v>
      </c>
      <c r="BM185" s="215" t="s">
        <v>1216</v>
      </c>
    </row>
    <row r="186" spans="1:47" s="2" customFormat="1" ht="12">
      <c r="A186" s="38"/>
      <c r="B186" s="39"/>
      <c r="C186" s="40"/>
      <c r="D186" s="217" t="s">
        <v>156</v>
      </c>
      <c r="E186" s="40"/>
      <c r="F186" s="218" t="s">
        <v>924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156</v>
      </c>
      <c r="AU186" s="17" t="s">
        <v>85</v>
      </c>
    </row>
    <row r="187" spans="1:47" s="2" customFormat="1" ht="12">
      <c r="A187" s="38"/>
      <c r="B187" s="39"/>
      <c r="C187" s="40"/>
      <c r="D187" s="222" t="s">
        <v>158</v>
      </c>
      <c r="E187" s="40"/>
      <c r="F187" s="223" t="s">
        <v>925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158</v>
      </c>
      <c r="AU187" s="17" t="s">
        <v>85</v>
      </c>
    </row>
    <row r="188" spans="1:51" s="13" customFormat="1" ht="12">
      <c r="A188" s="13"/>
      <c r="B188" s="224"/>
      <c r="C188" s="225"/>
      <c r="D188" s="217" t="s">
        <v>160</v>
      </c>
      <c r="E188" s="226" t="s">
        <v>19</v>
      </c>
      <c r="F188" s="227" t="s">
        <v>1217</v>
      </c>
      <c r="G188" s="225"/>
      <c r="H188" s="228">
        <v>2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160</v>
      </c>
      <c r="AU188" s="234" t="s">
        <v>85</v>
      </c>
      <c r="AV188" s="13" t="s">
        <v>85</v>
      </c>
      <c r="AW188" s="13" t="s">
        <v>34</v>
      </c>
      <c r="AX188" s="13" t="s">
        <v>83</v>
      </c>
      <c r="AY188" s="234" t="s">
        <v>147</v>
      </c>
    </row>
    <row r="189" spans="1:63" s="12" customFormat="1" ht="22.8" customHeight="1">
      <c r="A189" s="12"/>
      <c r="B189" s="188"/>
      <c r="C189" s="189"/>
      <c r="D189" s="190" t="s">
        <v>74</v>
      </c>
      <c r="E189" s="202" t="s">
        <v>927</v>
      </c>
      <c r="F189" s="202" t="s">
        <v>928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SUM(P190:P201)</f>
        <v>0</v>
      </c>
      <c r="Q189" s="196"/>
      <c r="R189" s="197">
        <f>SUM(R190:R201)</f>
        <v>0.05539467000000001</v>
      </c>
      <c r="S189" s="196"/>
      <c r="T189" s="198">
        <f>SUM(T190:T201)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85</v>
      </c>
      <c r="AT189" s="200" t="s">
        <v>74</v>
      </c>
      <c r="AU189" s="200" t="s">
        <v>83</v>
      </c>
      <c r="AY189" s="199" t="s">
        <v>147</v>
      </c>
      <c r="BK189" s="201">
        <f>SUM(BK190:BK201)</f>
        <v>0</v>
      </c>
    </row>
    <row r="190" spans="1:65" s="2" customFormat="1" ht="24.15" customHeight="1">
      <c r="A190" s="38"/>
      <c r="B190" s="39"/>
      <c r="C190" s="204" t="s">
        <v>419</v>
      </c>
      <c r="D190" s="204" t="s">
        <v>149</v>
      </c>
      <c r="E190" s="205" t="s">
        <v>937</v>
      </c>
      <c r="F190" s="206" t="s">
        <v>938</v>
      </c>
      <c r="G190" s="207" t="s">
        <v>152</v>
      </c>
      <c r="H190" s="208">
        <v>117.861</v>
      </c>
      <c r="I190" s="209"/>
      <c r="J190" s="210">
        <f>ROUND(I190*H190,2)</f>
        <v>0</v>
      </c>
      <c r="K190" s="206" t="s">
        <v>153</v>
      </c>
      <c r="L190" s="44"/>
      <c r="M190" s="211" t="s">
        <v>19</v>
      </c>
      <c r="N190" s="212" t="s">
        <v>46</v>
      </c>
      <c r="O190" s="84"/>
      <c r="P190" s="213">
        <f>O190*H190</f>
        <v>0</v>
      </c>
      <c r="Q190" s="213">
        <v>0.00025</v>
      </c>
      <c r="R190" s="213">
        <f>Q190*H190</f>
        <v>0.029465250000000002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350</v>
      </c>
      <c r="AT190" s="215" t="s">
        <v>149</v>
      </c>
      <c r="AU190" s="215" t="s">
        <v>85</v>
      </c>
      <c r="AY190" s="17" t="s">
        <v>147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83</v>
      </c>
      <c r="BK190" s="216">
        <f>ROUND(I190*H190,2)</f>
        <v>0</v>
      </c>
      <c r="BL190" s="17" t="s">
        <v>350</v>
      </c>
      <c r="BM190" s="215" t="s">
        <v>1218</v>
      </c>
    </row>
    <row r="191" spans="1:47" s="2" customFormat="1" ht="12">
      <c r="A191" s="38"/>
      <c r="B191" s="39"/>
      <c r="C191" s="40"/>
      <c r="D191" s="217" t="s">
        <v>156</v>
      </c>
      <c r="E191" s="40"/>
      <c r="F191" s="218" t="s">
        <v>940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156</v>
      </c>
      <c r="AU191" s="17" t="s">
        <v>85</v>
      </c>
    </row>
    <row r="192" spans="1:47" s="2" customFormat="1" ht="12">
      <c r="A192" s="38"/>
      <c r="B192" s="39"/>
      <c r="C192" s="40"/>
      <c r="D192" s="222" t="s">
        <v>158</v>
      </c>
      <c r="E192" s="40"/>
      <c r="F192" s="223" t="s">
        <v>941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158</v>
      </c>
      <c r="AU192" s="17" t="s">
        <v>85</v>
      </c>
    </row>
    <row r="193" spans="1:51" s="13" customFormat="1" ht="12">
      <c r="A193" s="13"/>
      <c r="B193" s="224"/>
      <c r="C193" s="225"/>
      <c r="D193" s="217" t="s">
        <v>160</v>
      </c>
      <c r="E193" s="226" t="s">
        <v>19</v>
      </c>
      <c r="F193" s="227" t="s">
        <v>1219</v>
      </c>
      <c r="G193" s="225"/>
      <c r="H193" s="228">
        <v>34.005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160</v>
      </c>
      <c r="AU193" s="234" t="s">
        <v>85</v>
      </c>
      <c r="AV193" s="13" t="s">
        <v>85</v>
      </c>
      <c r="AW193" s="13" t="s">
        <v>34</v>
      </c>
      <c r="AX193" s="13" t="s">
        <v>75</v>
      </c>
      <c r="AY193" s="234" t="s">
        <v>147</v>
      </c>
    </row>
    <row r="194" spans="1:51" s="13" customFormat="1" ht="12">
      <c r="A194" s="13"/>
      <c r="B194" s="224"/>
      <c r="C194" s="225"/>
      <c r="D194" s="217" t="s">
        <v>160</v>
      </c>
      <c r="E194" s="226" t="s">
        <v>19</v>
      </c>
      <c r="F194" s="227" t="s">
        <v>1220</v>
      </c>
      <c r="G194" s="225"/>
      <c r="H194" s="228">
        <v>83.856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160</v>
      </c>
      <c r="AU194" s="234" t="s">
        <v>85</v>
      </c>
      <c r="AV194" s="13" t="s">
        <v>85</v>
      </c>
      <c r="AW194" s="13" t="s">
        <v>34</v>
      </c>
      <c r="AX194" s="13" t="s">
        <v>75</v>
      </c>
      <c r="AY194" s="234" t="s">
        <v>147</v>
      </c>
    </row>
    <row r="195" spans="1:51" s="14" customFormat="1" ht="12">
      <c r="A195" s="14"/>
      <c r="B195" s="238"/>
      <c r="C195" s="239"/>
      <c r="D195" s="217" t="s">
        <v>160</v>
      </c>
      <c r="E195" s="240" t="s">
        <v>19</v>
      </c>
      <c r="F195" s="241" t="s">
        <v>247</v>
      </c>
      <c r="G195" s="239"/>
      <c r="H195" s="242">
        <v>117.861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160</v>
      </c>
      <c r="AU195" s="248" t="s">
        <v>85</v>
      </c>
      <c r="AV195" s="14" t="s">
        <v>154</v>
      </c>
      <c r="AW195" s="14" t="s">
        <v>34</v>
      </c>
      <c r="AX195" s="14" t="s">
        <v>83</v>
      </c>
      <c r="AY195" s="248" t="s">
        <v>147</v>
      </c>
    </row>
    <row r="196" spans="1:65" s="2" customFormat="1" ht="24.15" customHeight="1">
      <c r="A196" s="38"/>
      <c r="B196" s="39"/>
      <c r="C196" s="204" t="s">
        <v>426</v>
      </c>
      <c r="D196" s="204" t="s">
        <v>149</v>
      </c>
      <c r="E196" s="205" t="s">
        <v>930</v>
      </c>
      <c r="F196" s="206" t="s">
        <v>931</v>
      </c>
      <c r="G196" s="207" t="s">
        <v>152</v>
      </c>
      <c r="H196" s="208">
        <v>117.861</v>
      </c>
      <c r="I196" s="209"/>
      <c r="J196" s="210">
        <f>ROUND(I196*H196,2)</f>
        <v>0</v>
      </c>
      <c r="K196" s="206" t="s">
        <v>153</v>
      </c>
      <c r="L196" s="44"/>
      <c r="M196" s="211" t="s">
        <v>19</v>
      </c>
      <c r="N196" s="212" t="s">
        <v>46</v>
      </c>
      <c r="O196" s="84"/>
      <c r="P196" s="213">
        <f>O196*H196</f>
        <v>0</v>
      </c>
      <c r="Q196" s="213">
        <v>0.00022</v>
      </c>
      <c r="R196" s="213">
        <f>Q196*H196</f>
        <v>0.02592942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154</v>
      </c>
      <c r="AT196" s="215" t="s">
        <v>149</v>
      </c>
      <c r="AU196" s="215" t="s">
        <v>85</v>
      </c>
      <c r="AY196" s="17" t="s">
        <v>147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83</v>
      </c>
      <c r="BK196" s="216">
        <f>ROUND(I196*H196,2)</f>
        <v>0</v>
      </c>
      <c r="BL196" s="17" t="s">
        <v>154</v>
      </c>
      <c r="BM196" s="215" t="s">
        <v>1221</v>
      </c>
    </row>
    <row r="197" spans="1:47" s="2" customFormat="1" ht="12">
      <c r="A197" s="38"/>
      <c r="B197" s="39"/>
      <c r="C197" s="40"/>
      <c r="D197" s="217" t="s">
        <v>156</v>
      </c>
      <c r="E197" s="40"/>
      <c r="F197" s="218" t="s">
        <v>933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156</v>
      </c>
      <c r="AU197" s="17" t="s">
        <v>85</v>
      </c>
    </row>
    <row r="198" spans="1:47" s="2" customFormat="1" ht="12">
      <c r="A198" s="38"/>
      <c r="B198" s="39"/>
      <c r="C198" s="40"/>
      <c r="D198" s="222" t="s">
        <v>158</v>
      </c>
      <c r="E198" s="40"/>
      <c r="F198" s="223" t="s">
        <v>934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158</v>
      </c>
      <c r="AU198" s="17" t="s">
        <v>85</v>
      </c>
    </row>
    <row r="199" spans="1:51" s="13" customFormat="1" ht="12">
      <c r="A199" s="13"/>
      <c r="B199" s="224"/>
      <c r="C199" s="225"/>
      <c r="D199" s="217" t="s">
        <v>160</v>
      </c>
      <c r="E199" s="226" t="s">
        <v>19</v>
      </c>
      <c r="F199" s="227" t="s">
        <v>1219</v>
      </c>
      <c r="G199" s="225"/>
      <c r="H199" s="228">
        <v>34.005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160</v>
      </c>
      <c r="AU199" s="234" t="s">
        <v>85</v>
      </c>
      <c r="AV199" s="13" t="s">
        <v>85</v>
      </c>
      <c r="AW199" s="13" t="s">
        <v>34</v>
      </c>
      <c r="AX199" s="13" t="s">
        <v>75</v>
      </c>
      <c r="AY199" s="234" t="s">
        <v>147</v>
      </c>
    </row>
    <row r="200" spans="1:51" s="13" customFormat="1" ht="12">
      <c r="A200" s="13"/>
      <c r="B200" s="224"/>
      <c r="C200" s="225"/>
      <c r="D200" s="217" t="s">
        <v>160</v>
      </c>
      <c r="E200" s="226" t="s">
        <v>19</v>
      </c>
      <c r="F200" s="227" t="s">
        <v>1220</v>
      </c>
      <c r="G200" s="225"/>
      <c r="H200" s="228">
        <v>83.856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160</v>
      </c>
      <c r="AU200" s="234" t="s">
        <v>85</v>
      </c>
      <c r="AV200" s="13" t="s">
        <v>85</v>
      </c>
      <c r="AW200" s="13" t="s">
        <v>34</v>
      </c>
      <c r="AX200" s="13" t="s">
        <v>75</v>
      </c>
      <c r="AY200" s="234" t="s">
        <v>147</v>
      </c>
    </row>
    <row r="201" spans="1:51" s="14" customFormat="1" ht="12">
      <c r="A201" s="14"/>
      <c r="B201" s="238"/>
      <c r="C201" s="239"/>
      <c r="D201" s="217" t="s">
        <v>160</v>
      </c>
      <c r="E201" s="240" t="s">
        <v>19</v>
      </c>
      <c r="F201" s="241" t="s">
        <v>247</v>
      </c>
      <c r="G201" s="239"/>
      <c r="H201" s="242">
        <v>117.861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160</v>
      </c>
      <c r="AU201" s="248" t="s">
        <v>85</v>
      </c>
      <c r="AV201" s="14" t="s">
        <v>154</v>
      </c>
      <c r="AW201" s="14" t="s">
        <v>34</v>
      </c>
      <c r="AX201" s="14" t="s">
        <v>83</v>
      </c>
      <c r="AY201" s="248" t="s">
        <v>147</v>
      </c>
    </row>
    <row r="202" spans="1:63" s="12" customFormat="1" ht="22.8" customHeight="1">
      <c r="A202" s="12"/>
      <c r="B202" s="188"/>
      <c r="C202" s="189"/>
      <c r="D202" s="190" t="s">
        <v>74</v>
      </c>
      <c r="E202" s="202" t="s">
        <v>942</v>
      </c>
      <c r="F202" s="202" t="s">
        <v>943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SUM(P203:P223)</f>
        <v>0</v>
      </c>
      <c r="Q202" s="196"/>
      <c r="R202" s="197">
        <f>SUM(R203:R223)</f>
        <v>0.45526269</v>
      </c>
      <c r="S202" s="196"/>
      <c r="T202" s="198">
        <f>SUM(T203:T223)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85</v>
      </c>
      <c r="AT202" s="200" t="s">
        <v>74</v>
      </c>
      <c r="AU202" s="200" t="s">
        <v>83</v>
      </c>
      <c r="AY202" s="199" t="s">
        <v>147</v>
      </c>
      <c r="BK202" s="201">
        <f>SUM(BK203:BK223)</f>
        <v>0</v>
      </c>
    </row>
    <row r="203" spans="1:65" s="2" customFormat="1" ht="16.5" customHeight="1">
      <c r="A203" s="38"/>
      <c r="B203" s="39"/>
      <c r="C203" s="204" t="s">
        <v>436</v>
      </c>
      <c r="D203" s="204" t="s">
        <v>149</v>
      </c>
      <c r="E203" s="205" t="s">
        <v>945</v>
      </c>
      <c r="F203" s="206" t="s">
        <v>946</v>
      </c>
      <c r="G203" s="207" t="s">
        <v>152</v>
      </c>
      <c r="H203" s="208">
        <v>25.141</v>
      </c>
      <c r="I203" s="209"/>
      <c r="J203" s="210">
        <f>ROUND(I203*H203,2)</f>
        <v>0</v>
      </c>
      <c r="K203" s="206" t="s">
        <v>153</v>
      </c>
      <c r="L203" s="44"/>
      <c r="M203" s="211" t="s">
        <v>19</v>
      </c>
      <c r="N203" s="212" t="s">
        <v>46</v>
      </c>
      <c r="O203" s="84"/>
      <c r="P203" s="213">
        <f>O203*H203</f>
        <v>0</v>
      </c>
      <c r="Q203" s="213">
        <v>9E-05</v>
      </c>
      <c r="R203" s="213">
        <f>Q203*H203</f>
        <v>0.00226269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350</v>
      </c>
      <c r="AT203" s="215" t="s">
        <v>149</v>
      </c>
      <c r="AU203" s="215" t="s">
        <v>85</v>
      </c>
      <c r="AY203" s="17" t="s">
        <v>147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83</v>
      </c>
      <c r="BK203" s="216">
        <f>ROUND(I203*H203,2)</f>
        <v>0</v>
      </c>
      <c r="BL203" s="17" t="s">
        <v>350</v>
      </c>
      <c r="BM203" s="215" t="s">
        <v>1222</v>
      </c>
    </row>
    <row r="204" spans="1:47" s="2" customFormat="1" ht="12">
      <c r="A204" s="38"/>
      <c r="B204" s="39"/>
      <c r="C204" s="40"/>
      <c r="D204" s="217" t="s">
        <v>156</v>
      </c>
      <c r="E204" s="40"/>
      <c r="F204" s="218" t="s">
        <v>948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156</v>
      </c>
      <c r="AU204" s="17" t="s">
        <v>85</v>
      </c>
    </row>
    <row r="205" spans="1:47" s="2" customFormat="1" ht="12">
      <c r="A205" s="38"/>
      <c r="B205" s="39"/>
      <c r="C205" s="40"/>
      <c r="D205" s="222" t="s">
        <v>158</v>
      </c>
      <c r="E205" s="40"/>
      <c r="F205" s="223" t="s">
        <v>949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158</v>
      </c>
      <c r="AU205" s="17" t="s">
        <v>85</v>
      </c>
    </row>
    <row r="206" spans="1:51" s="13" customFormat="1" ht="12">
      <c r="A206" s="13"/>
      <c r="B206" s="224"/>
      <c r="C206" s="225"/>
      <c r="D206" s="217" t="s">
        <v>160</v>
      </c>
      <c r="E206" s="226" t="s">
        <v>19</v>
      </c>
      <c r="F206" s="227" t="s">
        <v>1186</v>
      </c>
      <c r="G206" s="225"/>
      <c r="H206" s="228">
        <v>14.293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160</v>
      </c>
      <c r="AU206" s="234" t="s">
        <v>85</v>
      </c>
      <c r="AV206" s="13" t="s">
        <v>85</v>
      </c>
      <c r="AW206" s="13" t="s">
        <v>34</v>
      </c>
      <c r="AX206" s="13" t="s">
        <v>75</v>
      </c>
      <c r="AY206" s="234" t="s">
        <v>147</v>
      </c>
    </row>
    <row r="207" spans="1:51" s="13" customFormat="1" ht="12">
      <c r="A207" s="13"/>
      <c r="B207" s="224"/>
      <c r="C207" s="225"/>
      <c r="D207" s="217" t="s">
        <v>160</v>
      </c>
      <c r="E207" s="226" t="s">
        <v>19</v>
      </c>
      <c r="F207" s="227" t="s">
        <v>1187</v>
      </c>
      <c r="G207" s="225"/>
      <c r="H207" s="228">
        <v>2.52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160</v>
      </c>
      <c r="AU207" s="234" t="s">
        <v>85</v>
      </c>
      <c r="AV207" s="13" t="s">
        <v>85</v>
      </c>
      <c r="AW207" s="13" t="s">
        <v>34</v>
      </c>
      <c r="AX207" s="13" t="s">
        <v>75</v>
      </c>
      <c r="AY207" s="234" t="s">
        <v>147</v>
      </c>
    </row>
    <row r="208" spans="1:51" s="13" customFormat="1" ht="12">
      <c r="A208" s="13"/>
      <c r="B208" s="224"/>
      <c r="C208" s="225"/>
      <c r="D208" s="217" t="s">
        <v>160</v>
      </c>
      <c r="E208" s="226" t="s">
        <v>19</v>
      </c>
      <c r="F208" s="227" t="s">
        <v>1188</v>
      </c>
      <c r="G208" s="225"/>
      <c r="H208" s="228">
        <v>2.16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160</v>
      </c>
      <c r="AU208" s="234" t="s">
        <v>85</v>
      </c>
      <c r="AV208" s="13" t="s">
        <v>85</v>
      </c>
      <c r="AW208" s="13" t="s">
        <v>34</v>
      </c>
      <c r="AX208" s="13" t="s">
        <v>75</v>
      </c>
      <c r="AY208" s="234" t="s">
        <v>147</v>
      </c>
    </row>
    <row r="209" spans="1:51" s="13" customFormat="1" ht="12">
      <c r="A209" s="13"/>
      <c r="B209" s="224"/>
      <c r="C209" s="225"/>
      <c r="D209" s="217" t="s">
        <v>160</v>
      </c>
      <c r="E209" s="226" t="s">
        <v>19</v>
      </c>
      <c r="F209" s="227" t="s">
        <v>1189</v>
      </c>
      <c r="G209" s="225"/>
      <c r="H209" s="228">
        <v>3.768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160</v>
      </c>
      <c r="AU209" s="234" t="s">
        <v>85</v>
      </c>
      <c r="AV209" s="13" t="s">
        <v>85</v>
      </c>
      <c r="AW209" s="13" t="s">
        <v>34</v>
      </c>
      <c r="AX209" s="13" t="s">
        <v>75</v>
      </c>
      <c r="AY209" s="234" t="s">
        <v>147</v>
      </c>
    </row>
    <row r="210" spans="1:51" s="13" customFormat="1" ht="12">
      <c r="A210" s="13"/>
      <c r="B210" s="224"/>
      <c r="C210" s="225"/>
      <c r="D210" s="217" t="s">
        <v>160</v>
      </c>
      <c r="E210" s="226" t="s">
        <v>19</v>
      </c>
      <c r="F210" s="227" t="s">
        <v>1190</v>
      </c>
      <c r="G210" s="225"/>
      <c r="H210" s="228">
        <v>2.4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160</v>
      </c>
      <c r="AU210" s="234" t="s">
        <v>85</v>
      </c>
      <c r="AV210" s="13" t="s">
        <v>85</v>
      </c>
      <c r="AW210" s="13" t="s">
        <v>34</v>
      </c>
      <c r="AX210" s="13" t="s">
        <v>75</v>
      </c>
      <c r="AY210" s="234" t="s">
        <v>147</v>
      </c>
    </row>
    <row r="211" spans="1:51" s="14" customFormat="1" ht="12">
      <c r="A211" s="14"/>
      <c r="B211" s="238"/>
      <c r="C211" s="239"/>
      <c r="D211" s="217" t="s">
        <v>160</v>
      </c>
      <c r="E211" s="240" t="s">
        <v>19</v>
      </c>
      <c r="F211" s="241" t="s">
        <v>247</v>
      </c>
      <c r="G211" s="239"/>
      <c r="H211" s="242">
        <v>25.141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8" t="s">
        <v>160</v>
      </c>
      <c r="AU211" s="248" t="s">
        <v>85</v>
      </c>
      <c r="AV211" s="14" t="s">
        <v>154</v>
      </c>
      <c r="AW211" s="14" t="s">
        <v>34</v>
      </c>
      <c r="AX211" s="14" t="s">
        <v>83</v>
      </c>
      <c r="AY211" s="248" t="s">
        <v>147</v>
      </c>
    </row>
    <row r="212" spans="1:65" s="2" customFormat="1" ht="24.15" customHeight="1">
      <c r="A212" s="38"/>
      <c r="B212" s="39"/>
      <c r="C212" s="204" t="s">
        <v>908</v>
      </c>
      <c r="D212" s="204" t="s">
        <v>149</v>
      </c>
      <c r="E212" s="205" t="s">
        <v>950</v>
      </c>
      <c r="F212" s="206" t="s">
        <v>951</v>
      </c>
      <c r="G212" s="207" t="s">
        <v>152</v>
      </c>
      <c r="H212" s="208">
        <v>25.141</v>
      </c>
      <c r="I212" s="209"/>
      <c r="J212" s="210">
        <f>ROUND(I212*H212,2)</f>
        <v>0</v>
      </c>
      <c r="K212" s="206" t="s">
        <v>153</v>
      </c>
      <c r="L212" s="44"/>
      <c r="M212" s="211" t="s">
        <v>19</v>
      </c>
      <c r="N212" s="212" t="s">
        <v>46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350</v>
      </c>
      <c r="AT212" s="215" t="s">
        <v>149</v>
      </c>
      <c r="AU212" s="215" t="s">
        <v>85</v>
      </c>
      <c r="AY212" s="17" t="s">
        <v>147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83</v>
      </c>
      <c r="BK212" s="216">
        <f>ROUND(I212*H212,2)</f>
        <v>0</v>
      </c>
      <c r="BL212" s="17" t="s">
        <v>350</v>
      </c>
      <c r="BM212" s="215" t="s">
        <v>1223</v>
      </c>
    </row>
    <row r="213" spans="1:47" s="2" customFormat="1" ht="12">
      <c r="A213" s="38"/>
      <c r="B213" s="39"/>
      <c r="C213" s="40"/>
      <c r="D213" s="217" t="s">
        <v>156</v>
      </c>
      <c r="E213" s="40"/>
      <c r="F213" s="218" t="s">
        <v>953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156</v>
      </c>
      <c r="AU213" s="17" t="s">
        <v>85</v>
      </c>
    </row>
    <row r="214" spans="1:47" s="2" customFormat="1" ht="12">
      <c r="A214" s="38"/>
      <c r="B214" s="39"/>
      <c r="C214" s="40"/>
      <c r="D214" s="222" t="s">
        <v>158</v>
      </c>
      <c r="E214" s="40"/>
      <c r="F214" s="223" t="s">
        <v>954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158</v>
      </c>
      <c r="AU214" s="17" t="s">
        <v>85</v>
      </c>
    </row>
    <row r="215" spans="1:51" s="13" customFormat="1" ht="12">
      <c r="A215" s="13"/>
      <c r="B215" s="224"/>
      <c r="C215" s="225"/>
      <c r="D215" s="217" t="s">
        <v>160</v>
      </c>
      <c r="E215" s="226" t="s">
        <v>19</v>
      </c>
      <c r="F215" s="227" t="s">
        <v>1186</v>
      </c>
      <c r="G215" s="225"/>
      <c r="H215" s="228">
        <v>14.293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160</v>
      </c>
      <c r="AU215" s="234" t="s">
        <v>85</v>
      </c>
      <c r="AV215" s="13" t="s">
        <v>85</v>
      </c>
      <c r="AW215" s="13" t="s">
        <v>34</v>
      </c>
      <c r="AX215" s="13" t="s">
        <v>75</v>
      </c>
      <c r="AY215" s="234" t="s">
        <v>147</v>
      </c>
    </row>
    <row r="216" spans="1:51" s="13" customFormat="1" ht="12">
      <c r="A216" s="13"/>
      <c r="B216" s="224"/>
      <c r="C216" s="225"/>
      <c r="D216" s="217" t="s">
        <v>160</v>
      </c>
      <c r="E216" s="226" t="s">
        <v>19</v>
      </c>
      <c r="F216" s="227" t="s">
        <v>1187</v>
      </c>
      <c r="G216" s="225"/>
      <c r="H216" s="228">
        <v>2.52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160</v>
      </c>
      <c r="AU216" s="234" t="s">
        <v>85</v>
      </c>
      <c r="AV216" s="13" t="s">
        <v>85</v>
      </c>
      <c r="AW216" s="13" t="s">
        <v>34</v>
      </c>
      <c r="AX216" s="13" t="s">
        <v>75</v>
      </c>
      <c r="AY216" s="234" t="s">
        <v>147</v>
      </c>
    </row>
    <row r="217" spans="1:51" s="13" customFormat="1" ht="12">
      <c r="A217" s="13"/>
      <c r="B217" s="224"/>
      <c r="C217" s="225"/>
      <c r="D217" s="217" t="s">
        <v>160</v>
      </c>
      <c r="E217" s="226" t="s">
        <v>19</v>
      </c>
      <c r="F217" s="227" t="s">
        <v>1188</v>
      </c>
      <c r="G217" s="225"/>
      <c r="H217" s="228">
        <v>2.16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160</v>
      </c>
      <c r="AU217" s="234" t="s">
        <v>85</v>
      </c>
      <c r="AV217" s="13" t="s">
        <v>85</v>
      </c>
      <c r="AW217" s="13" t="s">
        <v>34</v>
      </c>
      <c r="AX217" s="13" t="s">
        <v>75</v>
      </c>
      <c r="AY217" s="234" t="s">
        <v>147</v>
      </c>
    </row>
    <row r="218" spans="1:51" s="13" customFormat="1" ht="12">
      <c r="A218" s="13"/>
      <c r="B218" s="224"/>
      <c r="C218" s="225"/>
      <c r="D218" s="217" t="s">
        <v>160</v>
      </c>
      <c r="E218" s="226" t="s">
        <v>19</v>
      </c>
      <c r="F218" s="227" t="s">
        <v>1189</v>
      </c>
      <c r="G218" s="225"/>
      <c r="H218" s="228">
        <v>3.768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160</v>
      </c>
      <c r="AU218" s="234" t="s">
        <v>85</v>
      </c>
      <c r="AV218" s="13" t="s">
        <v>85</v>
      </c>
      <c r="AW218" s="13" t="s">
        <v>34</v>
      </c>
      <c r="AX218" s="13" t="s">
        <v>75</v>
      </c>
      <c r="AY218" s="234" t="s">
        <v>147</v>
      </c>
    </row>
    <row r="219" spans="1:51" s="13" customFormat="1" ht="12">
      <c r="A219" s="13"/>
      <c r="B219" s="224"/>
      <c r="C219" s="225"/>
      <c r="D219" s="217" t="s">
        <v>160</v>
      </c>
      <c r="E219" s="226" t="s">
        <v>19</v>
      </c>
      <c r="F219" s="227" t="s">
        <v>1224</v>
      </c>
      <c r="G219" s="225"/>
      <c r="H219" s="228">
        <v>2.4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160</v>
      </c>
      <c r="AU219" s="234" t="s">
        <v>85</v>
      </c>
      <c r="AV219" s="13" t="s">
        <v>85</v>
      </c>
      <c r="AW219" s="13" t="s">
        <v>34</v>
      </c>
      <c r="AX219" s="13" t="s">
        <v>75</v>
      </c>
      <c r="AY219" s="234" t="s">
        <v>147</v>
      </c>
    </row>
    <row r="220" spans="1:51" s="14" customFormat="1" ht="12">
      <c r="A220" s="14"/>
      <c r="B220" s="238"/>
      <c r="C220" s="239"/>
      <c r="D220" s="217" t="s">
        <v>160</v>
      </c>
      <c r="E220" s="240" t="s">
        <v>19</v>
      </c>
      <c r="F220" s="241" t="s">
        <v>247</v>
      </c>
      <c r="G220" s="239"/>
      <c r="H220" s="242">
        <v>25.141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8" t="s">
        <v>160</v>
      </c>
      <c r="AU220" s="248" t="s">
        <v>85</v>
      </c>
      <c r="AV220" s="14" t="s">
        <v>154</v>
      </c>
      <c r="AW220" s="14" t="s">
        <v>34</v>
      </c>
      <c r="AX220" s="14" t="s">
        <v>83</v>
      </c>
      <c r="AY220" s="248" t="s">
        <v>147</v>
      </c>
    </row>
    <row r="221" spans="1:65" s="2" customFormat="1" ht="16.5" customHeight="1">
      <c r="A221" s="38"/>
      <c r="B221" s="39"/>
      <c r="C221" s="249" t="s">
        <v>915</v>
      </c>
      <c r="D221" s="249" t="s">
        <v>248</v>
      </c>
      <c r="E221" s="250" t="s">
        <v>956</v>
      </c>
      <c r="F221" s="251" t="s">
        <v>957</v>
      </c>
      <c r="G221" s="252" t="s">
        <v>209</v>
      </c>
      <c r="H221" s="253">
        <v>0.453</v>
      </c>
      <c r="I221" s="254"/>
      <c r="J221" s="255">
        <f>ROUND(I221*H221,2)</f>
        <v>0</v>
      </c>
      <c r="K221" s="251" t="s">
        <v>153</v>
      </c>
      <c r="L221" s="256"/>
      <c r="M221" s="257" t="s">
        <v>19</v>
      </c>
      <c r="N221" s="258" t="s">
        <v>46</v>
      </c>
      <c r="O221" s="84"/>
      <c r="P221" s="213">
        <f>O221*H221</f>
        <v>0</v>
      </c>
      <c r="Q221" s="213">
        <v>1</v>
      </c>
      <c r="R221" s="213">
        <f>Q221*H221</f>
        <v>0.453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869</v>
      </c>
      <c r="AT221" s="215" t="s">
        <v>248</v>
      </c>
      <c r="AU221" s="215" t="s">
        <v>85</v>
      </c>
      <c r="AY221" s="17" t="s">
        <v>147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83</v>
      </c>
      <c r="BK221" s="216">
        <f>ROUND(I221*H221,2)</f>
        <v>0</v>
      </c>
      <c r="BL221" s="17" t="s">
        <v>350</v>
      </c>
      <c r="BM221" s="215" t="s">
        <v>1225</v>
      </c>
    </row>
    <row r="222" spans="1:47" s="2" customFormat="1" ht="12">
      <c r="A222" s="38"/>
      <c r="B222" s="39"/>
      <c r="C222" s="40"/>
      <c r="D222" s="217" t="s">
        <v>156</v>
      </c>
      <c r="E222" s="40"/>
      <c r="F222" s="218" t="s">
        <v>957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156</v>
      </c>
      <c r="AU222" s="17" t="s">
        <v>85</v>
      </c>
    </row>
    <row r="223" spans="1:51" s="13" customFormat="1" ht="12">
      <c r="A223" s="13"/>
      <c r="B223" s="224"/>
      <c r="C223" s="225"/>
      <c r="D223" s="217" t="s">
        <v>160</v>
      </c>
      <c r="E223" s="225"/>
      <c r="F223" s="227" t="s">
        <v>1226</v>
      </c>
      <c r="G223" s="225"/>
      <c r="H223" s="228">
        <v>0.453</v>
      </c>
      <c r="I223" s="229"/>
      <c r="J223" s="225"/>
      <c r="K223" s="225"/>
      <c r="L223" s="230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160</v>
      </c>
      <c r="AU223" s="234" t="s">
        <v>85</v>
      </c>
      <c r="AV223" s="13" t="s">
        <v>85</v>
      </c>
      <c r="AW223" s="13" t="s">
        <v>4</v>
      </c>
      <c r="AX223" s="13" t="s">
        <v>83</v>
      </c>
      <c r="AY223" s="234" t="s">
        <v>147</v>
      </c>
    </row>
    <row r="224" spans="1:31" s="2" customFormat="1" ht="6.95" customHeight="1">
      <c r="A224" s="38"/>
      <c r="B224" s="59"/>
      <c r="C224" s="60"/>
      <c r="D224" s="60"/>
      <c r="E224" s="60"/>
      <c r="F224" s="60"/>
      <c r="G224" s="60"/>
      <c r="H224" s="60"/>
      <c r="I224" s="60"/>
      <c r="J224" s="60"/>
      <c r="K224" s="60"/>
      <c r="L224" s="44"/>
      <c r="M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</sheetData>
  <sheetProtection password="CC35" sheet="1" objects="1" scenarios="1" formatColumns="0" formatRows="0" autoFilter="0"/>
  <autoFilter ref="C89:K22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2/274351121"/>
    <hyperlink ref="F99" r:id="rId2" display="https://podminky.urs.cz/item/CS_URS_2022_02/274351122"/>
    <hyperlink ref="F103" r:id="rId3" display="https://podminky.urs.cz/item/CS_URS_2022_02/275313911"/>
    <hyperlink ref="F108" r:id="rId4" display="https://podminky.urs.cz/item/CS_URS_2022_02/348181122"/>
    <hyperlink ref="F120" r:id="rId5" display="https://podminky.urs.cz/item/CS_URS_2022_02/423176111"/>
    <hyperlink ref="F142" r:id="rId6" display="https://podminky.urs.cz/item/CS_URS_2022_02/628613511"/>
    <hyperlink ref="F152" r:id="rId7" display="https://podminky.urs.cz/item/CS_URS_2022_02/936172127"/>
    <hyperlink ref="F156" r:id="rId8" display="https://podminky.urs.cz/item/CS_URS_2022_02/953241110"/>
    <hyperlink ref="F163" r:id="rId9" display="https://podminky.urs.cz/item/CS_URS_2022_02/977141118"/>
    <hyperlink ref="F175" r:id="rId10" display="https://podminky.urs.cz/item/CS_URS_2022_02/998331011"/>
    <hyperlink ref="F180" r:id="rId11" display="https://podminky.urs.cz/item/CS_URS_2022_02/767590120"/>
    <hyperlink ref="F187" r:id="rId12" display="https://podminky.urs.cz/item/CS_URS_2022_02/767590192"/>
    <hyperlink ref="F192" r:id="rId13" display="https://podminky.urs.cz/item/CS_URS_2022_02/783128211"/>
    <hyperlink ref="F198" r:id="rId14" display="https://podminky.urs.cz/item/CS_URS_2022_02/783213021"/>
    <hyperlink ref="F205" r:id="rId15" display="https://podminky.urs.cz/item/CS_URS_2022_02/789124240"/>
    <hyperlink ref="F214" r:id="rId16" display="https://podminky.urs.cz/item/CS_URS_2022_02/789224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1227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ROUND((SUM(BE86:BE165)),2)</f>
        <v>0</v>
      </c>
      <c r="G33" s="38"/>
      <c r="H33" s="38"/>
      <c r="I33" s="148">
        <v>0.21</v>
      </c>
      <c r="J33" s="147">
        <f>ROUND(((SUM(BE86:BE165))*I33),2)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ROUND((SUM(BF86:BF165)),2)</f>
        <v>0</v>
      </c>
      <c r="G34" s="38"/>
      <c r="H34" s="38"/>
      <c r="I34" s="148">
        <v>0.15</v>
      </c>
      <c r="J34" s="147">
        <f>ROUND(((SUM(BF86:BF165))*I34),2)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ROUND((SUM(BG86:BG165)),2)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ROUND((SUM(BH86:BH165)),2)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ROUND((SUM(BI86:BI165)),2)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05 - Úprava odpadního koryta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233</v>
      </c>
      <c r="E62" s="174"/>
      <c r="F62" s="174"/>
      <c r="G62" s="174"/>
      <c r="H62" s="174"/>
      <c r="I62" s="174"/>
      <c r="J62" s="175">
        <f>J124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1228</v>
      </c>
      <c r="E63" s="174"/>
      <c r="F63" s="174"/>
      <c r="G63" s="174"/>
      <c r="H63" s="174"/>
      <c r="I63" s="174"/>
      <c r="J63" s="175">
        <f>J137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676</v>
      </c>
      <c r="E64" s="174"/>
      <c r="F64" s="174"/>
      <c r="G64" s="174"/>
      <c r="H64" s="174"/>
      <c r="I64" s="174"/>
      <c r="J64" s="175">
        <f>J144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131</v>
      </c>
      <c r="E65" s="174"/>
      <c r="F65" s="174"/>
      <c r="G65" s="174"/>
      <c r="H65" s="174"/>
      <c r="I65" s="174"/>
      <c r="J65" s="175">
        <f>J149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232</v>
      </c>
      <c r="E66" s="174"/>
      <c r="F66" s="174"/>
      <c r="G66" s="174"/>
      <c r="H66" s="174"/>
      <c r="I66" s="174"/>
      <c r="J66" s="175">
        <f>J162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132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Rekonstrukce malé vodní nádrže Milíkov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123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05 - Úprava odpadního koryta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Milíkov</v>
      </c>
      <c r="G80" s="40"/>
      <c r="H80" s="40"/>
      <c r="I80" s="32" t="s">
        <v>23</v>
      </c>
      <c r="J80" s="72" t="str">
        <f>IF(J12="","",J12)</f>
        <v>29. 9. 2022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Obec Milíkov</v>
      </c>
      <c r="G82" s="40"/>
      <c r="H82" s="40"/>
      <c r="I82" s="32" t="s">
        <v>32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30</v>
      </c>
      <c r="D83" s="40"/>
      <c r="E83" s="40"/>
      <c r="F83" s="27" t="str">
        <f>IF(E18="","",E18)</f>
        <v>Vyplň údaj</v>
      </c>
      <c r="G83" s="40"/>
      <c r="H83" s="40"/>
      <c r="I83" s="32" t="s">
        <v>35</v>
      </c>
      <c r="J83" s="36" t="str">
        <f>E24</f>
        <v>Vodohospodářský rozvoj a výstavba, a.s.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133</v>
      </c>
      <c r="D85" s="180" t="s">
        <v>60</v>
      </c>
      <c r="E85" s="180" t="s">
        <v>56</v>
      </c>
      <c r="F85" s="180" t="s">
        <v>57</v>
      </c>
      <c r="G85" s="180" t="s">
        <v>134</v>
      </c>
      <c r="H85" s="180" t="s">
        <v>135</v>
      </c>
      <c r="I85" s="180" t="s">
        <v>136</v>
      </c>
      <c r="J85" s="180" t="s">
        <v>127</v>
      </c>
      <c r="K85" s="181" t="s">
        <v>137</v>
      </c>
      <c r="L85" s="182"/>
      <c r="M85" s="92" t="s">
        <v>19</v>
      </c>
      <c r="N85" s="93" t="s">
        <v>45</v>
      </c>
      <c r="O85" s="93" t="s">
        <v>138</v>
      </c>
      <c r="P85" s="93" t="s">
        <v>139</v>
      </c>
      <c r="Q85" s="93" t="s">
        <v>140</v>
      </c>
      <c r="R85" s="93" t="s">
        <v>141</v>
      </c>
      <c r="S85" s="93" t="s">
        <v>142</v>
      </c>
      <c r="T85" s="94" t="s">
        <v>143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144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406.59515468</v>
      </c>
      <c r="S86" s="96"/>
      <c r="T86" s="186">
        <f>T87</f>
        <v>15.618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74</v>
      </c>
      <c r="AU86" s="17" t="s">
        <v>128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74</v>
      </c>
      <c r="E87" s="191" t="s">
        <v>145</v>
      </c>
      <c r="F87" s="191" t="s">
        <v>146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P88+P124+P137+P144+P149+P162</f>
        <v>0</v>
      </c>
      <c r="Q87" s="196"/>
      <c r="R87" s="197">
        <f>R88+R124+R137+R144+R149+R162</f>
        <v>406.59515468</v>
      </c>
      <c r="S87" s="196"/>
      <c r="T87" s="198">
        <f>T88+T124+T137+T144+T149+T162</f>
        <v>15.618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83</v>
      </c>
      <c r="AT87" s="200" t="s">
        <v>74</v>
      </c>
      <c r="AU87" s="200" t="s">
        <v>75</v>
      </c>
      <c r="AY87" s="199" t="s">
        <v>147</v>
      </c>
      <c r="BK87" s="201">
        <f>BK88+BK124+BK137+BK144+BK149+BK162</f>
        <v>0</v>
      </c>
    </row>
    <row r="88" spans="1:63" s="12" customFormat="1" ht="22.8" customHeight="1">
      <c r="A88" s="12"/>
      <c r="B88" s="188"/>
      <c r="C88" s="189"/>
      <c r="D88" s="190" t="s">
        <v>74</v>
      </c>
      <c r="E88" s="202" t="s">
        <v>83</v>
      </c>
      <c r="F88" s="202" t="s">
        <v>148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SUM(P89:P123)</f>
        <v>0</v>
      </c>
      <c r="Q88" s="196"/>
      <c r="R88" s="197">
        <f>SUM(R89:R123)</f>
        <v>0.000707</v>
      </c>
      <c r="S88" s="196"/>
      <c r="T88" s="198">
        <f>SUM(T89:T123)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83</v>
      </c>
      <c r="AT88" s="200" t="s">
        <v>74</v>
      </c>
      <c r="AU88" s="200" t="s">
        <v>83</v>
      </c>
      <c r="AY88" s="199" t="s">
        <v>147</v>
      </c>
      <c r="BK88" s="201">
        <f>SUM(BK89:BK123)</f>
        <v>0</v>
      </c>
    </row>
    <row r="89" spans="1:65" s="2" customFormat="1" ht="33" customHeight="1">
      <c r="A89" s="38"/>
      <c r="B89" s="39"/>
      <c r="C89" s="204" t="s">
        <v>83</v>
      </c>
      <c r="D89" s="204" t="s">
        <v>149</v>
      </c>
      <c r="E89" s="205" t="s">
        <v>1229</v>
      </c>
      <c r="F89" s="206" t="s">
        <v>1230</v>
      </c>
      <c r="G89" s="207" t="s">
        <v>176</v>
      </c>
      <c r="H89" s="208">
        <v>288.807</v>
      </c>
      <c r="I89" s="209"/>
      <c r="J89" s="210">
        <f>ROUND(I89*H89,2)</f>
        <v>0</v>
      </c>
      <c r="K89" s="206" t="s">
        <v>153</v>
      </c>
      <c r="L89" s="44"/>
      <c r="M89" s="211" t="s">
        <v>19</v>
      </c>
      <c r="N89" s="212" t="s">
        <v>46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154</v>
      </c>
      <c r="AT89" s="215" t="s">
        <v>149</v>
      </c>
      <c r="AU89" s="215" t="s">
        <v>85</v>
      </c>
      <c r="AY89" s="17" t="s">
        <v>147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83</v>
      </c>
      <c r="BK89" s="216">
        <f>ROUND(I89*H89,2)</f>
        <v>0</v>
      </c>
      <c r="BL89" s="17" t="s">
        <v>154</v>
      </c>
      <c r="BM89" s="215" t="s">
        <v>1231</v>
      </c>
    </row>
    <row r="90" spans="1:47" s="2" customFormat="1" ht="12">
      <c r="A90" s="38"/>
      <c r="B90" s="39"/>
      <c r="C90" s="40"/>
      <c r="D90" s="217" t="s">
        <v>156</v>
      </c>
      <c r="E90" s="40"/>
      <c r="F90" s="218" t="s">
        <v>1232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156</v>
      </c>
      <c r="AU90" s="17" t="s">
        <v>85</v>
      </c>
    </row>
    <row r="91" spans="1:47" s="2" customFormat="1" ht="12">
      <c r="A91" s="38"/>
      <c r="B91" s="39"/>
      <c r="C91" s="40"/>
      <c r="D91" s="222" t="s">
        <v>158</v>
      </c>
      <c r="E91" s="40"/>
      <c r="F91" s="223" t="s">
        <v>1233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158</v>
      </c>
      <c r="AU91" s="17" t="s">
        <v>85</v>
      </c>
    </row>
    <row r="92" spans="1:51" s="13" customFormat="1" ht="12">
      <c r="A92" s="13"/>
      <c r="B92" s="224"/>
      <c r="C92" s="225"/>
      <c r="D92" s="217" t="s">
        <v>160</v>
      </c>
      <c r="E92" s="226" t="s">
        <v>19</v>
      </c>
      <c r="F92" s="227" t="s">
        <v>1234</v>
      </c>
      <c r="G92" s="225"/>
      <c r="H92" s="228">
        <v>193.11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160</v>
      </c>
      <c r="AU92" s="234" t="s">
        <v>85</v>
      </c>
      <c r="AV92" s="13" t="s">
        <v>85</v>
      </c>
      <c r="AW92" s="13" t="s">
        <v>34</v>
      </c>
      <c r="AX92" s="13" t="s">
        <v>75</v>
      </c>
      <c r="AY92" s="234" t="s">
        <v>147</v>
      </c>
    </row>
    <row r="93" spans="1:51" s="13" customFormat="1" ht="12">
      <c r="A93" s="13"/>
      <c r="B93" s="224"/>
      <c r="C93" s="225"/>
      <c r="D93" s="217" t="s">
        <v>160</v>
      </c>
      <c r="E93" s="226" t="s">
        <v>19</v>
      </c>
      <c r="F93" s="227" t="s">
        <v>1235</v>
      </c>
      <c r="G93" s="225"/>
      <c r="H93" s="228">
        <v>95.697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160</v>
      </c>
      <c r="AU93" s="234" t="s">
        <v>85</v>
      </c>
      <c r="AV93" s="13" t="s">
        <v>85</v>
      </c>
      <c r="AW93" s="13" t="s">
        <v>34</v>
      </c>
      <c r="AX93" s="13" t="s">
        <v>75</v>
      </c>
      <c r="AY93" s="234" t="s">
        <v>147</v>
      </c>
    </row>
    <row r="94" spans="1:51" s="14" customFormat="1" ht="12">
      <c r="A94" s="14"/>
      <c r="B94" s="238"/>
      <c r="C94" s="239"/>
      <c r="D94" s="217" t="s">
        <v>160</v>
      </c>
      <c r="E94" s="240" t="s">
        <v>19</v>
      </c>
      <c r="F94" s="241" t="s">
        <v>247</v>
      </c>
      <c r="G94" s="239"/>
      <c r="H94" s="242">
        <v>288.807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8" t="s">
        <v>160</v>
      </c>
      <c r="AU94" s="248" t="s">
        <v>85</v>
      </c>
      <c r="AV94" s="14" t="s">
        <v>154</v>
      </c>
      <c r="AW94" s="14" t="s">
        <v>34</v>
      </c>
      <c r="AX94" s="14" t="s">
        <v>83</v>
      </c>
      <c r="AY94" s="248" t="s">
        <v>147</v>
      </c>
    </row>
    <row r="95" spans="1:65" s="2" customFormat="1" ht="24.15" customHeight="1">
      <c r="A95" s="38"/>
      <c r="B95" s="39"/>
      <c r="C95" s="204" t="s">
        <v>85</v>
      </c>
      <c r="D95" s="204" t="s">
        <v>149</v>
      </c>
      <c r="E95" s="205" t="s">
        <v>188</v>
      </c>
      <c r="F95" s="206" t="s">
        <v>189</v>
      </c>
      <c r="G95" s="207" t="s">
        <v>176</v>
      </c>
      <c r="H95" s="208">
        <v>221</v>
      </c>
      <c r="I95" s="209"/>
      <c r="J95" s="210">
        <f>ROUND(I95*H95,2)</f>
        <v>0</v>
      </c>
      <c r="K95" s="206" t="s">
        <v>153</v>
      </c>
      <c r="L95" s="44"/>
      <c r="M95" s="211" t="s">
        <v>19</v>
      </c>
      <c r="N95" s="212" t="s">
        <v>46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154</v>
      </c>
      <c r="AT95" s="215" t="s">
        <v>149</v>
      </c>
      <c r="AU95" s="215" t="s">
        <v>85</v>
      </c>
      <c r="AY95" s="17" t="s">
        <v>147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83</v>
      </c>
      <c r="BK95" s="216">
        <f>ROUND(I95*H95,2)</f>
        <v>0</v>
      </c>
      <c r="BL95" s="17" t="s">
        <v>154</v>
      </c>
      <c r="BM95" s="215" t="s">
        <v>1236</v>
      </c>
    </row>
    <row r="96" spans="1:47" s="2" customFormat="1" ht="12">
      <c r="A96" s="38"/>
      <c r="B96" s="39"/>
      <c r="C96" s="40"/>
      <c r="D96" s="217" t="s">
        <v>156</v>
      </c>
      <c r="E96" s="40"/>
      <c r="F96" s="218" t="s">
        <v>191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156</v>
      </c>
      <c r="AU96" s="17" t="s">
        <v>85</v>
      </c>
    </row>
    <row r="97" spans="1:47" s="2" customFormat="1" ht="12">
      <c r="A97" s="38"/>
      <c r="B97" s="39"/>
      <c r="C97" s="40"/>
      <c r="D97" s="222" t="s">
        <v>158</v>
      </c>
      <c r="E97" s="40"/>
      <c r="F97" s="223" t="s">
        <v>192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158</v>
      </c>
      <c r="AU97" s="17" t="s">
        <v>85</v>
      </c>
    </row>
    <row r="98" spans="1:51" s="13" customFormat="1" ht="12">
      <c r="A98" s="13"/>
      <c r="B98" s="224"/>
      <c r="C98" s="225"/>
      <c r="D98" s="217" t="s">
        <v>160</v>
      </c>
      <c r="E98" s="226" t="s">
        <v>19</v>
      </c>
      <c r="F98" s="227" t="s">
        <v>1237</v>
      </c>
      <c r="G98" s="225"/>
      <c r="H98" s="228">
        <v>221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160</v>
      </c>
      <c r="AU98" s="234" t="s">
        <v>85</v>
      </c>
      <c r="AV98" s="13" t="s">
        <v>85</v>
      </c>
      <c r="AW98" s="13" t="s">
        <v>34</v>
      </c>
      <c r="AX98" s="13" t="s">
        <v>83</v>
      </c>
      <c r="AY98" s="234" t="s">
        <v>147</v>
      </c>
    </row>
    <row r="99" spans="1:65" s="2" customFormat="1" ht="37.8" customHeight="1">
      <c r="A99" s="38"/>
      <c r="B99" s="39"/>
      <c r="C99" s="204" t="s">
        <v>168</v>
      </c>
      <c r="D99" s="204" t="s">
        <v>149</v>
      </c>
      <c r="E99" s="205" t="s">
        <v>276</v>
      </c>
      <c r="F99" s="206" t="s">
        <v>277</v>
      </c>
      <c r="G99" s="207" t="s">
        <v>176</v>
      </c>
      <c r="H99" s="208">
        <v>221</v>
      </c>
      <c r="I99" s="209"/>
      <c r="J99" s="210">
        <f>ROUND(I99*H99,2)</f>
        <v>0</v>
      </c>
      <c r="K99" s="206" t="s">
        <v>153</v>
      </c>
      <c r="L99" s="44"/>
      <c r="M99" s="211" t="s">
        <v>19</v>
      </c>
      <c r="N99" s="212" t="s">
        <v>46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154</v>
      </c>
      <c r="AT99" s="215" t="s">
        <v>149</v>
      </c>
      <c r="AU99" s="215" t="s">
        <v>85</v>
      </c>
      <c r="AY99" s="17" t="s">
        <v>147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83</v>
      </c>
      <c r="BK99" s="216">
        <f>ROUND(I99*H99,2)</f>
        <v>0</v>
      </c>
      <c r="BL99" s="17" t="s">
        <v>154</v>
      </c>
      <c r="BM99" s="215" t="s">
        <v>1238</v>
      </c>
    </row>
    <row r="100" spans="1:47" s="2" customFormat="1" ht="12">
      <c r="A100" s="38"/>
      <c r="B100" s="39"/>
      <c r="C100" s="40"/>
      <c r="D100" s="217" t="s">
        <v>156</v>
      </c>
      <c r="E100" s="40"/>
      <c r="F100" s="218" t="s">
        <v>279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156</v>
      </c>
      <c r="AU100" s="17" t="s">
        <v>85</v>
      </c>
    </row>
    <row r="101" spans="1:47" s="2" customFormat="1" ht="12">
      <c r="A101" s="38"/>
      <c r="B101" s="39"/>
      <c r="C101" s="40"/>
      <c r="D101" s="222" t="s">
        <v>158</v>
      </c>
      <c r="E101" s="40"/>
      <c r="F101" s="223" t="s">
        <v>280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158</v>
      </c>
      <c r="AU101" s="17" t="s">
        <v>85</v>
      </c>
    </row>
    <row r="102" spans="1:51" s="13" customFormat="1" ht="12">
      <c r="A102" s="13"/>
      <c r="B102" s="224"/>
      <c r="C102" s="225"/>
      <c r="D102" s="217" t="s">
        <v>160</v>
      </c>
      <c r="E102" s="226" t="s">
        <v>19</v>
      </c>
      <c r="F102" s="227" t="s">
        <v>1237</v>
      </c>
      <c r="G102" s="225"/>
      <c r="H102" s="228">
        <v>221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160</v>
      </c>
      <c r="AU102" s="234" t="s">
        <v>85</v>
      </c>
      <c r="AV102" s="13" t="s">
        <v>85</v>
      </c>
      <c r="AW102" s="13" t="s">
        <v>34</v>
      </c>
      <c r="AX102" s="13" t="s">
        <v>83</v>
      </c>
      <c r="AY102" s="234" t="s">
        <v>147</v>
      </c>
    </row>
    <row r="103" spans="1:65" s="2" customFormat="1" ht="24.15" customHeight="1">
      <c r="A103" s="38"/>
      <c r="B103" s="39"/>
      <c r="C103" s="204" t="s">
        <v>154</v>
      </c>
      <c r="D103" s="204" t="s">
        <v>149</v>
      </c>
      <c r="E103" s="205" t="s">
        <v>1239</v>
      </c>
      <c r="F103" s="206" t="s">
        <v>1240</v>
      </c>
      <c r="G103" s="207" t="s">
        <v>176</v>
      </c>
      <c r="H103" s="208">
        <v>68</v>
      </c>
      <c r="I103" s="209"/>
      <c r="J103" s="210">
        <f>ROUND(I103*H103,2)</f>
        <v>0</v>
      </c>
      <c r="K103" s="206" t="s">
        <v>153</v>
      </c>
      <c r="L103" s="44"/>
      <c r="M103" s="211" t="s">
        <v>19</v>
      </c>
      <c r="N103" s="212" t="s">
        <v>46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154</v>
      </c>
      <c r="AT103" s="215" t="s">
        <v>149</v>
      </c>
      <c r="AU103" s="215" t="s">
        <v>85</v>
      </c>
      <c r="AY103" s="17" t="s">
        <v>147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83</v>
      </c>
      <c r="BK103" s="216">
        <f>ROUND(I103*H103,2)</f>
        <v>0</v>
      </c>
      <c r="BL103" s="17" t="s">
        <v>154</v>
      </c>
      <c r="BM103" s="215" t="s">
        <v>1241</v>
      </c>
    </row>
    <row r="104" spans="1:47" s="2" customFormat="1" ht="12">
      <c r="A104" s="38"/>
      <c r="B104" s="39"/>
      <c r="C104" s="40"/>
      <c r="D104" s="217" t="s">
        <v>156</v>
      </c>
      <c r="E104" s="40"/>
      <c r="F104" s="218" t="s">
        <v>1242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156</v>
      </c>
      <c r="AU104" s="17" t="s">
        <v>85</v>
      </c>
    </row>
    <row r="105" spans="1:47" s="2" customFormat="1" ht="12">
      <c r="A105" s="38"/>
      <c r="B105" s="39"/>
      <c r="C105" s="40"/>
      <c r="D105" s="222" t="s">
        <v>158</v>
      </c>
      <c r="E105" s="40"/>
      <c r="F105" s="223" t="s">
        <v>1243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158</v>
      </c>
      <c r="AU105" s="17" t="s">
        <v>85</v>
      </c>
    </row>
    <row r="106" spans="1:51" s="13" customFormat="1" ht="12">
      <c r="A106" s="13"/>
      <c r="B106" s="224"/>
      <c r="C106" s="225"/>
      <c r="D106" s="217" t="s">
        <v>160</v>
      </c>
      <c r="E106" s="226" t="s">
        <v>19</v>
      </c>
      <c r="F106" s="227" t="s">
        <v>1244</v>
      </c>
      <c r="G106" s="225"/>
      <c r="H106" s="228">
        <v>68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160</v>
      </c>
      <c r="AU106" s="234" t="s">
        <v>85</v>
      </c>
      <c r="AV106" s="13" t="s">
        <v>85</v>
      </c>
      <c r="AW106" s="13" t="s">
        <v>34</v>
      </c>
      <c r="AX106" s="13" t="s">
        <v>83</v>
      </c>
      <c r="AY106" s="234" t="s">
        <v>147</v>
      </c>
    </row>
    <row r="107" spans="1:65" s="2" customFormat="1" ht="24.15" customHeight="1">
      <c r="A107" s="38"/>
      <c r="B107" s="39"/>
      <c r="C107" s="204" t="s">
        <v>181</v>
      </c>
      <c r="D107" s="204" t="s">
        <v>149</v>
      </c>
      <c r="E107" s="205" t="s">
        <v>1245</v>
      </c>
      <c r="F107" s="206" t="s">
        <v>1246</v>
      </c>
      <c r="G107" s="207" t="s">
        <v>152</v>
      </c>
      <c r="H107" s="208">
        <v>298.305</v>
      </c>
      <c r="I107" s="209"/>
      <c r="J107" s="210">
        <f>ROUND(I107*H107,2)</f>
        <v>0</v>
      </c>
      <c r="K107" s="206" t="s">
        <v>153</v>
      </c>
      <c r="L107" s="44"/>
      <c r="M107" s="211" t="s">
        <v>19</v>
      </c>
      <c r="N107" s="212" t="s">
        <v>46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154</v>
      </c>
      <c r="AT107" s="215" t="s">
        <v>149</v>
      </c>
      <c r="AU107" s="215" t="s">
        <v>85</v>
      </c>
      <c r="AY107" s="17" t="s">
        <v>147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83</v>
      </c>
      <c r="BK107" s="216">
        <f>ROUND(I107*H107,2)</f>
        <v>0</v>
      </c>
      <c r="BL107" s="17" t="s">
        <v>154</v>
      </c>
      <c r="BM107" s="215" t="s">
        <v>1247</v>
      </c>
    </row>
    <row r="108" spans="1:47" s="2" customFormat="1" ht="12">
      <c r="A108" s="38"/>
      <c r="B108" s="39"/>
      <c r="C108" s="40"/>
      <c r="D108" s="217" t="s">
        <v>156</v>
      </c>
      <c r="E108" s="40"/>
      <c r="F108" s="218" t="s">
        <v>1248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156</v>
      </c>
      <c r="AU108" s="17" t="s">
        <v>85</v>
      </c>
    </row>
    <row r="109" spans="1:47" s="2" customFormat="1" ht="12">
      <c r="A109" s="38"/>
      <c r="B109" s="39"/>
      <c r="C109" s="40"/>
      <c r="D109" s="222" t="s">
        <v>158</v>
      </c>
      <c r="E109" s="40"/>
      <c r="F109" s="223" t="s">
        <v>1249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158</v>
      </c>
      <c r="AU109" s="17" t="s">
        <v>85</v>
      </c>
    </row>
    <row r="110" spans="1:51" s="13" customFormat="1" ht="12">
      <c r="A110" s="13"/>
      <c r="B110" s="224"/>
      <c r="C110" s="225"/>
      <c r="D110" s="217" t="s">
        <v>160</v>
      </c>
      <c r="E110" s="226" t="s">
        <v>19</v>
      </c>
      <c r="F110" s="227" t="s">
        <v>1250</v>
      </c>
      <c r="G110" s="225"/>
      <c r="H110" s="228">
        <v>183.924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160</v>
      </c>
      <c r="AU110" s="234" t="s">
        <v>85</v>
      </c>
      <c r="AV110" s="13" t="s">
        <v>85</v>
      </c>
      <c r="AW110" s="13" t="s">
        <v>34</v>
      </c>
      <c r="AX110" s="13" t="s">
        <v>75</v>
      </c>
      <c r="AY110" s="234" t="s">
        <v>147</v>
      </c>
    </row>
    <row r="111" spans="1:51" s="13" customFormat="1" ht="12">
      <c r="A111" s="13"/>
      <c r="B111" s="224"/>
      <c r="C111" s="225"/>
      <c r="D111" s="217" t="s">
        <v>160</v>
      </c>
      <c r="E111" s="226" t="s">
        <v>19</v>
      </c>
      <c r="F111" s="227" t="s">
        <v>1251</v>
      </c>
      <c r="G111" s="225"/>
      <c r="H111" s="228">
        <v>114.381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160</v>
      </c>
      <c r="AU111" s="234" t="s">
        <v>85</v>
      </c>
      <c r="AV111" s="13" t="s">
        <v>85</v>
      </c>
      <c r="AW111" s="13" t="s">
        <v>34</v>
      </c>
      <c r="AX111" s="13" t="s">
        <v>75</v>
      </c>
      <c r="AY111" s="234" t="s">
        <v>147</v>
      </c>
    </row>
    <row r="112" spans="1:51" s="14" customFormat="1" ht="12">
      <c r="A112" s="14"/>
      <c r="B112" s="238"/>
      <c r="C112" s="239"/>
      <c r="D112" s="217" t="s">
        <v>160</v>
      </c>
      <c r="E112" s="240" t="s">
        <v>19</v>
      </c>
      <c r="F112" s="241" t="s">
        <v>247</v>
      </c>
      <c r="G112" s="239"/>
      <c r="H112" s="242">
        <v>298.305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160</v>
      </c>
      <c r="AU112" s="248" t="s">
        <v>85</v>
      </c>
      <c r="AV112" s="14" t="s">
        <v>154</v>
      </c>
      <c r="AW112" s="14" t="s">
        <v>34</v>
      </c>
      <c r="AX112" s="14" t="s">
        <v>83</v>
      </c>
      <c r="AY112" s="248" t="s">
        <v>147</v>
      </c>
    </row>
    <row r="113" spans="1:65" s="2" customFormat="1" ht="24.15" customHeight="1">
      <c r="A113" s="38"/>
      <c r="B113" s="39"/>
      <c r="C113" s="204" t="s">
        <v>187</v>
      </c>
      <c r="D113" s="204" t="s">
        <v>149</v>
      </c>
      <c r="E113" s="205" t="s">
        <v>1252</v>
      </c>
      <c r="F113" s="206" t="s">
        <v>1253</v>
      </c>
      <c r="G113" s="207" t="s">
        <v>152</v>
      </c>
      <c r="H113" s="208">
        <v>35.328</v>
      </c>
      <c r="I113" s="209"/>
      <c r="J113" s="210">
        <f>ROUND(I113*H113,2)</f>
        <v>0</v>
      </c>
      <c r="K113" s="206" t="s">
        <v>153</v>
      </c>
      <c r="L113" s="44"/>
      <c r="M113" s="211" t="s">
        <v>19</v>
      </c>
      <c r="N113" s="212" t="s">
        <v>46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154</v>
      </c>
      <c r="AT113" s="215" t="s">
        <v>149</v>
      </c>
      <c r="AU113" s="215" t="s">
        <v>85</v>
      </c>
      <c r="AY113" s="17" t="s">
        <v>147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83</v>
      </c>
      <c r="BK113" s="216">
        <f>ROUND(I113*H113,2)</f>
        <v>0</v>
      </c>
      <c r="BL113" s="17" t="s">
        <v>154</v>
      </c>
      <c r="BM113" s="215" t="s">
        <v>1254</v>
      </c>
    </row>
    <row r="114" spans="1:47" s="2" customFormat="1" ht="12">
      <c r="A114" s="38"/>
      <c r="B114" s="39"/>
      <c r="C114" s="40"/>
      <c r="D114" s="217" t="s">
        <v>156</v>
      </c>
      <c r="E114" s="40"/>
      <c r="F114" s="218" t="s">
        <v>1255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156</v>
      </c>
      <c r="AU114" s="17" t="s">
        <v>85</v>
      </c>
    </row>
    <row r="115" spans="1:47" s="2" customFormat="1" ht="12">
      <c r="A115" s="38"/>
      <c r="B115" s="39"/>
      <c r="C115" s="40"/>
      <c r="D115" s="222" t="s">
        <v>158</v>
      </c>
      <c r="E115" s="40"/>
      <c r="F115" s="223" t="s">
        <v>1256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158</v>
      </c>
      <c r="AU115" s="17" t="s">
        <v>85</v>
      </c>
    </row>
    <row r="116" spans="1:51" s="13" customFormat="1" ht="12">
      <c r="A116" s="13"/>
      <c r="B116" s="224"/>
      <c r="C116" s="225"/>
      <c r="D116" s="217" t="s">
        <v>160</v>
      </c>
      <c r="E116" s="226" t="s">
        <v>19</v>
      </c>
      <c r="F116" s="227" t="s">
        <v>1257</v>
      </c>
      <c r="G116" s="225"/>
      <c r="H116" s="228">
        <v>35.328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160</v>
      </c>
      <c r="AU116" s="234" t="s">
        <v>85</v>
      </c>
      <c r="AV116" s="13" t="s">
        <v>85</v>
      </c>
      <c r="AW116" s="13" t="s">
        <v>34</v>
      </c>
      <c r="AX116" s="13" t="s">
        <v>83</v>
      </c>
      <c r="AY116" s="234" t="s">
        <v>147</v>
      </c>
    </row>
    <row r="117" spans="1:65" s="2" customFormat="1" ht="24.15" customHeight="1">
      <c r="A117" s="38"/>
      <c r="B117" s="39"/>
      <c r="C117" s="204" t="s">
        <v>193</v>
      </c>
      <c r="D117" s="204" t="s">
        <v>149</v>
      </c>
      <c r="E117" s="205" t="s">
        <v>1024</v>
      </c>
      <c r="F117" s="206" t="s">
        <v>1025</v>
      </c>
      <c r="G117" s="207" t="s">
        <v>152</v>
      </c>
      <c r="H117" s="208">
        <v>35.328</v>
      </c>
      <c r="I117" s="209"/>
      <c r="J117" s="210">
        <f>ROUND(I117*H117,2)</f>
        <v>0</v>
      </c>
      <c r="K117" s="206" t="s">
        <v>153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1258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1027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47" s="2" customFormat="1" ht="12">
      <c r="A119" s="38"/>
      <c r="B119" s="39"/>
      <c r="C119" s="40"/>
      <c r="D119" s="222" t="s">
        <v>158</v>
      </c>
      <c r="E119" s="40"/>
      <c r="F119" s="223" t="s">
        <v>1028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158</v>
      </c>
      <c r="AU119" s="17" t="s">
        <v>85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1257</v>
      </c>
      <c r="G120" s="225"/>
      <c r="H120" s="228">
        <v>35.328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83</v>
      </c>
      <c r="AY120" s="234" t="s">
        <v>147</v>
      </c>
    </row>
    <row r="121" spans="1:65" s="2" customFormat="1" ht="16.5" customHeight="1">
      <c r="A121" s="38"/>
      <c r="B121" s="39"/>
      <c r="C121" s="249" t="s">
        <v>200</v>
      </c>
      <c r="D121" s="249" t="s">
        <v>248</v>
      </c>
      <c r="E121" s="250" t="s">
        <v>369</v>
      </c>
      <c r="F121" s="251" t="s">
        <v>370</v>
      </c>
      <c r="G121" s="252" t="s">
        <v>353</v>
      </c>
      <c r="H121" s="253">
        <v>0.707</v>
      </c>
      <c r="I121" s="254"/>
      <c r="J121" s="255">
        <f>ROUND(I121*H121,2)</f>
        <v>0</v>
      </c>
      <c r="K121" s="251" t="s">
        <v>153</v>
      </c>
      <c r="L121" s="256"/>
      <c r="M121" s="257" t="s">
        <v>19</v>
      </c>
      <c r="N121" s="258" t="s">
        <v>46</v>
      </c>
      <c r="O121" s="84"/>
      <c r="P121" s="213">
        <f>O121*H121</f>
        <v>0</v>
      </c>
      <c r="Q121" s="213">
        <v>0.001</v>
      </c>
      <c r="R121" s="213">
        <f>Q121*H121</f>
        <v>0.000707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200</v>
      </c>
      <c r="AT121" s="215" t="s">
        <v>248</v>
      </c>
      <c r="AU121" s="215" t="s">
        <v>85</v>
      </c>
      <c r="AY121" s="17" t="s">
        <v>147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83</v>
      </c>
      <c r="BK121" s="216">
        <f>ROUND(I121*H121,2)</f>
        <v>0</v>
      </c>
      <c r="BL121" s="17" t="s">
        <v>154</v>
      </c>
      <c r="BM121" s="215" t="s">
        <v>1259</v>
      </c>
    </row>
    <row r="122" spans="1:47" s="2" customFormat="1" ht="12">
      <c r="A122" s="38"/>
      <c r="B122" s="39"/>
      <c r="C122" s="40"/>
      <c r="D122" s="217" t="s">
        <v>156</v>
      </c>
      <c r="E122" s="40"/>
      <c r="F122" s="218" t="s">
        <v>370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156</v>
      </c>
      <c r="AU122" s="17" t="s">
        <v>85</v>
      </c>
    </row>
    <row r="123" spans="1:51" s="13" customFormat="1" ht="12">
      <c r="A123" s="13"/>
      <c r="B123" s="224"/>
      <c r="C123" s="225"/>
      <c r="D123" s="217" t="s">
        <v>160</v>
      </c>
      <c r="E123" s="225"/>
      <c r="F123" s="227" t="s">
        <v>1260</v>
      </c>
      <c r="G123" s="225"/>
      <c r="H123" s="228">
        <v>0.707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160</v>
      </c>
      <c r="AU123" s="234" t="s">
        <v>85</v>
      </c>
      <c r="AV123" s="13" t="s">
        <v>85</v>
      </c>
      <c r="AW123" s="13" t="s">
        <v>4</v>
      </c>
      <c r="AX123" s="13" t="s">
        <v>83</v>
      </c>
      <c r="AY123" s="234" t="s">
        <v>147</v>
      </c>
    </row>
    <row r="124" spans="1:63" s="12" customFormat="1" ht="22.8" customHeight="1">
      <c r="A124" s="12"/>
      <c r="B124" s="188"/>
      <c r="C124" s="189"/>
      <c r="D124" s="190" t="s">
        <v>74</v>
      </c>
      <c r="E124" s="202" t="s">
        <v>154</v>
      </c>
      <c r="F124" s="202" t="s">
        <v>373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SUM(P125:P136)</f>
        <v>0</v>
      </c>
      <c r="Q124" s="196"/>
      <c r="R124" s="197">
        <f>SUM(R125:R136)</f>
        <v>406.59444768000003</v>
      </c>
      <c r="S124" s="196"/>
      <c r="T124" s="198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99" t="s">
        <v>83</v>
      </c>
      <c r="AT124" s="200" t="s">
        <v>74</v>
      </c>
      <c r="AU124" s="200" t="s">
        <v>83</v>
      </c>
      <c r="AY124" s="199" t="s">
        <v>147</v>
      </c>
      <c r="BK124" s="201">
        <f>SUM(BK125:BK136)</f>
        <v>0</v>
      </c>
    </row>
    <row r="125" spans="1:65" s="2" customFormat="1" ht="24.15" customHeight="1">
      <c r="A125" s="38"/>
      <c r="B125" s="39"/>
      <c r="C125" s="204" t="s">
        <v>206</v>
      </c>
      <c r="D125" s="204" t="s">
        <v>149</v>
      </c>
      <c r="E125" s="205" t="s">
        <v>1261</v>
      </c>
      <c r="F125" s="206" t="s">
        <v>1262</v>
      </c>
      <c r="G125" s="207" t="s">
        <v>176</v>
      </c>
      <c r="H125" s="208">
        <v>80.796</v>
      </c>
      <c r="I125" s="209"/>
      <c r="J125" s="210">
        <f>ROUND(I125*H125,2)</f>
        <v>0</v>
      </c>
      <c r="K125" s="206" t="s">
        <v>153</v>
      </c>
      <c r="L125" s="44"/>
      <c r="M125" s="211" t="s">
        <v>19</v>
      </c>
      <c r="N125" s="212" t="s">
        <v>46</v>
      </c>
      <c r="O125" s="84"/>
      <c r="P125" s="213">
        <f>O125*H125</f>
        <v>0</v>
      </c>
      <c r="Q125" s="213">
        <v>2.13408</v>
      </c>
      <c r="R125" s="213">
        <f>Q125*H125</f>
        <v>172.42512768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154</v>
      </c>
      <c r="AT125" s="215" t="s">
        <v>149</v>
      </c>
      <c r="AU125" s="215" t="s">
        <v>85</v>
      </c>
      <c r="AY125" s="17" t="s">
        <v>147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83</v>
      </c>
      <c r="BK125" s="216">
        <f>ROUND(I125*H125,2)</f>
        <v>0</v>
      </c>
      <c r="BL125" s="17" t="s">
        <v>154</v>
      </c>
      <c r="BM125" s="215" t="s">
        <v>1263</v>
      </c>
    </row>
    <row r="126" spans="1:47" s="2" customFormat="1" ht="12">
      <c r="A126" s="38"/>
      <c r="B126" s="39"/>
      <c r="C126" s="40"/>
      <c r="D126" s="217" t="s">
        <v>156</v>
      </c>
      <c r="E126" s="40"/>
      <c r="F126" s="218" t="s">
        <v>1264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156</v>
      </c>
      <c r="AU126" s="17" t="s">
        <v>85</v>
      </c>
    </row>
    <row r="127" spans="1:47" s="2" customFormat="1" ht="12">
      <c r="A127" s="38"/>
      <c r="B127" s="39"/>
      <c r="C127" s="40"/>
      <c r="D127" s="222" t="s">
        <v>158</v>
      </c>
      <c r="E127" s="40"/>
      <c r="F127" s="223" t="s">
        <v>1265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158</v>
      </c>
      <c r="AU127" s="17" t="s">
        <v>85</v>
      </c>
    </row>
    <row r="128" spans="1:51" s="13" customFormat="1" ht="12">
      <c r="A128" s="13"/>
      <c r="B128" s="224"/>
      <c r="C128" s="225"/>
      <c r="D128" s="217" t="s">
        <v>160</v>
      </c>
      <c r="E128" s="226" t="s">
        <v>19</v>
      </c>
      <c r="F128" s="227" t="s">
        <v>1266</v>
      </c>
      <c r="G128" s="225"/>
      <c r="H128" s="228">
        <v>58.747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160</v>
      </c>
      <c r="AU128" s="234" t="s">
        <v>85</v>
      </c>
      <c r="AV128" s="13" t="s">
        <v>85</v>
      </c>
      <c r="AW128" s="13" t="s">
        <v>34</v>
      </c>
      <c r="AX128" s="13" t="s">
        <v>75</v>
      </c>
      <c r="AY128" s="234" t="s">
        <v>147</v>
      </c>
    </row>
    <row r="129" spans="1:51" s="13" customFormat="1" ht="12">
      <c r="A129" s="13"/>
      <c r="B129" s="224"/>
      <c r="C129" s="225"/>
      <c r="D129" s="217" t="s">
        <v>160</v>
      </c>
      <c r="E129" s="226" t="s">
        <v>19</v>
      </c>
      <c r="F129" s="227" t="s">
        <v>1267</v>
      </c>
      <c r="G129" s="225"/>
      <c r="H129" s="228">
        <v>22.049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160</v>
      </c>
      <c r="AU129" s="234" t="s">
        <v>85</v>
      </c>
      <c r="AV129" s="13" t="s">
        <v>85</v>
      </c>
      <c r="AW129" s="13" t="s">
        <v>34</v>
      </c>
      <c r="AX129" s="13" t="s">
        <v>75</v>
      </c>
      <c r="AY129" s="234" t="s">
        <v>147</v>
      </c>
    </row>
    <row r="130" spans="1:51" s="14" customFormat="1" ht="12">
      <c r="A130" s="14"/>
      <c r="B130" s="238"/>
      <c r="C130" s="239"/>
      <c r="D130" s="217" t="s">
        <v>160</v>
      </c>
      <c r="E130" s="240" t="s">
        <v>19</v>
      </c>
      <c r="F130" s="241" t="s">
        <v>247</v>
      </c>
      <c r="G130" s="239"/>
      <c r="H130" s="242">
        <v>80.796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160</v>
      </c>
      <c r="AU130" s="248" t="s">
        <v>85</v>
      </c>
      <c r="AV130" s="14" t="s">
        <v>154</v>
      </c>
      <c r="AW130" s="14" t="s">
        <v>34</v>
      </c>
      <c r="AX130" s="14" t="s">
        <v>83</v>
      </c>
      <c r="AY130" s="248" t="s">
        <v>147</v>
      </c>
    </row>
    <row r="131" spans="1:65" s="2" customFormat="1" ht="37.8" customHeight="1">
      <c r="A131" s="38"/>
      <c r="B131" s="39"/>
      <c r="C131" s="204" t="s">
        <v>216</v>
      </c>
      <c r="D131" s="204" t="s">
        <v>149</v>
      </c>
      <c r="E131" s="205" t="s">
        <v>1268</v>
      </c>
      <c r="F131" s="206" t="s">
        <v>1269</v>
      </c>
      <c r="G131" s="207" t="s">
        <v>176</v>
      </c>
      <c r="H131" s="208">
        <v>126.715</v>
      </c>
      <c r="I131" s="209"/>
      <c r="J131" s="210">
        <f>ROUND(I131*H131,2)</f>
        <v>0</v>
      </c>
      <c r="K131" s="206" t="s">
        <v>153</v>
      </c>
      <c r="L131" s="44"/>
      <c r="M131" s="211" t="s">
        <v>19</v>
      </c>
      <c r="N131" s="212" t="s">
        <v>46</v>
      </c>
      <c r="O131" s="84"/>
      <c r="P131" s="213">
        <f>O131*H131</f>
        <v>0</v>
      </c>
      <c r="Q131" s="213">
        <v>1.848</v>
      </c>
      <c r="R131" s="213">
        <f>Q131*H131</f>
        <v>234.16932000000003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154</v>
      </c>
      <c r="AT131" s="215" t="s">
        <v>149</v>
      </c>
      <c r="AU131" s="215" t="s">
        <v>85</v>
      </c>
      <c r="AY131" s="17" t="s">
        <v>147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83</v>
      </c>
      <c r="BK131" s="216">
        <f>ROUND(I131*H131,2)</f>
        <v>0</v>
      </c>
      <c r="BL131" s="17" t="s">
        <v>154</v>
      </c>
      <c r="BM131" s="215" t="s">
        <v>1270</v>
      </c>
    </row>
    <row r="132" spans="1:47" s="2" customFormat="1" ht="12">
      <c r="A132" s="38"/>
      <c r="B132" s="39"/>
      <c r="C132" s="40"/>
      <c r="D132" s="217" t="s">
        <v>156</v>
      </c>
      <c r="E132" s="40"/>
      <c r="F132" s="218" t="s">
        <v>1271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156</v>
      </c>
      <c r="AU132" s="17" t="s">
        <v>85</v>
      </c>
    </row>
    <row r="133" spans="1:47" s="2" customFormat="1" ht="12">
      <c r="A133" s="38"/>
      <c r="B133" s="39"/>
      <c r="C133" s="40"/>
      <c r="D133" s="222" t="s">
        <v>158</v>
      </c>
      <c r="E133" s="40"/>
      <c r="F133" s="223" t="s">
        <v>1272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158</v>
      </c>
      <c r="AU133" s="17" t="s">
        <v>85</v>
      </c>
    </row>
    <row r="134" spans="1:51" s="13" customFormat="1" ht="12">
      <c r="A134" s="13"/>
      <c r="B134" s="224"/>
      <c r="C134" s="225"/>
      <c r="D134" s="217" t="s">
        <v>160</v>
      </c>
      <c r="E134" s="226" t="s">
        <v>19</v>
      </c>
      <c r="F134" s="227" t="s">
        <v>1273</v>
      </c>
      <c r="G134" s="225"/>
      <c r="H134" s="228">
        <v>73.927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160</v>
      </c>
      <c r="AU134" s="234" t="s">
        <v>85</v>
      </c>
      <c r="AV134" s="13" t="s">
        <v>85</v>
      </c>
      <c r="AW134" s="13" t="s">
        <v>34</v>
      </c>
      <c r="AX134" s="13" t="s">
        <v>75</v>
      </c>
      <c r="AY134" s="234" t="s">
        <v>147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1274</v>
      </c>
      <c r="G135" s="225"/>
      <c r="H135" s="228">
        <v>52.788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75</v>
      </c>
      <c r="AY135" s="234" t="s">
        <v>147</v>
      </c>
    </row>
    <row r="136" spans="1:51" s="14" customFormat="1" ht="12">
      <c r="A136" s="14"/>
      <c r="B136" s="238"/>
      <c r="C136" s="239"/>
      <c r="D136" s="217" t="s">
        <v>160</v>
      </c>
      <c r="E136" s="240" t="s">
        <v>19</v>
      </c>
      <c r="F136" s="241" t="s">
        <v>247</v>
      </c>
      <c r="G136" s="239"/>
      <c r="H136" s="242">
        <v>126.715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160</v>
      </c>
      <c r="AU136" s="248" t="s">
        <v>85</v>
      </c>
      <c r="AV136" s="14" t="s">
        <v>154</v>
      </c>
      <c r="AW136" s="14" t="s">
        <v>34</v>
      </c>
      <c r="AX136" s="14" t="s">
        <v>83</v>
      </c>
      <c r="AY136" s="248" t="s">
        <v>147</v>
      </c>
    </row>
    <row r="137" spans="1:63" s="12" customFormat="1" ht="22.8" customHeight="1">
      <c r="A137" s="12"/>
      <c r="B137" s="188"/>
      <c r="C137" s="189"/>
      <c r="D137" s="190" t="s">
        <v>74</v>
      </c>
      <c r="E137" s="202" t="s">
        <v>181</v>
      </c>
      <c r="F137" s="202" t="s">
        <v>1275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SUM(P138:P143)</f>
        <v>0</v>
      </c>
      <c r="Q137" s="196"/>
      <c r="R137" s="197">
        <f>SUM(R138:R143)</f>
        <v>0</v>
      </c>
      <c r="S137" s="196"/>
      <c r="T137" s="198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9" t="s">
        <v>83</v>
      </c>
      <c r="AT137" s="200" t="s">
        <v>74</v>
      </c>
      <c r="AU137" s="200" t="s">
        <v>83</v>
      </c>
      <c r="AY137" s="199" t="s">
        <v>147</v>
      </c>
      <c r="BK137" s="201">
        <f>SUM(BK138:BK143)</f>
        <v>0</v>
      </c>
    </row>
    <row r="138" spans="1:65" s="2" customFormat="1" ht="24.15" customHeight="1">
      <c r="A138" s="38"/>
      <c r="B138" s="39"/>
      <c r="C138" s="204" t="s">
        <v>225</v>
      </c>
      <c r="D138" s="204" t="s">
        <v>149</v>
      </c>
      <c r="E138" s="205" t="s">
        <v>1276</v>
      </c>
      <c r="F138" s="206" t="s">
        <v>1277</v>
      </c>
      <c r="G138" s="207" t="s">
        <v>152</v>
      </c>
      <c r="H138" s="208">
        <v>118.927</v>
      </c>
      <c r="I138" s="209"/>
      <c r="J138" s="210">
        <f>ROUND(I138*H138,2)</f>
        <v>0</v>
      </c>
      <c r="K138" s="206" t="s">
        <v>153</v>
      </c>
      <c r="L138" s="44"/>
      <c r="M138" s="211" t="s">
        <v>19</v>
      </c>
      <c r="N138" s="212" t="s">
        <v>46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154</v>
      </c>
      <c r="AT138" s="215" t="s">
        <v>149</v>
      </c>
      <c r="AU138" s="215" t="s">
        <v>85</v>
      </c>
      <c r="AY138" s="17" t="s">
        <v>147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83</v>
      </c>
      <c r="BK138" s="216">
        <f>ROUND(I138*H138,2)</f>
        <v>0</v>
      </c>
      <c r="BL138" s="17" t="s">
        <v>154</v>
      </c>
      <c r="BM138" s="215" t="s">
        <v>1278</v>
      </c>
    </row>
    <row r="139" spans="1:47" s="2" customFormat="1" ht="12">
      <c r="A139" s="38"/>
      <c r="B139" s="39"/>
      <c r="C139" s="40"/>
      <c r="D139" s="217" t="s">
        <v>156</v>
      </c>
      <c r="E139" s="40"/>
      <c r="F139" s="218" t="s">
        <v>1279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156</v>
      </c>
      <c r="AU139" s="17" t="s">
        <v>85</v>
      </c>
    </row>
    <row r="140" spans="1:47" s="2" customFormat="1" ht="12">
      <c r="A140" s="38"/>
      <c r="B140" s="39"/>
      <c r="C140" s="40"/>
      <c r="D140" s="222" t="s">
        <v>158</v>
      </c>
      <c r="E140" s="40"/>
      <c r="F140" s="223" t="s">
        <v>1280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158</v>
      </c>
      <c r="AU140" s="17" t="s">
        <v>85</v>
      </c>
    </row>
    <row r="141" spans="1:51" s="13" customFormat="1" ht="12">
      <c r="A141" s="13"/>
      <c r="B141" s="224"/>
      <c r="C141" s="225"/>
      <c r="D141" s="217" t="s">
        <v>160</v>
      </c>
      <c r="E141" s="226" t="s">
        <v>19</v>
      </c>
      <c r="F141" s="227" t="s">
        <v>1281</v>
      </c>
      <c r="G141" s="225"/>
      <c r="H141" s="228">
        <v>72.105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160</v>
      </c>
      <c r="AU141" s="234" t="s">
        <v>85</v>
      </c>
      <c r="AV141" s="13" t="s">
        <v>85</v>
      </c>
      <c r="AW141" s="13" t="s">
        <v>34</v>
      </c>
      <c r="AX141" s="13" t="s">
        <v>75</v>
      </c>
      <c r="AY141" s="234" t="s">
        <v>147</v>
      </c>
    </row>
    <row r="142" spans="1:51" s="13" customFormat="1" ht="12">
      <c r="A142" s="13"/>
      <c r="B142" s="224"/>
      <c r="C142" s="225"/>
      <c r="D142" s="217" t="s">
        <v>160</v>
      </c>
      <c r="E142" s="226" t="s">
        <v>19</v>
      </c>
      <c r="F142" s="227" t="s">
        <v>1282</v>
      </c>
      <c r="G142" s="225"/>
      <c r="H142" s="228">
        <v>46.822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160</v>
      </c>
      <c r="AU142" s="234" t="s">
        <v>85</v>
      </c>
      <c r="AV142" s="13" t="s">
        <v>85</v>
      </c>
      <c r="AW142" s="13" t="s">
        <v>34</v>
      </c>
      <c r="AX142" s="13" t="s">
        <v>75</v>
      </c>
      <c r="AY142" s="234" t="s">
        <v>147</v>
      </c>
    </row>
    <row r="143" spans="1:51" s="14" customFormat="1" ht="12">
      <c r="A143" s="14"/>
      <c r="B143" s="238"/>
      <c r="C143" s="239"/>
      <c r="D143" s="217" t="s">
        <v>160</v>
      </c>
      <c r="E143" s="240" t="s">
        <v>19</v>
      </c>
      <c r="F143" s="241" t="s">
        <v>247</v>
      </c>
      <c r="G143" s="239"/>
      <c r="H143" s="242">
        <v>118.927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160</v>
      </c>
      <c r="AU143" s="248" t="s">
        <v>85</v>
      </c>
      <c r="AV143" s="14" t="s">
        <v>154</v>
      </c>
      <c r="AW143" s="14" t="s">
        <v>34</v>
      </c>
      <c r="AX143" s="14" t="s">
        <v>83</v>
      </c>
      <c r="AY143" s="248" t="s">
        <v>147</v>
      </c>
    </row>
    <row r="144" spans="1:63" s="12" customFormat="1" ht="22.8" customHeight="1">
      <c r="A144" s="12"/>
      <c r="B144" s="188"/>
      <c r="C144" s="189"/>
      <c r="D144" s="190" t="s">
        <v>74</v>
      </c>
      <c r="E144" s="202" t="s">
        <v>206</v>
      </c>
      <c r="F144" s="202" t="s">
        <v>763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SUM(P145:P148)</f>
        <v>0</v>
      </c>
      <c r="Q144" s="196"/>
      <c r="R144" s="197">
        <f>SUM(R145:R148)</f>
        <v>0</v>
      </c>
      <c r="S144" s="196"/>
      <c r="T144" s="198">
        <f>SUM(T145:T148)</f>
        <v>15.618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83</v>
      </c>
      <c r="AT144" s="200" t="s">
        <v>74</v>
      </c>
      <c r="AU144" s="200" t="s">
        <v>83</v>
      </c>
      <c r="AY144" s="199" t="s">
        <v>147</v>
      </c>
      <c r="BK144" s="201">
        <f>SUM(BK145:BK148)</f>
        <v>0</v>
      </c>
    </row>
    <row r="145" spans="1:65" s="2" customFormat="1" ht="21.75" customHeight="1">
      <c r="A145" s="38"/>
      <c r="B145" s="39"/>
      <c r="C145" s="204" t="s">
        <v>212</v>
      </c>
      <c r="D145" s="204" t="s">
        <v>149</v>
      </c>
      <c r="E145" s="205" t="s">
        <v>776</v>
      </c>
      <c r="F145" s="206" t="s">
        <v>777</v>
      </c>
      <c r="G145" s="207" t="s">
        <v>429</v>
      </c>
      <c r="H145" s="208">
        <v>7.6</v>
      </c>
      <c r="I145" s="209"/>
      <c r="J145" s="210">
        <f>ROUND(I145*H145,2)</f>
        <v>0</v>
      </c>
      <c r="K145" s="206" t="s">
        <v>153</v>
      </c>
      <c r="L145" s="44"/>
      <c r="M145" s="211" t="s">
        <v>19</v>
      </c>
      <c r="N145" s="212" t="s">
        <v>46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2.055</v>
      </c>
      <c r="T145" s="214">
        <f>S145*H145</f>
        <v>15.618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154</v>
      </c>
      <c r="AT145" s="215" t="s">
        <v>149</v>
      </c>
      <c r="AU145" s="215" t="s">
        <v>85</v>
      </c>
      <c r="AY145" s="17" t="s">
        <v>147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83</v>
      </c>
      <c r="BK145" s="216">
        <f>ROUND(I145*H145,2)</f>
        <v>0</v>
      </c>
      <c r="BL145" s="17" t="s">
        <v>154</v>
      </c>
      <c r="BM145" s="215" t="s">
        <v>1283</v>
      </c>
    </row>
    <row r="146" spans="1:47" s="2" customFormat="1" ht="12">
      <c r="A146" s="38"/>
      <c r="B146" s="39"/>
      <c r="C146" s="40"/>
      <c r="D146" s="217" t="s">
        <v>156</v>
      </c>
      <c r="E146" s="40"/>
      <c r="F146" s="218" t="s">
        <v>779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156</v>
      </c>
      <c r="AU146" s="17" t="s">
        <v>85</v>
      </c>
    </row>
    <row r="147" spans="1:47" s="2" customFormat="1" ht="12">
      <c r="A147" s="38"/>
      <c r="B147" s="39"/>
      <c r="C147" s="40"/>
      <c r="D147" s="222" t="s">
        <v>158</v>
      </c>
      <c r="E147" s="40"/>
      <c r="F147" s="223" t="s">
        <v>780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158</v>
      </c>
      <c r="AU147" s="17" t="s">
        <v>85</v>
      </c>
    </row>
    <row r="148" spans="1:51" s="13" customFormat="1" ht="12">
      <c r="A148" s="13"/>
      <c r="B148" s="224"/>
      <c r="C148" s="225"/>
      <c r="D148" s="217" t="s">
        <v>160</v>
      </c>
      <c r="E148" s="226" t="s">
        <v>19</v>
      </c>
      <c r="F148" s="227" t="s">
        <v>1284</v>
      </c>
      <c r="G148" s="225"/>
      <c r="H148" s="228">
        <v>7.6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160</v>
      </c>
      <c r="AU148" s="234" t="s">
        <v>85</v>
      </c>
      <c r="AV148" s="13" t="s">
        <v>85</v>
      </c>
      <c r="AW148" s="13" t="s">
        <v>34</v>
      </c>
      <c r="AX148" s="13" t="s">
        <v>83</v>
      </c>
      <c r="AY148" s="234" t="s">
        <v>147</v>
      </c>
    </row>
    <row r="149" spans="1:63" s="12" customFormat="1" ht="22.8" customHeight="1">
      <c r="A149" s="12"/>
      <c r="B149" s="188"/>
      <c r="C149" s="189"/>
      <c r="D149" s="190" t="s">
        <v>74</v>
      </c>
      <c r="E149" s="202" t="s">
        <v>223</v>
      </c>
      <c r="F149" s="202" t="s">
        <v>224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SUM(P150:P161)</f>
        <v>0</v>
      </c>
      <c r="Q149" s="196"/>
      <c r="R149" s="197">
        <f>SUM(R150:R161)</f>
        <v>0</v>
      </c>
      <c r="S149" s="196"/>
      <c r="T149" s="198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9" t="s">
        <v>83</v>
      </c>
      <c r="AT149" s="200" t="s">
        <v>74</v>
      </c>
      <c r="AU149" s="200" t="s">
        <v>83</v>
      </c>
      <c r="AY149" s="199" t="s">
        <v>147</v>
      </c>
      <c r="BK149" s="201">
        <f>SUM(BK150:BK161)</f>
        <v>0</v>
      </c>
    </row>
    <row r="150" spans="1:65" s="2" customFormat="1" ht="24.15" customHeight="1">
      <c r="A150" s="38"/>
      <c r="B150" s="39"/>
      <c r="C150" s="204" t="s">
        <v>313</v>
      </c>
      <c r="D150" s="204" t="s">
        <v>149</v>
      </c>
      <c r="E150" s="205" t="s">
        <v>610</v>
      </c>
      <c r="F150" s="206" t="s">
        <v>611</v>
      </c>
      <c r="G150" s="207" t="s">
        <v>209</v>
      </c>
      <c r="H150" s="208">
        <v>2.265</v>
      </c>
      <c r="I150" s="209"/>
      <c r="J150" s="210">
        <f>ROUND(I150*H150,2)</f>
        <v>0</v>
      </c>
      <c r="K150" s="206" t="s">
        <v>153</v>
      </c>
      <c r="L150" s="44"/>
      <c r="M150" s="211" t="s">
        <v>19</v>
      </c>
      <c r="N150" s="212" t="s">
        <v>46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154</v>
      </c>
      <c r="AT150" s="215" t="s">
        <v>149</v>
      </c>
      <c r="AU150" s="215" t="s">
        <v>85</v>
      </c>
      <c r="AY150" s="17" t="s">
        <v>147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83</v>
      </c>
      <c r="BK150" s="216">
        <f>ROUND(I150*H150,2)</f>
        <v>0</v>
      </c>
      <c r="BL150" s="17" t="s">
        <v>154</v>
      </c>
      <c r="BM150" s="215" t="s">
        <v>1285</v>
      </c>
    </row>
    <row r="151" spans="1:47" s="2" customFormat="1" ht="12">
      <c r="A151" s="38"/>
      <c r="B151" s="39"/>
      <c r="C151" s="40"/>
      <c r="D151" s="217" t="s">
        <v>156</v>
      </c>
      <c r="E151" s="40"/>
      <c r="F151" s="218" t="s">
        <v>613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85</v>
      </c>
    </row>
    <row r="152" spans="1:47" s="2" customFormat="1" ht="12">
      <c r="A152" s="38"/>
      <c r="B152" s="39"/>
      <c r="C152" s="40"/>
      <c r="D152" s="222" t="s">
        <v>158</v>
      </c>
      <c r="E152" s="40"/>
      <c r="F152" s="223" t="s">
        <v>614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158</v>
      </c>
      <c r="AU152" s="17" t="s">
        <v>85</v>
      </c>
    </row>
    <row r="153" spans="1:51" s="13" customFormat="1" ht="12">
      <c r="A153" s="13"/>
      <c r="B153" s="224"/>
      <c r="C153" s="225"/>
      <c r="D153" s="217" t="s">
        <v>160</v>
      </c>
      <c r="E153" s="226" t="s">
        <v>19</v>
      </c>
      <c r="F153" s="227" t="s">
        <v>1286</v>
      </c>
      <c r="G153" s="225"/>
      <c r="H153" s="228">
        <v>2.265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160</v>
      </c>
      <c r="AU153" s="234" t="s">
        <v>85</v>
      </c>
      <c r="AV153" s="13" t="s">
        <v>85</v>
      </c>
      <c r="AW153" s="13" t="s">
        <v>34</v>
      </c>
      <c r="AX153" s="13" t="s">
        <v>83</v>
      </c>
      <c r="AY153" s="234" t="s">
        <v>147</v>
      </c>
    </row>
    <row r="154" spans="1:65" s="2" customFormat="1" ht="24.15" customHeight="1">
      <c r="A154" s="38"/>
      <c r="B154" s="39"/>
      <c r="C154" s="204" t="s">
        <v>326</v>
      </c>
      <c r="D154" s="204" t="s">
        <v>149</v>
      </c>
      <c r="E154" s="205" t="s">
        <v>616</v>
      </c>
      <c r="F154" s="206" t="s">
        <v>617</v>
      </c>
      <c r="G154" s="207" t="s">
        <v>209</v>
      </c>
      <c r="H154" s="208">
        <v>43.031</v>
      </c>
      <c r="I154" s="209"/>
      <c r="J154" s="210">
        <f>ROUND(I154*H154,2)</f>
        <v>0</v>
      </c>
      <c r="K154" s="206" t="s">
        <v>153</v>
      </c>
      <c r="L154" s="44"/>
      <c r="M154" s="211" t="s">
        <v>19</v>
      </c>
      <c r="N154" s="212" t="s">
        <v>46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154</v>
      </c>
      <c r="AT154" s="215" t="s">
        <v>149</v>
      </c>
      <c r="AU154" s="215" t="s">
        <v>85</v>
      </c>
      <c r="AY154" s="17" t="s">
        <v>147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83</v>
      </c>
      <c r="BK154" s="216">
        <f>ROUND(I154*H154,2)</f>
        <v>0</v>
      </c>
      <c r="BL154" s="17" t="s">
        <v>154</v>
      </c>
      <c r="BM154" s="215" t="s">
        <v>1287</v>
      </c>
    </row>
    <row r="155" spans="1:47" s="2" customFormat="1" ht="12">
      <c r="A155" s="38"/>
      <c r="B155" s="39"/>
      <c r="C155" s="40"/>
      <c r="D155" s="217" t="s">
        <v>156</v>
      </c>
      <c r="E155" s="40"/>
      <c r="F155" s="218" t="s">
        <v>619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156</v>
      </c>
      <c r="AU155" s="17" t="s">
        <v>85</v>
      </c>
    </row>
    <row r="156" spans="1:47" s="2" customFormat="1" ht="12">
      <c r="A156" s="38"/>
      <c r="B156" s="39"/>
      <c r="C156" s="40"/>
      <c r="D156" s="222" t="s">
        <v>158</v>
      </c>
      <c r="E156" s="40"/>
      <c r="F156" s="223" t="s">
        <v>620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158</v>
      </c>
      <c r="AU156" s="17" t="s">
        <v>85</v>
      </c>
    </row>
    <row r="157" spans="1:51" s="13" customFormat="1" ht="12">
      <c r="A157" s="13"/>
      <c r="B157" s="224"/>
      <c r="C157" s="225"/>
      <c r="D157" s="217" t="s">
        <v>160</v>
      </c>
      <c r="E157" s="226" t="s">
        <v>19</v>
      </c>
      <c r="F157" s="227" t="s">
        <v>1288</v>
      </c>
      <c r="G157" s="225"/>
      <c r="H157" s="228">
        <v>43.031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160</v>
      </c>
      <c r="AU157" s="234" t="s">
        <v>85</v>
      </c>
      <c r="AV157" s="13" t="s">
        <v>85</v>
      </c>
      <c r="AW157" s="13" t="s">
        <v>34</v>
      </c>
      <c r="AX157" s="13" t="s">
        <v>83</v>
      </c>
      <c r="AY157" s="234" t="s">
        <v>147</v>
      </c>
    </row>
    <row r="158" spans="1:65" s="2" customFormat="1" ht="33" customHeight="1">
      <c r="A158" s="38"/>
      <c r="B158" s="39"/>
      <c r="C158" s="204" t="s">
        <v>8</v>
      </c>
      <c r="D158" s="204" t="s">
        <v>149</v>
      </c>
      <c r="E158" s="205" t="s">
        <v>622</v>
      </c>
      <c r="F158" s="206" t="s">
        <v>623</v>
      </c>
      <c r="G158" s="207" t="s">
        <v>209</v>
      </c>
      <c r="H158" s="208">
        <v>2.265</v>
      </c>
      <c r="I158" s="209"/>
      <c r="J158" s="210">
        <f>ROUND(I158*H158,2)</f>
        <v>0</v>
      </c>
      <c r="K158" s="206" t="s">
        <v>153</v>
      </c>
      <c r="L158" s="44"/>
      <c r="M158" s="211" t="s">
        <v>19</v>
      </c>
      <c r="N158" s="212" t="s">
        <v>46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154</v>
      </c>
      <c r="AT158" s="215" t="s">
        <v>149</v>
      </c>
      <c r="AU158" s="215" t="s">
        <v>85</v>
      </c>
      <c r="AY158" s="17" t="s">
        <v>147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83</v>
      </c>
      <c r="BK158" s="216">
        <f>ROUND(I158*H158,2)</f>
        <v>0</v>
      </c>
      <c r="BL158" s="17" t="s">
        <v>154</v>
      </c>
      <c r="BM158" s="215" t="s">
        <v>1289</v>
      </c>
    </row>
    <row r="159" spans="1:47" s="2" customFormat="1" ht="12">
      <c r="A159" s="38"/>
      <c r="B159" s="39"/>
      <c r="C159" s="40"/>
      <c r="D159" s="217" t="s">
        <v>156</v>
      </c>
      <c r="E159" s="40"/>
      <c r="F159" s="218" t="s">
        <v>625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85</v>
      </c>
    </row>
    <row r="160" spans="1:47" s="2" customFormat="1" ht="12">
      <c r="A160" s="38"/>
      <c r="B160" s="39"/>
      <c r="C160" s="40"/>
      <c r="D160" s="222" t="s">
        <v>158</v>
      </c>
      <c r="E160" s="40"/>
      <c r="F160" s="223" t="s">
        <v>626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158</v>
      </c>
      <c r="AU160" s="17" t="s">
        <v>85</v>
      </c>
    </row>
    <row r="161" spans="1:51" s="13" customFormat="1" ht="12">
      <c r="A161" s="13"/>
      <c r="B161" s="224"/>
      <c r="C161" s="225"/>
      <c r="D161" s="217" t="s">
        <v>160</v>
      </c>
      <c r="E161" s="226" t="s">
        <v>19</v>
      </c>
      <c r="F161" s="227" t="s">
        <v>1286</v>
      </c>
      <c r="G161" s="225"/>
      <c r="H161" s="228">
        <v>2.265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160</v>
      </c>
      <c r="AU161" s="234" t="s">
        <v>85</v>
      </c>
      <c r="AV161" s="13" t="s">
        <v>85</v>
      </c>
      <c r="AW161" s="13" t="s">
        <v>34</v>
      </c>
      <c r="AX161" s="13" t="s">
        <v>83</v>
      </c>
      <c r="AY161" s="234" t="s">
        <v>147</v>
      </c>
    </row>
    <row r="162" spans="1:63" s="12" customFormat="1" ht="22.8" customHeight="1">
      <c r="A162" s="12"/>
      <c r="B162" s="188"/>
      <c r="C162" s="189"/>
      <c r="D162" s="190" t="s">
        <v>74</v>
      </c>
      <c r="E162" s="202" t="s">
        <v>253</v>
      </c>
      <c r="F162" s="202" t="s">
        <v>254</v>
      </c>
      <c r="G162" s="189"/>
      <c r="H162" s="189"/>
      <c r="I162" s="192"/>
      <c r="J162" s="203">
        <f>BK162</f>
        <v>0</v>
      </c>
      <c r="K162" s="189"/>
      <c r="L162" s="194"/>
      <c r="M162" s="195"/>
      <c r="N162" s="196"/>
      <c r="O162" s="196"/>
      <c r="P162" s="197">
        <f>SUM(P163:P165)</f>
        <v>0</v>
      </c>
      <c r="Q162" s="196"/>
      <c r="R162" s="197">
        <f>SUM(R163:R165)</f>
        <v>0</v>
      </c>
      <c r="S162" s="196"/>
      <c r="T162" s="198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99" t="s">
        <v>83</v>
      </c>
      <c r="AT162" s="200" t="s">
        <v>74</v>
      </c>
      <c r="AU162" s="200" t="s">
        <v>83</v>
      </c>
      <c r="AY162" s="199" t="s">
        <v>147</v>
      </c>
      <c r="BK162" s="201">
        <f>SUM(BK163:BK165)</f>
        <v>0</v>
      </c>
    </row>
    <row r="163" spans="1:65" s="2" customFormat="1" ht="16.5" customHeight="1">
      <c r="A163" s="38"/>
      <c r="B163" s="39"/>
      <c r="C163" s="204" t="s">
        <v>350</v>
      </c>
      <c r="D163" s="204" t="s">
        <v>149</v>
      </c>
      <c r="E163" s="205" t="s">
        <v>255</v>
      </c>
      <c r="F163" s="206" t="s">
        <v>256</v>
      </c>
      <c r="G163" s="207" t="s">
        <v>209</v>
      </c>
      <c r="H163" s="208">
        <v>406.595</v>
      </c>
      <c r="I163" s="209"/>
      <c r="J163" s="210">
        <f>ROUND(I163*H163,2)</f>
        <v>0</v>
      </c>
      <c r="K163" s="206" t="s">
        <v>153</v>
      </c>
      <c r="L163" s="44"/>
      <c r="M163" s="211" t="s">
        <v>19</v>
      </c>
      <c r="N163" s="212" t="s">
        <v>46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154</v>
      </c>
      <c r="AT163" s="215" t="s">
        <v>149</v>
      </c>
      <c r="AU163" s="215" t="s">
        <v>85</v>
      </c>
      <c r="AY163" s="17" t="s">
        <v>147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83</v>
      </c>
      <c r="BK163" s="216">
        <f>ROUND(I163*H163,2)</f>
        <v>0</v>
      </c>
      <c r="BL163" s="17" t="s">
        <v>154</v>
      </c>
      <c r="BM163" s="215" t="s">
        <v>1290</v>
      </c>
    </row>
    <row r="164" spans="1:47" s="2" customFormat="1" ht="12">
      <c r="A164" s="38"/>
      <c r="B164" s="39"/>
      <c r="C164" s="40"/>
      <c r="D164" s="217" t="s">
        <v>156</v>
      </c>
      <c r="E164" s="40"/>
      <c r="F164" s="218" t="s">
        <v>258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156</v>
      </c>
      <c r="AU164" s="17" t="s">
        <v>85</v>
      </c>
    </row>
    <row r="165" spans="1:47" s="2" customFormat="1" ht="12">
      <c r="A165" s="38"/>
      <c r="B165" s="39"/>
      <c r="C165" s="40"/>
      <c r="D165" s="222" t="s">
        <v>158</v>
      </c>
      <c r="E165" s="40"/>
      <c r="F165" s="223" t="s">
        <v>259</v>
      </c>
      <c r="G165" s="40"/>
      <c r="H165" s="40"/>
      <c r="I165" s="219"/>
      <c r="J165" s="40"/>
      <c r="K165" s="40"/>
      <c r="L165" s="44"/>
      <c r="M165" s="263"/>
      <c r="N165" s="264"/>
      <c r="O165" s="265"/>
      <c r="P165" s="265"/>
      <c r="Q165" s="265"/>
      <c r="R165" s="265"/>
      <c r="S165" s="265"/>
      <c r="T165" s="266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158</v>
      </c>
      <c r="AU165" s="17" t="s">
        <v>85</v>
      </c>
    </row>
    <row r="166" spans="1:31" s="2" customFormat="1" ht="6.95" customHeight="1">
      <c r="A166" s="38"/>
      <c r="B166" s="59"/>
      <c r="C166" s="60"/>
      <c r="D166" s="60"/>
      <c r="E166" s="60"/>
      <c r="F166" s="60"/>
      <c r="G166" s="60"/>
      <c r="H166" s="60"/>
      <c r="I166" s="60"/>
      <c r="J166" s="60"/>
      <c r="K166" s="60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85:K16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24253101"/>
    <hyperlink ref="F97" r:id="rId2" display="https://podminky.urs.cz/item/CS_URS_2022_02/167151111"/>
    <hyperlink ref="F101" r:id="rId3" display="https://podminky.urs.cz/item/CS_URS_2022_02/162351103"/>
    <hyperlink ref="F105" r:id="rId4" display="https://podminky.urs.cz/item/CS_URS_2022_02/171151103"/>
    <hyperlink ref="F109" r:id="rId5" display="https://podminky.urs.cz/item/CS_URS_2022_02/182151111"/>
    <hyperlink ref="F115" r:id="rId6" display="https://podminky.urs.cz/item/CS_URS_2022_02/181006121"/>
    <hyperlink ref="F119" r:id="rId7" display="https://podminky.urs.cz/item/CS_URS_2022_02/181411123"/>
    <hyperlink ref="F127" r:id="rId8" display="https://podminky.urs.cz/item/CS_URS_2022_02/462511270"/>
    <hyperlink ref="F133" r:id="rId9" display="https://podminky.urs.cz/item/CS_URS_2022_02/463211153"/>
    <hyperlink ref="F140" r:id="rId10" display="https://podminky.urs.cz/item/CS_URS_2022_02/564750111"/>
    <hyperlink ref="F147" r:id="rId11" display="https://podminky.urs.cz/item/CS_URS_2022_02/966008113"/>
    <hyperlink ref="F152" r:id="rId12" display="https://podminky.urs.cz/item/CS_URS_2022_02/997006512"/>
    <hyperlink ref="F156" r:id="rId13" display="https://podminky.urs.cz/item/CS_URS_2022_02/997006519"/>
    <hyperlink ref="F160" r:id="rId14" display="https://podminky.urs.cz/item/CS_URS_2022_02/997013601"/>
    <hyperlink ref="F165" r:id="rId15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ROUND((SUM(BE81:BE142)),2)</f>
        <v>0</v>
      </c>
      <c r="G33" s="38"/>
      <c r="H33" s="38"/>
      <c r="I33" s="148">
        <v>0.21</v>
      </c>
      <c r="J33" s="147">
        <f>ROUND(((SUM(BE81:BE142))*I33),2)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ROUND((SUM(BF81:BF142)),2)</f>
        <v>0</v>
      </c>
      <c r="G34" s="38"/>
      <c r="H34" s="38"/>
      <c r="I34" s="148">
        <v>0.15</v>
      </c>
      <c r="J34" s="147">
        <f>ROUND(((SUM(BF81:BF142))*I34),2)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ROUND((SUM(BG81:BG142)),2)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ROUND((SUM(BH81:BH142)),2)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ROUND((SUM(BI81:BI142)),2)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06 - Deponie - Terénní úprava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Rekonstrukce malé vodní nádrže Milíkov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123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06 - Deponie - Terénní úprava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Milíkov</v>
      </c>
      <c r="G75" s="40"/>
      <c r="H75" s="40"/>
      <c r="I75" s="32" t="s">
        <v>23</v>
      </c>
      <c r="J75" s="72" t="str">
        <f>IF(J12="","",J12)</f>
        <v>29. 9. 2022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Obec Milíkov</v>
      </c>
      <c r="G77" s="40"/>
      <c r="H77" s="40"/>
      <c r="I77" s="32" t="s">
        <v>32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Vodohospodářský rozvoj a výstavba, a.s.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133</v>
      </c>
      <c r="D80" s="180" t="s">
        <v>60</v>
      </c>
      <c r="E80" s="180" t="s">
        <v>56</v>
      </c>
      <c r="F80" s="180" t="s">
        <v>57</v>
      </c>
      <c r="G80" s="180" t="s">
        <v>134</v>
      </c>
      <c r="H80" s="180" t="s">
        <v>135</v>
      </c>
      <c r="I80" s="180" t="s">
        <v>136</v>
      </c>
      <c r="J80" s="180" t="s">
        <v>127</v>
      </c>
      <c r="K80" s="181" t="s">
        <v>137</v>
      </c>
      <c r="L80" s="182"/>
      <c r="M80" s="92" t="s">
        <v>19</v>
      </c>
      <c r="N80" s="93" t="s">
        <v>45</v>
      </c>
      <c r="O80" s="93" t="s">
        <v>138</v>
      </c>
      <c r="P80" s="93" t="s">
        <v>139</v>
      </c>
      <c r="Q80" s="93" t="s">
        <v>140</v>
      </c>
      <c r="R80" s="93" t="s">
        <v>141</v>
      </c>
      <c r="S80" s="93" t="s">
        <v>142</v>
      </c>
      <c r="T80" s="94" t="s">
        <v>143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144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0.07184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128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74</v>
      </c>
      <c r="E82" s="191" t="s">
        <v>145</v>
      </c>
      <c r="F82" s="191" t="s">
        <v>146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0.07184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83</v>
      </c>
      <c r="AT82" s="200" t="s">
        <v>74</v>
      </c>
      <c r="AU82" s="200" t="s">
        <v>75</v>
      </c>
      <c r="AY82" s="199" t="s">
        <v>147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74</v>
      </c>
      <c r="E83" s="202" t="s">
        <v>83</v>
      </c>
      <c r="F83" s="202" t="s">
        <v>148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SUM(P84:P142)</f>
        <v>0</v>
      </c>
      <c r="Q83" s="196"/>
      <c r="R83" s="197">
        <f>SUM(R84:R142)</f>
        <v>0.07184</v>
      </c>
      <c r="S83" s="196"/>
      <c r="T83" s="198">
        <f>SUM(T84:T142)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83</v>
      </c>
      <c r="AT83" s="200" t="s">
        <v>74</v>
      </c>
      <c r="AU83" s="200" t="s">
        <v>83</v>
      </c>
      <c r="AY83" s="199" t="s">
        <v>147</v>
      </c>
      <c r="BK83" s="201">
        <f>SUM(BK84:BK142)</f>
        <v>0</v>
      </c>
    </row>
    <row r="84" spans="1:65" s="2" customFormat="1" ht="24.15" customHeight="1">
      <c r="A84" s="38"/>
      <c r="B84" s="39"/>
      <c r="C84" s="204" t="s">
        <v>83</v>
      </c>
      <c r="D84" s="204" t="s">
        <v>149</v>
      </c>
      <c r="E84" s="205" t="s">
        <v>260</v>
      </c>
      <c r="F84" s="206" t="s">
        <v>261</v>
      </c>
      <c r="G84" s="207" t="s">
        <v>152</v>
      </c>
      <c r="H84" s="208">
        <v>3592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46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154</v>
      </c>
      <c r="AT84" s="215" t="s">
        <v>149</v>
      </c>
      <c r="AU84" s="215" t="s">
        <v>85</v>
      </c>
      <c r="AY84" s="17" t="s">
        <v>147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83</v>
      </c>
      <c r="BK84" s="216">
        <f>ROUND(I84*H84,2)</f>
        <v>0</v>
      </c>
      <c r="BL84" s="17" t="s">
        <v>154</v>
      </c>
      <c r="BM84" s="215" t="s">
        <v>1292</v>
      </c>
    </row>
    <row r="85" spans="1:47" s="2" customFormat="1" ht="12">
      <c r="A85" s="38"/>
      <c r="B85" s="39"/>
      <c r="C85" s="40"/>
      <c r="D85" s="217" t="s">
        <v>156</v>
      </c>
      <c r="E85" s="40"/>
      <c r="F85" s="218" t="s">
        <v>261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156</v>
      </c>
      <c r="AU85" s="17" t="s">
        <v>85</v>
      </c>
    </row>
    <row r="86" spans="1:51" s="13" customFormat="1" ht="12">
      <c r="A86" s="13"/>
      <c r="B86" s="224"/>
      <c r="C86" s="225"/>
      <c r="D86" s="217" t="s">
        <v>160</v>
      </c>
      <c r="E86" s="226" t="s">
        <v>19</v>
      </c>
      <c r="F86" s="227" t="s">
        <v>1293</v>
      </c>
      <c r="G86" s="225"/>
      <c r="H86" s="228">
        <v>3592</v>
      </c>
      <c r="I86" s="229"/>
      <c r="J86" s="225"/>
      <c r="K86" s="225"/>
      <c r="L86" s="230"/>
      <c r="M86" s="231"/>
      <c r="N86" s="232"/>
      <c r="O86" s="232"/>
      <c r="P86" s="232"/>
      <c r="Q86" s="232"/>
      <c r="R86" s="232"/>
      <c r="S86" s="232"/>
      <c r="T86" s="23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4" t="s">
        <v>160</v>
      </c>
      <c r="AU86" s="234" t="s">
        <v>85</v>
      </c>
      <c r="AV86" s="13" t="s">
        <v>85</v>
      </c>
      <c r="AW86" s="13" t="s">
        <v>34</v>
      </c>
      <c r="AX86" s="13" t="s">
        <v>83</v>
      </c>
      <c r="AY86" s="234" t="s">
        <v>147</v>
      </c>
    </row>
    <row r="87" spans="1:65" s="2" customFormat="1" ht="24.15" customHeight="1">
      <c r="A87" s="38"/>
      <c r="B87" s="39"/>
      <c r="C87" s="204" t="s">
        <v>85</v>
      </c>
      <c r="D87" s="204" t="s">
        <v>149</v>
      </c>
      <c r="E87" s="205" t="s">
        <v>631</v>
      </c>
      <c r="F87" s="206" t="s">
        <v>632</v>
      </c>
      <c r="G87" s="207" t="s">
        <v>152</v>
      </c>
      <c r="H87" s="208">
        <v>3592</v>
      </c>
      <c r="I87" s="209"/>
      <c r="J87" s="210">
        <f>ROUND(I87*H87,2)</f>
        <v>0</v>
      </c>
      <c r="K87" s="206" t="s">
        <v>153</v>
      </c>
      <c r="L87" s="44"/>
      <c r="M87" s="211" t="s">
        <v>19</v>
      </c>
      <c r="N87" s="212" t="s">
        <v>46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154</v>
      </c>
      <c r="AT87" s="215" t="s">
        <v>149</v>
      </c>
      <c r="AU87" s="215" t="s">
        <v>85</v>
      </c>
      <c r="AY87" s="17" t="s">
        <v>147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83</v>
      </c>
      <c r="BK87" s="216">
        <f>ROUND(I87*H87,2)</f>
        <v>0</v>
      </c>
      <c r="BL87" s="17" t="s">
        <v>154</v>
      </c>
      <c r="BM87" s="215" t="s">
        <v>1294</v>
      </c>
    </row>
    <row r="88" spans="1:47" s="2" customFormat="1" ht="12">
      <c r="A88" s="38"/>
      <c r="B88" s="39"/>
      <c r="C88" s="40"/>
      <c r="D88" s="217" t="s">
        <v>156</v>
      </c>
      <c r="E88" s="40"/>
      <c r="F88" s="218" t="s">
        <v>634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156</v>
      </c>
      <c r="AU88" s="17" t="s">
        <v>85</v>
      </c>
    </row>
    <row r="89" spans="1:47" s="2" customFormat="1" ht="12">
      <c r="A89" s="38"/>
      <c r="B89" s="39"/>
      <c r="C89" s="40"/>
      <c r="D89" s="222" t="s">
        <v>158</v>
      </c>
      <c r="E89" s="40"/>
      <c r="F89" s="223" t="s">
        <v>635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158</v>
      </c>
      <c r="AU89" s="17" t="s">
        <v>85</v>
      </c>
    </row>
    <row r="90" spans="1:51" s="13" customFormat="1" ht="12">
      <c r="A90" s="13"/>
      <c r="B90" s="224"/>
      <c r="C90" s="225"/>
      <c r="D90" s="217" t="s">
        <v>160</v>
      </c>
      <c r="E90" s="226" t="s">
        <v>19</v>
      </c>
      <c r="F90" s="227" t="s">
        <v>1295</v>
      </c>
      <c r="G90" s="225"/>
      <c r="H90" s="228">
        <v>3592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160</v>
      </c>
      <c r="AU90" s="234" t="s">
        <v>85</v>
      </c>
      <c r="AV90" s="13" t="s">
        <v>85</v>
      </c>
      <c r="AW90" s="13" t="s">
        <v>34</v>
      </c>
      <c r="AX90" s="13" t="s">
        <v>83</v>
      </c>
      <c r="AY90" s="234" t="s">
        <v>147</v>
      </c>
    </row>
    <row r="91" spans="1:65" s="2" customFormat="1" ht="21.75" customHeight="1">
      <c r="A91" s="38"/>
      <c r="B91" s="39"/>
      <c r="C91" s="204" t="s">
        <v>168</v>
      </c>
      <c r="D91" s="204" t="s">
        <v>149</v>
      </c>
      <c r="E91" s="205" t="s">
        <v>636</v>
      </c>
      <c r="F91" s="206" t="s">
        <v>637</v>
      </c>
      <c r="G91" s="207" t="s">
        <v>176</v>
      </c>
      <c r="H91" s="208">
        <v>923</v>
      </c>
      <c r="I91" s="209"/>
      <c r="J91" s="210">
        <f>ROUND(I91*H91,2)</f>
        <v>0</v>
      </c>
      <c r="K91" s="206" t="s">
        <v>153</v>
      </c>
      <c r="L91" s="44"/>
      <c r="M91" s="211" t="s">
        <v>19</v>
      </c>
      <c r="N91" s="212" t="s">
        <v>46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149</v>
      </c>
      <c r="AU91" s="215" t="s">
        <v>85</v>
      </c>
      <c r="AY91" s="17" t="s">
        <v>147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83</v>
      </c>
      <c r="BK91" s="216">
        <f>ROUND(I91*H91,2)</f>
        <v>0</v>
      </c>
      <c r="BL91" s="17" t="s">
        <v>154</v>
      </c>
      <c r="BM91" s="215" t="s">
        <v>1296</v>
      </c>
    </row>
    <row r="92" spans="1:47" s="2" customFormat="1" ht="12">
      <c r="A92" s="38"/>
      <c r="B92" s="39"/>
      <c r="C92" s="40"/>
      <c r="D92" s="217" t="s">
        <v>156</v>
      </c>
      <c r="E92" s="40"/>
      <c r="F92" s="218" t="s">
        <v>639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156</v>
      </c>
      <c r="AU92" s="17" t="s">
        <v>85</v>
      </c>
    </row>
    <row r="93" spans="1:47" s="2" customFormat="1" ht="12">
      <c r="A93" s="38"/>
      <c r="B93" s="39"/>
      <c r="C93" s="40"/>
      <c r="D93" s="222" t="s">
        <v>158</v>
      </c>
      <c r="E93" s="40"/>
      <c r="F93" s="223" t="s">
        <v>640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158</v>
      </c>
      <c r="AU93" s="17" t="s">
        <v>85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1297</v>
      </c>
      <c r="G94" s="225"/>
      <c r="H94" s="228">
        <v>923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83</v>
      </c>
      <c r="AY94" s="234" t="s">
        <v>147</v>
      </c>
    </row>
    <row r="95" spans="1:65" s="2" customFormat="1" ht="24.15" customHeight="1">
      <c r="A95" s="38"/>
      <c r="B95" s="39"/>
      <c r="C95" s="204" t="s">
        <v>154</v>
      </c>
      <c r="D95" s="204" t="s">
        <v>149</v>
      </c>
      <c r="E95" s="205" t="s">
        <v>642</v>
      </c>
      <c r="F95" s="206" t="s">
        <v>643</v>
      </c>
      <c r="G95" s="207" t="s">
        <v>176</v>
      </c>
      <c r="H95" s="208">
        <v>923</v>
      </c>
      <c r="I95" s="209"/>
      <c r="J95" s="210">
        <f>ROUND(I95*H95,2)</f>
        <v>0</v>
      </c>
      <c r="K95" s="206" t="s">
        <v>153</v>
      </c>
      <c r="L95" s="44"/>
      <c r="M95" s="211" t="s">
        <v>19</v>
      </c>
      <c r="N95" s="212" t="s">
        <v>46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154</v>
      </c>
      <c r="AT95" s="215" t="s">
        <v>149</v>
      </c>
      <c r="AU95" s="215" t="s">
        <v>85</v>
      </c>
      <c r="AY95" s="17" t="s">
        <v>147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83</v>
      </c>
      <c r="BK95" s="216">
        <f>ROUND(I95*H95,2)</f>
        <v>0</v>
      </c>
      <c r="BL95" s="17" t="s">
        <v>154</v>
      </c>
      <c r="BM95" s="215" t="s">
        <v>1298</v>
      </c>
    </row>
    <row r="96" spans="1:47" s="2" customFormat="1" ht="12">
      <c r="A96" s="38"/>
      <c r="B96" s="39"/>
      <c r="C96" s="40"/>
      <c r="D96" s="217" t="s">
        <v>156</v>
      </c>
      <c r="E96" s="40"/>
      <c r="F96" s="218" t="s">
        <v>645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156</v>
      </c>
      <c r="AU96" s="17" t="s">
        <v>85</v>
      </c>
    </row>
    <row r="97" spans="1:47" s="2" customFormat="1" ht="12">
      <c r="A97" s="38"/>
      <c r="B97" s="39"/>
      <c r="C97" s="40"/>
      <c r="D97" s="222" t="s">
        <v>158</v>
      </c>
      <c r="E97" s="40"/>
      <c r="F97" s="223" t="s">
        <v>646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158</v>
      </c>
      <c r="AU97" s="17" t="s">
        <v>85</v>
      </c>
    </row>
    <row r="98" spans="1:51" s="13" customFormat="1" ht="12">
      <c r="A98" s="13"/>
      <c r="B98" s="224"/>
      <c r="C98" s="225"/>
      <c r="D98" s="217" t="s">
        <v>160</v>
      </c>
      <c r="E98" s="226" t="s">
        <v>19</v>
      </c>
      <c r="F98" s="227" t="s">
        <v>1299</v>
      </c>
      <c r="G98" s="225"/>
      <c r="H98" s="228">
        <v>923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160</v>
      </c>
      <c r="AU98" s="234" t="s">
        <v>85</v>
      </c>
      <c r="AV98" s="13" t="s">
        <v>85</v>
      </c>
      <c r="AW98" s="13" t="s">
        <v>34</v>
      </c>
      <c r="AX98" s="13" t="s">
        <v>83</v>
      </c>
      <c r="AY98" s="234" t="s">
        <v>147</v>
      </c>
    </row>
    <row r="99" spans="1:65" s="2" customFormat="1" ht="16.5" customHeight="1">
      <c r="A99" s="38"/>
      <c r="B99" s="39"/>
      <c r="C99" s="204" t="s">
        <v>181</v>
      </c>
      <c r="D99" s="204" t="s">
        <v>149</v>
      </c>
      <c r="E99" s="205" t="s">
        <v>282</v>
      </c>
      <c r="F99" s="206" t="s">
        <v>283</v>
      </c>
      <c r="G99" s="207" t="s">
        <v>176</v>
      </c>
      <c r="H99" s="208">
        <v>923</v>
      </c>
      <c r="I99" s="209"/>
      <c r="J99" s="210">
        <f>ROUND(I99*H99,2)</f>
        <v>0</v>
      </c>
      <c r="K99" s="206" t="s">
        <v>153</v>
      </c>
      <c r="L99" s="44"/>
      <c r="M99" s="211" t="s">
        <v>19</v>
      </c>
      <c r="N99" s="212" t="s">
        <v>46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154</v>
      </c>
      <c r="AT99" s="215" t="s">
        <v>149</v>
      </c>
      <c r="AU99" s="215" t="s">
        <v>85</v>
      </c>
      <c r="AY99" s="17" t="s">
        <v>147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83</v>
      </c>
      <c r="BK99" s="216">
        <f>ROUND(I99*H99,2)</f>
        <v>0</v>
      </c>
      <c r="BL99" s="17" t="s">
        <v>154</v>
      </c>
      <c r="BM99" s="215" t="s">
        <v>1300</v>
      </c>
    </row>
    <row r="100" spans="1:47" s="2" customFormat="1" ht="12">
      <c r="A100" s="38"/>
      <c r="B100" s="39"/>
      <c r="C100" s="40"/>
      <c r="D100" s="217" t="s">
        <v>156</v>
      </c>
      <c r="E100" s="40"/>
      <c r="F100" s="218" t="s">
        <v>285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156</v>
      </c>
      <c r="AU100" s="17" t="s">
        <v>85</v>
      </c>
    </row>
    <row r="101" spans="1:47" s="2" customFormat="1" ht="12">
      <c r="A101" s="38"/>
      <c r="B101" s="39"/>
      <c r="C101" s="40"/>
      <c r="D101" s="222" t="s">
        <v>158</v>
      </c>
      <c r="E101" s="40"/>
      <c r="F101" s="223" t="s">
        <v>286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158</v>
      </c>
      <c r="AU101" s="17" t="s">
        <v>85</v>
      </c>
    </row>
    <row r="102" spans="1:51" s="13" customFormat="1" ht="12">
      <c r="A102" s="13"/>
      <c r="B102" s="224"/>
      <c r="C102" s="225"/>
      <c r="D102" s="217" t="s">
        <v>160</v>
      </c>
      <c r="E102" s="226" t="s">
        <v>19</v>
      </c>
      <c r="F102" s="227" t="s">
        <v>1301</v>
      </c>
      <c r="G102" s="225"/>
      <c r="H102" s="228">
        <v>923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160</v>
      </c>
      <c r="AU102" s="234" t="s">
        <v>85</v>
      </c>
      <c r="AV102" s="13" t="s">
        <v>85</v>
      </c>
      <c r="AW102" s="13" t="s">
        <v>34</v>
      </c>
      <c r="AX102" s="13" t="s">
        <v>83</v>
      </c>
      <c r="AY102" s="234" t="s">
        <v>147</v>
      </c>
    </row>
    <row r="103" spans="1:65" s="2" customFormat="1" ht="24.15" customHeight="1">
      <c r="A103" s="38"/>
      <c r="B103" s="39"/>
      <c r="C103" s="204" t="s">
        <v>187</v>
      </c>
      <c r="D103" s="204" t="s">
        <v>149</v>
      </c>
      <c r="E103" s="205" t="s">
        <v>188</v>
      </c>
      <c r="F103" s="206" t="s">
        <v>189</v>
      </c>
      <c r="G103" s="207" t="s">
        <v>176</v>
      </c>
      <c r="H103" s="208">
        <v>3258</v>
      </c>
      <c r="I103" s="209"/>
      <c r="J103" s="210">
        <f>ROUND(I103*H103,2)</f>
        <v>0</v>
      </c>
      <c r="K103" s="206" t="s">
        <v>153</v>
      </c>
      <c r="L103" s="44"/>
      <c r="M103" s="211" t="s">
        <v>19</v>
      </c>
      <c r="N103" s="212" t="s">
        <v>46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154</v>
      </c>
      <c r="AT103" s="215" t="s">
        <v>149</v>
      </c>
      <c r="AU103" s="215" t="s">
        <v>85</v>
      </c>
      <c r="AY103" s="17" t="s">
        <v>147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83</v>
      </c>
      <c r="BK103" s="216">
        <f>ROUND(I103*H103,2)</f>
        <v>0</v>
      </c>
      <c r="BL103" s="17" t="s">
        <v>154</v>
      </c>
      <c r="BM103" s="215" t="s">
        <v>1302</v>
      </c>
    </row>
    <row r="104" spans="1:47" s="2" customFormat="1" ht="12">
      <c r="A104" s="38"/>
      <c r="B104" s="39"/>
      <c r="C104" s="40"/>
      <c r="D104" s="217" t="s">
        <v>156</v>
      </c>
      <c r="E104" s="40"/>
      <c r="F104" s="218" t="s">
        <v>191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156</v>
      </c>
      <c r="AU104" s="17" t="s">
        <v>85</v>
      </c>
    </row>
    <row r="105" spans="1:47" s="2" customFormat="1" ht="12">
      <c r="A105" s="38"/>
      <c r="B105" s="39"/>
      <c r="C105" s="40"/>
      <c r="D105" s="222" t="s">
        <v>158</v>
      </c>
      <c r="E105" s="40"/>
      <c r="F105" s="223" t="s">
        <v>192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158</v>
      </c>
      <c r="AU105" s="17" t="s">
        <v>85</v>
      </c>
    </row>
    <row r="106" spans="1:51" s="13" customFormat="1" ht="12">
      <c r="A106" s="13"/>
      <c r="B106" s="224"/>
      <c r="C106" s="225"/>
      <c r="D106" s="217" t="s">
        <v>160</v>
      </c>
      <c r="E106" s="226" t="s">
        <v>19</v>
      </c>
      <c r="F106" s="227" t="s">
        <v>1303</v>
      </c>
      <c r="G106" s="225"/>
      <c r="H106" s="228">
        <v>2115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160</v>
      </c>
      <c r="AU106" s="234" t="s">
        <v>85</v>
      </c>
      <c r="AV106" s="13" t="s">
        <v>85</v>
      </c>
      <c r="AW106" s="13" t="s">
        <v>34</v>
      </c>
      <c r="AX106" s="13" t="s">
        <v>75</v>
      </c>
      <c r="AY106" s="234" t="s">
        <v>147</v>
      </c>
    </row>
    <row r="107" spans="1:51" s="13" customFormat="1" ht="12">
      <c r="A107" s="13"/>
      <c r="B107" s="224"/>
      <c r="C107" s="225"/>
      <c r="D107" s="217" t="s">
        <v>160</v>
      </c>
      <c r="E107" s="226" t="s">
        <v>19</v>
      </c>
      <c r="F107" s="227" t="s">
        <v>1304</v>
      </c>
      <c r="G107" s="225"/>
      <c r="H107" s="228">
        <v>922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160</v>
      </c>
      <c r="AU107" s="234" t="s">
        <v>85</v>
      </c>
      <c r="AV107" s="13" t="s">
        <v>85</v>
      </c>
      <c r="AW107" s="13" t="s">
        <v>34</v>
      </c>
      <c r="AX107" s="13" t="s">
        <v>75</v>
      </c>
      <c r="AY107" s="234" t="s">
        <v>147</v>
      </c>
    </row>
    <row r="108" spans="1:51" s="13" customFormat="1" ht="12">
      <c r="A108" s="13"/>
      <c r="B108" s="224"/>
      <c r="C108" s="225"/>
      <c r="D108" s="217" t="s">
        <v>160</v>
      </c>
      <c r="E108" s="226" t="s">
        <v>19</v>
      </c>
      <c r="F108" s="227" t="s">
        <v>1305</v>
      </c>
      <c r="G108" s="225"/>
      <c r="H108" s="228">
        <v>221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160</v>
      </c>
      <c r="AU108" s="234" t="s">
        <v>85</v>
      </c>
      <c r="AV108" s="13" t="s">
        <v>85</v>
      </c>
      <c r="AW108" s="13" t="s">
        <v>34</v>
      </c>
      <c r="AX108" s="13" t="s">
        <v>75</v>
      </c>
      <c r="AY108" s="234" t="s">
        <v>147</v>
      </c>
    </row>
    <row r="109" spans="1:51" s="14" customFormat="1" ht="12">
      <c r="A109" s="14"/>
      <c r="B109" s="238"/>
      <c r="C109" s="239"/>
      <c r="D109" s="217" t="s">
        <v>160</v>
      </c>
      <c r="E109" s="240" t="s">
        <v>19</v>
      </c>
      <c r="F109" s="241" t="s">
        <v>247</v>
      </c>
      <c r="G109" s="239"/>
      <c r="H109" s="242">
        <v>3258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160</v>
      </c>
      <c r="AU109" s="248" t="s">
        <v>85</v>
      </c>
      <c r="AV109" s="14" t="s">
        <v>154</v>
      </c>
      <c r="AW109" s="14" t="s">
        <v>34</v>
      </c>
      <c r="AX109" s="14" t="s">
        <v>83</v>
      </c>
      <c r="AY109" s="248" t="s">
        <v>147</v>
      </c>
    </row>
    <row r="110" spans="1:65" s="2" customFormat="1" ht="37.8" customHeight="1">
      <c r="A110" s="38"/>
      <c r="B110" s="39"/>
      <c r="C110" s="204" t="s">
        <v>193</v>
      </c>
      <c r="D110" s="204" t="s">
        <v>149</v>
      </c>
      <c r="E110" s="205" t="s">
        <v>1306</v>
      </c>
      <c r="F110" s="206" t="s">
        <v>1307</v>
      </c>
      <c r="G110" s="207" t="s">
        <v>176</v>
      </c>
      <c r="H110" s="208">
        <v>3258</v>
      </c>
      <c r="I110" s="209"/>
      <c r="J110" s="210">
        <f>ROUND(I110*H110,2)</f>
        <v>0</v>
      </c>
      <c r="K110" s="206" t="s">
        <v>153</v>
      </c>
      <c r="L110" s="44"/>
      <c r="M110" s="211" t="s">
        <v>19</v>
      </c>
      <c r="N110" s="212" t="s">
        <v>46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154</v>
      </c>
      <c r="AT110" s="215" t="s">
        <v>149</v>
      </c>
      <c r="AU110" s="215" t="s">
        <v>85</v>
      </c>
      <c r="AY110" s="17" t="s">
        <v>147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83</v>
      </c>
      <c r="BK110" s="216">
        <f>ROUND(I110*H110,2)</f>
        <v>0</v>
      </c>
      <c r="BL110" s="17" t="s">
        <v>154</v>
      </c>
      <c r="BM110" s="215" t="s">
        <v>1308</v>
      </c>
    </row>
    <row r="111" spans="1:47" s="2" customFormat="1" ht="12">
      <c r="A111" s="38"/>
      <c r="B111" s="39"/>
      <c r="C111" s="40"/>
      <c r="D111" s="217" t="s">
        <v>156</v>
      </c>
      <c r="E111" s="40"/>
      <c r="F111" s="218" t="s">
        <v>1309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156</v>
      </c>
      <c r="AU111" s="17" t="s">
        <v>85</v>
      </c>
    </row>
    <row r="112" spans="1:47" s="2" customFormat="1" ht="12">
      <c r="A112" s="38"/>
      <c r="B112" s="39"/>
      <c r="C112" s="40"/>
      <c r="D112" s="222" t="s">
        <v>158</v>
      </c>
      <c r="E112" s="40"/>
      <c r="F112" s="223" t="s">
        <v>1310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158</v>
      </c>
      <c r="AU112" s="17" t="s">
        <v>85</v>
      </c>
    </row>
    <row r="113" spans="1:51" s="13" customFormat="1" ht="12">
      <c r="A113" s="13"/>
      <c r="B113" s="224"/>
      <c r="C113" s="225"/>
      <c r="D113" s="217" t="s">
        <v>160</v>
      </c>
      <c r="E113" s="226" t="s">
        <v>19</v>
      </c>
      <c r="F113" s="227" t="s">
        <v>1303</v>
      </c>
      <c r="G113" s="225"/>
      <c r="H113" s="228">
        <v>2115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160</v>
      </c>
      <c r="AU113" s="234" t="s">
        <v>85</v>
      </c>
      <c r="AV113" s="13" t="s">
        <v>85</v>
      </c>
      <c r="AW113" s="13" t="s">
        <v>34</v>
      </c>
      <c r="AX113" s="13" t="s">
        <v>75</v>
      </c>
      <c r="AY113" s="234" t="s">
        <v>147</v>
      </c>
    </row>
    <row r="114" spans="1:51" s="13" customFormat="1" ht="12">
      <c r="A114" s="13"/>
      <c r="B114" s="224"/>
      <c r="C114" s="225"/>
      <c r="D114" s="217" t="s">
        <v>160</v>
      </c>
      <c r="E114" s="226" t="s">
        <v>19</v>
      </c>
      <c r="F114" s="227" t="s">
        <v>1304</v>
      </c>
      <c r="G114" s="225"/>
      <c r="H114" s="228">
        <v>922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160</v>
      </c>
      <c r="AU114" s="234" t="s">
        <v>85</v>
      </c>
      <c r="AV114" s="13" t="s">
        <v>85</v>
      </c>
      <c r="AW114" s="13" t="s">
        <v>34</v>
      </c>
      <c r="AX114" s="13" t="s">
        <v>75</v>
      </c>
      <c r="AY114" s="234" t="s">
        <v>147</v>
      </c>
    </row>
    <row r="115" spans="1:51" s="13" customFormat="1" ht="12">
      <c r="A115" s="13"/>
      <c r="B115" s="224"/>
      <c r="C115" s="225"/>
      <c r="D115" s="217" t="s">
        <v>160</v>
      </c>
      <c r="E115" s="226" t="s">
        <v>19</v>
      </c>
      <c r="F115" s="227" t="s">
        <v>1305</v>
      </c>
      <c r="G115" s="225"/>
      <c r="H115" s="228">
        <v>221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160</v>
      </c>
      <c r="AU115" s="234" t="s">
        <v>85</v>
      </c>
      <c r="AV115" s="13" t="s">
        <v>85</v>
      </c>
      <c r="AW115" s="13" t="s">
        <v>34</v>
      </c>
      <c r="AX115" s="13" t="s">
        <v>75</v>
      </c>
      <c r="AY115" s="234" t="s">
        <v>147</v>
      </c>
    </row>
    <row r="116" spans="1:51" s="14" customFormat="1" ht="12">
      <c r="A116" s="14"/>
      <c r="B116" s="238"/>
      <c r="C116" s="239"/>
      <c r="D116" s="217" t="s">
        <v>160</v>
      </c>
      <c r="E116" s="240" t="s">
        <v>19</v>
      </c>
      <c r="F116" s="241" t="s">
        <v>247</v>
      </c>
      <c r="G116" s="239"/>
      <c r="H116" s="242">
        <v>3258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160</v>
      </c>
      <c r="AU116" s="248" t="s">
        <v>85</v>
      </c>
      <c r="AV116" s="14" t="s">
        <v>154</v>
      </c>
      <c r="AW116" s="14" t="s">
        <v>34</v>
      </c>
      <c r="AX116" s="14" t="s">
        <v>83</v>
      </c>
      <c r="AY116" s="248" t="s">
        <v>147</v>
      </c>
    </row>
    <row r="117" spans="1:65" s="2" customFormat="1" ht="24.15" customHeight="1">
      <c r="A117" s="38"/>
      <c r="B117" s="39"/>
      <c r="C117" s="204" t="s">
        <v>200</v>
      </c>
      <c r="D117" s="204" t="s">
        <v>149</v>
      </c>
      <c r="E117" s="205" t="s">
        <v>1001</v>
      </c>
      <c r="F117" s="206" t="s">
        <v>1002</v>
      </c>
      <c r="G117" s="207" t="s">
        <v>176</v>
      </c>
      <c r="H117" s="208">
        <v>3258</v>
      </c>
      <c r="I117" s="209"/>
      <c r="J117" s="210">
        <f>ROUND(I117*H117,2)</f>
        <v>0</v>
      </c>
      <c r="K117" s="206" t="s">
        <v>153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1311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1004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47" s="2" customFormat="1" ht="12">
      <c r="A119" s="38"/>
      <c r="B119" s="39"/>
      <c r="C119" s="40"/>
      <c r="D119" s="222" t="s">
        <v>158</v>
      </c>
      <c r="E119" s="40"/>
      <c r="F119" s="223" t="s">
        <v>1005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158</v>
      </c>
      <c r="AU119" s="17" t="s">
        <v>85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1303</v>
      </c>
      <c r="G120" s="225"/>
      <c r="H120" s="228">
        <v>2115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75</v>
      </c>
      <c r="AY120" s="234" t="s">
        <v>147</v>
      </c>
    </row>
    <row r="121" spans="1:51" s="13" customFormat="1" ht="12">
      <c r="A121" s="13"/>
      <c r="B121" s="224"/>
      <c r="C121" s="225"/>
      <c r="D121" s="217" t="s">
        <v>160</v>
      </c>
      <c r="E121" s="226" t="s">
        <v>19</v>
      </c>
      <c r="F121" s="227" t="s">
        <v>1304</v>
      </c>
      <c r="G121" s="225"/>
      <c r="H121" s="228">
        <v>922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34</v>
      </c>
      <c r="AX121" s="13" t="s">
        <v>75</v>
      </c>
      <c r="AY121" s="234" t="s">
        <v>147</v>
      </c>
    </row>
    <row r="122" spans="1:51" s="13" customFormat="1" ht="12">
      <c r="A122" s="13"/>
      <c r="B122" s="224"/>
      <c r="C122" s="225"/>
      <c r="D122" s="217" t="s">
        <v>160</v>
      </c>
      <c r="E122" s="226" t="s">
        <v>19</v>
      </c>
      <c r="F122" s="227" t="s">
        <v>1305</v>
      </c>
      <c r="G122" s="225"/>
      <c r="H122" s="228">
        <v>221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160</v>
      </c>
      <c r="AU122" s="234" t="s">
        <v>85</v>
      </c>
      <c r="AV122" s="13" t="s">
        <v>85</v>
      </c>
      <c r="AW122" s="13" t="s">
        <v>34</v>
      </c>
      <c r="AX122" s="13" t="s">
        <v>75</v>
      </c>
      <c r="AY122" s="234" t="s">
        <v>147</v>
      </c>
    </row>
    <row r="123" spans="1:51" s="14" customFormat="1" ht="12">
      <c r="A123" s="14"/>
      <c r="B123" s="238"/>
      <c r="C123" s="239"/>
      <c r="D123" s="217" t="s">
        <v>160</v>
      </c>
      <c r="E123" s="240" t="s">
        <v>19</v>
      </c>
      <c r="F123" s="241" t="s">
        <v>247</v>
      </c>
      <c r="G123" s="239"/>
      <c r="H123" s="242">
        <v>3258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160</v>
      </c>
      <c r="AU123" s="248" t="s">
        <v>85</v>
      </c>
      <c r="AV123" s="14" t="s">
        <v>154</v>
      </c>
      <c r="AW123" s="14" t="s">
        <v>34</v>
      </c>
      <c r="AX123" s="14" t="s">
        <v>83</v>
      </c>
      <c r="AY123" s="248" t="s">
        <v>147</v>
      </c>
    </row>
    <row r="124" spans="1:65" s="2" customFormat="1" ht="16.5" customHeight="1">
      <c r="A124" s="38"/>
      <c r="B124" s="39"/>
      <c r="C124" s="204" t="s">
        <v>206</v>
      </c>
      <c r="D124" s="204" t="s">
        <v>149</v>
      </c>
      <c r="E124" s="205" t="s">
        <v>290</v>
      </c>
      <c r="F124" s="206" t="s">
        <v>291</v>
      </c>
      <c r="G124" s="207" t="s">
        <v>152</v>
      </c>
      <c r="H124" s="208">
        <v>967</v>
      </c>
      <c r="I124" s="209"/>
      <c r="J124" s="210">
        <f>ROUND(I124*H124,2)</f>
        <v>0</v>
      </c>
      <c r="K124" s="206" t="s">
        <v>153</v>
      </c>
      <c r="L124" s="44"/>
      <c r="M124" s="211" t="s">
        <v>19</v>
      </c>
      <c r="N124" s="212" t="s">
        <v>46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154</v>
      </c>
      <c r="AT124" s="215" t="s">
        <v>149</v>
      </c>
      <c r="AU124" s="215" t="s">
        <v>85</v>
      </c>
      <c r="AY124" s="17" t="s">
        <v>147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83</v>
      </c>
      <c r="BK124" s="216">
        <f>ROUND(I124*H124,2)</f>
        <v>0</v>
      </c>
      <c r="BL124" s="17" t="s">
        <v>154</v>
      </c>
      <c r="BM124" s="215" t="s">
        <v>1312</v>
      </c>
    </row>
    <row r="125" spans="1:47" s="2" customFormat="1" ht="12">
      <c r="A125" s="38"/>
      <c r="B125" s="39"/>
      <c r="C125" s="40"/>
      <c r="D125" s="217" t="s">
        <v>156</v>
      </c>
      <c r="E125" s="40"/>
      <c r="F125" s="218" t="s">
        <v>293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156</v>
      </c>
      <c r="AU125" s="17" t="s">
        <v>85</v>
      </c>
    </row>
    <row r="126" spans="1:47" s="2" customFormat="1" ht="12">
      <c r="A126" s="38"/>
      <c r="B126" s="39"/>
      <c r="C126" s="40"/>
      <c r="D126" s="222" t="s">
        <v>158</v>
      </c>
      <c r="E126" s="40"/>
      <c r="F126" s="223" t="s">
        <v>294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158</v>
      </c>
      <c r="AU126" s="17" t="s">
        <v>85</v>
      </c>
    </row>
    <row r="127" spans="1:51" s="13" customFormat="1" ht="12">
      <c r="A127" s="13"/>
      <c r="B127" s="224"/>
      <c r="C127" s="225"/>
      <c r="D127" s="217" t="s">
        <v>160</v>
      </c>
      <c r="E127" s="226" t="s">
        <v>19</v>
      </c>
      <c r="F127" s="227" t="s">
        <v>1313</v>
      </c>
      <c r="G127" s="225"/>
      <c r="H127" s="228">
        <v>967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160</v>
      </c>
      <c r="AU127" s="234" t="s">
        <v>85</v>
      </c>
      <c r="AV127" s="13" t="s">
        <v>85</v>
      </c>
      <c r="AW127" s="13" t="s">
        <v>34</v>
      </c>
      <c r="AX127" s="13" t="s">
        <v>83</v>
      </c>
      <c r="AY127" s="234" t="s">
        <v>147</v>
      </c>
    </row>
    <row r="128" spans="1:65" s="2" customFormat="1" ht="24.15" customHeight="1">
      <c r="A128" s="38"/>
      <c r="B128" s="39"/>
      <c r="C128" s="204" t="s">
        <v>216</v>
      </c>
      <c r="D128" s="204" t="s">
        <v>149</v>
      </c>
      <c r="E128" s="205" t="s">
        <v>302</v>
      </c>
      <c r="F128" s="206" t="s">
        <v>303</v>
      </c>
      <c r="G128" s="207" t="s">
        <v>152</v>
      </c>
      <c r="H128" s="208">
        <v>967</v>
      </c>
      <c r="I128" s="209"/>
      <c r="J128" s="210">
        <f>ROUND(I128*H128,2)</f>
        <v>0</v>
      </c>
      <c r="K128" s="206" t="s">
        <v>153</v>
      </c>
      <c r="L128" s="44"/>
      <c r="M128" s="211" t="s">
        <v>19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154</v>
      </c>
      <c r="AT128" s="215" t="s">
        <v>149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1314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305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47" s="2" customFormat="1" ht="12">
      <c r="A130" s="38"/>
      <c r="B130" s="39"/>
      <c r="C130" s="40"/>
      <c r="D130" s="222" t="s">
        <v>158</v>
      </c>
      <c r="E130" s="40"/>
      <c r="F130" s="223" t="s">
        <v>306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158</v>
      </c>
      <c r="AU130" s="17" t="s">
        <v>85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1313</v>
      </c>
      <c r="G131" s="225"/>
      <c r="H131" s="228">
        <v>967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83</v>
      </c>
      <c r="AY131" s="234" t="s">
        <v>147</v>
      </c>
    </row>
    <row r="132" spans="1:65" s="2" customFormat="1" ht="33" customHeight="1">
      <c r="A132" s="38"/>
      <c r="B132" s="39"/>
      <c r="C132" s="204" t="s">
        <v>225</v>
      </c>
      <c r="D132" s="204" t="s">
        <v>149</v>
      </c>
      <c r="E132" s="205" t="s">
        <v>661</v>
      </c>
      <c r="F132" s="206" t="s">
        <v>662</v>
      </c>
      <c r="G132" s="207" t="s">
        <v>152</v>
      </c>
      <c r="H132" s="208">
        <v>3592</v>
      </c>
      <c r="I132" s="209"/>
      <c r="J132" s="210">
        <f>ROUND(I132*H132,2)</f>
        <v>0</v>
      </c>
      <c r="K132" s="206" t="s">
        <v>153</v>
      </c>
      <c r="L132" s="44"/>
      <c r="M132" s="211" t="s">
        <v>19</v>
      </c>
      <c r="N132" s="212" t="s">
        <v>46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154</v>
      </c>
      <c r="AT132" s="215" t="s">
        <v>149</v>
      </c>
      <c r="AU132" s="215" t="s">
        <v>85</v>
      </c>
      <c r="AY132" s="17" t="s">
        <v>147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83</v>
      </c>
      <c r="BK132" s="216">
        <f>ROUND(I132*H132,2)</f>
        <v>0</v>
      </c>
      <c r="BL132" s="17" t="s">
        <v>154</v>
      </c>
      <c r="BM132" s="215" t="s">
        <v>1315</v>
      </c>
    </row>
    <row r="133" spans="1:47" s="2" customFormat="1" ht="12">
      <c r="A133" s="38"/>
      <c r="B133" s="39"/>
      <c r="C133" s="40"/>
      <c r="D133" s="217" t="s">
        <v>156</v>
      </c>
      <c r="E133" s="40"/>
      <c r="F133" s="218" t="s">
        <v>664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85</v>
      </c>
    </row>
    <row r="134" spans="1:47" s="2" customFormat="1" ht="12">
      <c r="A134" s="38"/>
      <c r="B134" s="39"/>
      <c r="C134" s="40"/>
      <c r="D134" s="222" t="s">
        <v>158</v>
      </c>
      <c r="E134" s="40"/>
      <c r="F134" s="223" t="s">
        <v>665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85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1316</v>
      </c>
      <c r="G135" s="225"/>
      <c r="H135" s="228">
        <v>3592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83</v>
      </c>
      <c r="AY135" s="234" t="s">
        <v>147</v>
      </c>
    </row>
    <row r="136" spans="1:65" s="2" customFormat="1" ht="24.15" customHeight="1">
      <c r="A136" s="38"/>
      <c r="B136" s="39"/>
      <c r="C136" s="204" t="s">
        <v>212</v>
      </c>
      <c r="D136" s="204" t="s">
        <v>149</v>
      </c>
      <c r="E136" s="205" t="s">
        <v>666</v>
      </c>
      <c r="F136" s="206" t="s">
        <v>667</v>
      </c>
      <c r="G136" s="207" t="s">
        <v>152</v>
      </c>
      <c r="H136" s="208">
        <v>3592</v>
      </c>
      <c r="I136" s="209"/>
      <c r="J136" s="210">
        <f>ROUND(I136*H136,2)</f>
        <v>0</v>
      </c>
      <c r="K136" s="206" t="s">
        <v>153</v>
      </c>
      <c r="L136" s="44"/>
      <c r="M136" s="211" t="s">
        <v>19</v>
      </c>
      <c r="N136" s="212" t="s">
        <v>46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154</v>
      </c>
      <c r="AT136" s="215" t="s">
        <v>149</v>
      </c>
      <c r="AU136" s="215" t="s">
        <v>85</v>
      </c>
      <c r="AY136" s="17" t="s">
        <v>147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83</v>
      </c>
      <c r="BK136" s="216">
        <f>ROUND(I136*H136,2)</f>
        <v>0</v>
      </c>
      <c r="BL136" s="17" t="s">
        <v>154</v>
      </c>
      <c r="BM136" s="215" t="s">
        <v>1317</v>
      </c>
    </row>
    <row r="137" spans="1:47" s="2" customFormat="1" ht="12">
      <c r="A137" s="38"/>
      <c r="B137" s="39"/>
      <c r="C137" s="40"/>
      <c r="D137" s="217" t="s">
        <v>156</v>
      </c>
      <c r="E137" s="40"/>
      <c r="F137" s="218" t="s">
        <v>669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85</v>
      </c>
    </row>
    <row r="138" spans="1:47" s="2" customFormat="1" ht="12">
      <c r="A138" s="38"/>
      <c r="B138" s="39"/>
      <c r="C138" s="40"/>
      <c r="D138" s="222" t="s">
        <v>158</v>
      </c>
      <c r="E138" s="40"/>
      <c r="F138" s="223" t="s">
        <v>670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158</v>
      </c>
      <c r="AU138" s="17" t="s">
        <v>85</v>
      </c>
    </row>
    <row r="139" spans="1:51" s="13" customFormat="1" ht="12">
      <c r="A139" s="13"/>
      <c r="B139" s="224"/>
      <c r="C139" s="225"/>
      <c r="D139" s="217" t="s">
        <v>160</v>
      </c>
      <c r="E139" s="226" t="s">
        <v>19</v>
      </c>
      <c r="F139" s="227" t="s">
        <v>1318</v>
      </c>
      <c r="G139" s="225"/>
      <c r="H139" s="228">
        <v>3592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160</v>
      </c>
      <c r="AU139" s="234" t="s">
        <v>85</v>
      </c>
      <c r="AV139" s="13" t="s">
        <v>85</v>
      </c>
      <c r="AW139" s="13" t="s">
        <v>34</v>
      </c>
      <c r="AX139" s="13" t="s">
        <v>83</v>
      </c>
      <c r="AY139" s="234" t="s">
        <v>147</v>
      </c>
    </row>
    <row r="140" spans="1:65" s="2" customFormat="1" ht="16.5" customHeight="1">
      <c r="A140" s="38"/>
      <c r="B140" s="39"/>
      <c r="C140" s="249" t="s">
        <v>313</v>
      </c>
      <c r="D140" s="249" t="s">
        <v>248</v>
      </c>
      <c r="E140" s="250" t="s">
        <v>351</v>
      </c>
      <c r="F140" s="251" t="s">
        <v>352</v>
      </c>
      <c r="G140" s="252" t="s">
        <v>353</v>
      </c>
      <c r="H140" s="253">
        <v>71.84</v>
      </c>
      <c r="I140" s="254"/>
      <c r="J140" s="255">
        <f>ROUND(I140*H140,2)</f>
        <v>0</v>
      </c>
      <c r="K140" s="251" t="s">
        <v>153</v>
      </c>
      <c r="L140" s="256"/>
      <c r="M140" s="257" t="s">
        <v>19</v>
      </c>
      <c r="N140" s="258" t="s">
        <v>46</v>
      </c>
      <c r="O140" s="84"/>
      <c r="P140" s="213">
        <f>O140*H140</f>
        <v>0</v>
      </c>
      <c r="Q140" s="213">
        <v>0.001</v>
      </c>
      <c r="R140" s="213">
        <f>Q140*H140</f>
        <v>0.07184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200</v>
      </c>
      <c r="AT140" s="215" t="s">
        <v>248</v>
      </c>
      <c r="AU140" s="215" t="s">
        <v>85</v>
      </c>
      <c r="AY140" s="17" t="s">
        <v>147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83</v>
      </c>
      <c r="BK140" s="216">
        <f>ROUND(I140*H140,2)</f>
        <v>0</v>
      </c>
      <c r="BL140" s="17" t="s">
        <v>154</v>
      </c>
      <c r="BM140" s="215" t="s">
        <v>1319</v>
      </c>
    </row>
    <row r="141" spans="1:47" s="2" customFormat="1" ht="12">
      <c r="A141" s="38"/>
      <c r="B141" s="39"/>
      <c r="C141" s="40"/>
      <c r="D141" s="217" t="s">
        <v>156</v>
      </c>
      <c r="E141" s="40"/>
      <c r="F141" s="218" t="s">
        <v>352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85</v>
      </c>
    </row>
    <row r="142" spans="1:51" s="13" customFormat="1" ht="12">
      <c r="A142" s="13"/>
      <c r="B142" s="224"/>
      <c r="C142" s="225"/>
      <c r="D142" s="217" t="s">
        <v>160</v>
      </c>
      <c r="E142" s="225"/>
      <c r="F142" s="227" t="s">
        <v>1320</v>
      </c>
      <c r="G142" s="225"/>
      <c r="H142" s="228">
        <v>71.84</v>
      </c>
      <c r="I142" s="229"/>
      <c r="J142" s="225"/>
      <c r="K142" s="225"/>
      <c r="L142" s="230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160</v>
      </c>
      <c r="AU142" s="234" t="s">
        <v>85</v>
      </c>
      <c r="AV142" s="13" t="s">
        <v>85</v>
      </c>
      <c r="AW142" s="13" t="s">
        <v>4</v>
      </c>
      <c r="AX142" s="13" t="s">
        <v>83</v>
      </c>
      <c r="AY142" s="234" t="s">
        <v>147</v>
      </c>
    </row>
    <row r="143" spans="1:31" s="2" customFormat="1" ht="6.95" customHeight="1">
      <c r="A143" s="3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80:K14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9" r:id="rId1" display="https://podminky.urs.cz/item/CS_URS_2022_02/121151124"/>
    <hyperlink ref="F93" r:id="rId2" display="https://podminky.urs.cz/item/CS_URS_2022_02/167103101"/>
    <hyperlink ref="F97" r:id="rId3" display="https://podminky.urs.cz/item/CS_URS_2022_02/162206112"/>
    <hyperlink ref="F101" r:id="rId4" display="https://podminky.urs.cz/item/CS_URS_2022_02/171251201"/>
    <hyperlink ref="F105" r:id="rId5" display="https://podminky.urs.cz/item/CS_URS_2022_02/167151111"/>
    <hyperlink ref="F112" r:id="rId6" display="https://podminky.urs.cz/item/CS_URS_2022_02/162451105"/>
    <hyperlink ref="F119" r:id="rId7" display="https://podminky.urs.cz/item/CS_URS_2022_02/171151111"/>
    <hyperlink ref="F126" r:id="rId8" display="https://podminky.urs.cz/item/CS_URS_2022_02/182251101"/>
    <hyperlink ref="F130" r:id="rId9" display="https://podminky.urs.cz/item/CS_URS_2022_02/171151101"/>
    <hyperlink ref="F134" r:id="rId10" display="https://podminky.urs.cz/item/CS_URS_2022_02/181351114"/>
    <hyperlink ref="F138" r:id="rId11" display="https://podminky.urs.cz/item/CS_URS_2022_02/1814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1321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ROUND((SUM(BE91:BE231)),2)</f>
        <v>0</v>
      </c>
      <c r="G33" s="38"/>
      <c r="H33" s="38"/>
      <c r="I33" s="148">
        <v>0.21</v>
      </c>
      <c r="J33" s="147">
        <f>ROUND(((SUM(BE91:BE231))*I33),2)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ROUND((SUM(BF91:BF231)),2)</f>
        <v>0</v>
      </c>
      <c r="G34" s="38"/>
      <c r="H34" s="38"/>
      <c r="I34" s="148">
        <v>0.15</v>
      </c>
      <c r="J34" s="147">
        <f>ROUND(((SUM(BF91:BF231))*I34),2)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ROUND((SUM(BG91:BG231)),2)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ROUND((SUM(BH91:BH231)),2)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ROUND((SUM(BI91:BI231)),2)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231</v>
      </c>
      <c r="E62" s="174"/>
      <c r="F62" s="174"/>
      <c r="G62" s="174"/>
      <c r="H62" s="174"/>
      <c r="I62" s="174"/>
      <c r="J62" s="175">
        <f>J136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1228</v>
      </c>
      <c r="E63" s="174"/>
      <c r="F63" s="174"/>
      <c r="G63" s="174"/>
      <c r="H63" s="174"/>
      <c r="I63" s="174"/>
      <c r="J63" s="175">
        <f>J150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676</v>
      </c>
      <c r="E64" s="174"/>
      <c r="F64" s="174"/>
      <c r="G64" s="174"/>
      <c r="H64" s="174"/>
      <c r="I64" s="174"/>
      <c r="J64" s="175">
        <f>J160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232</v>
      </c>
      <c r="E65" s="174"/>
      <c r="F65" s="174"/>
      <c r="G65" s="174"/>
      <c r="H65" s="174"/>
      <c r="I65" s="174"/>
      <c r="J65" s="175">
        <f>J166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1322</v>
      </c>
      <c r="E66" s="168"/>
      <c r="F66" s="168"/>
      <c r="G66" s="168"/>
      <c r="H66" s="168"/>
      <c r="I66" s="168"/>
      <c r="J66" s="169">
        <f>J170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1323</v>
      </c>
      <c r="E67" s="174"/>
      <c r="F67" s="174"/>
      <c r="G67" s="174"/>
      <c r="H67" s="174"/>
      <c r="I67" s="174"/>
      <c r="J67" s="175">
        <f>J171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1324</v>
      </c>
      <c r="E68" s="168"/>
      <c r="F68" s="168"/>
      <c r="G68" s="168"/>
      <c r="H68" s="168"/>
      <c r="I68" s="168"/>
      <c r="J68" s="169">
        <f>J185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1325</v>
      </c>
      <c r="E69" s="174"/>
      <c r="F69" s="174"/>
      <c r="G69" s="174"/>
      <c r="H69" s="174"/>
      <c r="I69" s="174"/>
      <c r="J69" s="175">
        <f>J186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1326</v>
      </c>
      <c r="E70" s="174"/>
      <c r="F70" s="174"/>
      <c r="G70" s="174"/>
      <c r="H70" s="174"/>
      <c r="I70" s="174"/>
      <c r="J70" s="175">
        <f>J217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1327</v>
      </c>
      <c r="E71" s="174"/>
      <c r="F71" s="174"/>
      <c r="G71" s="174"/>
      <c r="H71" s="174"/>
      <c r="I71" s="174"/>
      <c r="J71" s="175">
        <f>J225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132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0" t="str">
        <f>E7</f>
        <v>Rekonstrukce malé vodní nádrže Milíkov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123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VON - Vedlejší a ostatní náklady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Milíkov</v>
      </c>
      <c r="G85" s="40"/>
      <c r="H85" s="40"/>
      <c r="I85" s="32" t="s">
        <v>23</v>
      </c>
      <c r="J85" s="72" t="str">
        <f>IF(J12="","",J12)</f>
        <v>29. 9. 2022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Obec Milíkov</v>
      </c>
      <c r="G87" s="40"/>
      <c r="H87" s="40"/>
      <c r="I87" s="32" t="s">
        <v>32</v>
      </c>
      <c r="J87" s="36" t="str">
        <f>E21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25.65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35</v>
      </c>
      <c r="J88" s="36" t="str">
        <f>E24</f>
        <v>Vodohospodářský rozvoj a výstavba, a.s.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133</v>
      </c>
      <c r="D90" s="180" t="s">
        <v>60</v>
      </c>
      <c r="E90" s="180" t="s">
        <v>56</v>
      </c>
      <c r="F90" s="180" t="s">
        <v>57</v>
      </c>
      <c r="G90" s="180" t="s">
        <v>134</v>
      </c>
      <c r="H90" s="180" t="s">
        <v>135</v>
      </c>
      <c r="I90" s="180" t="s">
        <v>136</v>
      </c>
      <c r="J90" s="180" t="s">
        <v>127</v>
      </c>
      <c r="K90" s="181" t="s">
        <v>137</v>
      </c>
      <c r="L90" s="182"/>
      <c r="M90" s="92" t="s">
        <v>19</v>
      </c>
      <c r="N90" s="93" t="s">
        <v>45</v>
      </c>
      <c r="O90" s="93" t="s">
        <v>138</v>
      </c>
      <c r="P90" s="93" t="s">
        <v>139</v>
      </c>
      <c r="Q90" s="93" t="s">
        <v>140</v>
      </c>
      <c r="R90" s="93" t="s">
        <v>141</v>
      </c>
      <c r="S90" s="93" t="s">
        <v>142</v>
      </c>
      <c r="T90" s="94" t="s">
        <v>143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144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P92+P170+P185</f>
        <v>0</v>
      </c>
      <c r="Q91" s="96"/>
      <c r="R91" s="185">
        <f>R92+R170+R185</f>
        <v>184.5576976</v>
      </c>
      <c r="S91" s="96"/>
      <c r="T91" s="186">
        <f>T92+T170+T185</f>
        <v>752.4184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128</v>
      </c>
      <c r="BK91" s="187">
        <f>BK92+BK170+BK185</f>
        <v>0</v>
      </c>
    </row>
    <row r="92" spans="1:63" s="12" customFormat="1" ht="25.9" customHeight="1">
      <c r="A92" s="12"/>
      <c r="B92" s="188"/>
      <c r="C92" s="189"/>
      <c r="D92" s="190" t="s">
        <v>74</v>
      </c>
      <c r="E92" s="191" t="s">
        <v>145</v>
      </c>
      <c r="F92" s="191" t="s">
        <v>146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P93+P136+P150+P160+P166</f>
        <v>0</v>
      </c>
      <c r="Q92" s="196"/>
      <c r="R92" s="197">
        <f>R93+R136+R150+R160+R166</f>
        <v>2.3987376</v>
      </c>
      <c r="S92" s="196"/>
      <c r="T92" s="198">
        <f>T93+T136+T150+T160+T166</f>
        <v>752.4184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83</v>
      </c>
      <c r="AT92" s="200" t="s">
        <v>74</v>
      </c>
      <c r="AU92" s="200" t="s">
        <v>75</v>
      </c>
      <c r="AY92" s="199" t="s">
        <v>147</v>
      </c>
      <c r="BK92" s="201">
        <f>BK93+BK136+BK150+BK160+BK166</f>
        <v>0</v>
      </c>
    </row>
    <row r="93" spans="1:63" s="12" customFormat="1" ht="22.8" customHeight="1">
      <c r="A93" s="12"/>
      <c r="B93" s="188"/>
      <c r="C93" s="189"/>
      <c r="D93" s="190" t="s">
        <v>74</v>
      </c>
      <c r="E93" s="202" t="s">
        <v>83</v>
      </c>
      <c r="F93" s="202" t="s">
        <v>148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SUM(P94:P135)</f>
        <v>0</v>
      </c>
      <c r="Q93" s="196"/>
      <c r="R93" s="197">
        <f>SUM(R94:R135)</f>
        <v>1.07058</v>
      </c>
      <c r="S93" s="196"/>
      <c r="T93" s="198">
        <f>SUM(T94:T135)</f>
        <v>741.2184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83</v>
      </c>
      <c r="AT93" s="200" t="s">
        <v>74</v>
      </c>
      <c r="AU93" s="200" t="s">
        <v>83</v>
      </c>
      <c r="AY93" s="199" t="s">
        <v>147</v>
      </c>
      <c r="BK93" s="201">
        <f>SUM(BK94:BK135)</f>
        <v>0</v>
      </c>
    </row>
    <row r="94" spans="1:65" s="2" customFormat="1" ht="16.5" customHeight="1">
      <c r="A94" s="38"/>
      <c r="B94" s="39"/>
      <c r="C94" s="204" t="s">
        <v>83</v>
      </c>
      <c r="D94" s="204" t="s">
        <v>149</v>
      </c>
      <c r="E94" s="205" t="s">
        <v>1328</v>
      </c>
      <c r="F94" s="206" t="s">
        <v>1329</v>
      </c>
      <c r="G94" s="207" t="s">
        <v>152</v>
      </c>
      <c r="H94" s="208">
        <v>876</v>
      </c>
      <c r="I94" s="209"/>
      <c r="J94" s="210">
        <f>ROUND(I94*H94,2)</f>
        <v>0</v>
      </c>
      <c r="K94" s="206" t="s">
        <v>153</v>
      </c>
      <c r="L94" s="44"/>
      <c r="M94" s="211" t="s">
        <v>19</v>
      </c>
      <c r="N94" s="212" t="s">
        <v>46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0.355</v>
      </c>
      <c r="T94" s="214">
        <f>S94*H94</f>
        <v>310.97999999999996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154</v>
      </c>
      <c r="AT94" s="215" t="s">
        <v>149</v>
      </c>
      <c r="AU94" s="215" t="s">
        <v>85</v>
      </c>
      <c r="AY94" s="17" t="s">
        <v>147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83</v>
      </c>
      <c r="BK94" s="216">
        <f>ROUND(I94*H94,2)</f>
        <v>0</v>
      </c>
      <c r="BL94" s="17" t="s">
        <v>154</v>
      </c>
      <c r="BM94" s="215" t="s">
        <v>1330</v>
      </c>
    </row>
    <row r="95" spans="1:47" s="2" customFormat="1" ht="12">
      <c r="A95" s="38"/>
      <c r="B95" s="39"/>
      <c r="C95" s="40"/>
      <c r="D95" s="217" t="s">
        <v>156</v>
      </c>
      <c r="E95" s="40"/>
      <c r="F95" s="218" t="s">
        <v>1331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156</v>
      </c>
      <c r="AU95" s="17" t="s">
        <v>85</v>
      </c>
    </row>
    <row r="96" spans="1:47" s="2" customFormat="1" ht="12">
      <c r="A96" s="38"/>
      <c r="B96" s="39"/>
      <c r="C96" s="40"/>
      <c r="D96" s="222" t="s">
        <v>158</v>
      </c>
      <c r="E96" s="40"/>
      <c r="F96" s="223" t="s">
        <v>1332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158</v>
      </c>
      <c r="AU96" s="17" t="s">
        <v>85</v>
      </c>
    </row>
    <row r="97" spans="1:47" s="2" customFormat="1" ht="12">
      <c r="A97" s="38"/>
      <c r="B97" s="39"/>
      <c r="C97" s="40"/>
      <c r="D97" s="217" t="s">
        <v>433</v>
      </c>
      <c r="E97" s="40"/>
      <c r="F97" s="259" t="s">
        <v>1333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433</v>
      </c>
      <c r="AU97" s="17" t="s">
        <v>85</v>
      </c>
    </row>
    <row r="98" spans="1:51" s="13" customFormat="1" ht="12">
      <c r="A98" s="13"/>
      <c r="B98" s="224"/>
      <c r="C98" s="225"/>
      <c r="D98" s="217" t="s">
        <v>160</v>
      </c>
      <c r="E98" s="226" t="s">
        <v>19</v>
      </c>
      <c r="F98" s="227" t="s">
        <v>1334</v>
      </c>
      <c r="G98" s="225"/>
      <c r="H98" s="228">
        <v>876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160</v>
      </c>
      <c r="AU98" s="234" t="s">
        <v>85</v>
      </c>
      <c r="AV98" s="13" t="s">
        <v>85</v>
      </c>
      <c r="AW98" s="13" t="s">
        <v>34</v>
      </c>
      <c r="AX98" s="13" t="s">
        <v>83</v>
      </c>
      <c r="AY98" s="234" t="s">
        <v>147</v>
      </c>
    </row>
    <row r="99" spans="1:65" s="2" customFormat="1" ht="24.15" customHeight="1">
      <c r="A99" s="38"/>
      <c r="B99" s="39"/>
      <c r="C99" s="204" t="s">
        <v>85</v>
      </c>
      <c r="D99" s="204" t="s">
        <v>149</v>
      </c>
      <c r="E99" s="205" t="s">
        <v>1335</v>
      </c>
      <c r="F99" s="206" t="s">
        <v>1336</v>
      </c>
      <c r="G99" s="207" t="s">
        <v>176</v>
      </c>
      <c r="H99" s="208">
        <v>329.4</v>
      </c>
      <c r="I99" s="209"/>
      <c r="J99" s="210">
        <f>ROUND(I99*H99,2)</f>
        <v>0</v>
      </c>
      <c r="K99" s="206" t="s">
        <v>153</v>
      </c>
      <c r="L99" s="44"/>
      <c r="M99" s="211" t="s">
        <v>19</v>
      </c>
      <c r="N99" s="212" t="s">
        <v>46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1.3</v>
      </c>
      <c r="T99" s="214">
        <f>S99*H99</f>
        <v>428.21999999999997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154</v>
      </c>
      <c r="AT99" s="215" t="s">
        <v>149</v>
      </c>
      <c r="AU99" s="215" t="s">
        <v>85</v>
      </c>
      <c r="AY99" s="17" t="s">
        <v>147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83</v>
      </c>
      <c r="BK99" s="216">
        <f>ROUND(I99*H99,2)</f>
        <v>0</v>
      </c>
      <c r="BL99" s="17" t="s">
        <v>154</v>
      </c>
      <c r="BM99" s="215" t="s">
        <v>1337</v>
      </c>
    </row>
    <row r="100" spans="1:47" s="2" customFormat="1" ht="12">
      <c r="A100" s="38"/>
      <c r="B100" s="39"/>
      <c r="C100" s="40"/>
      <c r="D100" s="217" t="s">
        <v>156</v>
      </c>
      <c r="E100" s="40"/>
      <c r="F100" s="218" t="s">
        <v>1338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156</v>
      </c>
      <c r="AU100" s="17" t="s">
        <v>85</v>
      </c>
    </row>
    <row r="101" spans="1:47" s="2" customFormat="1" ht="12">
      <c r="A101" s="38"/>
      <c r="B101" s="39"/>
      <c r="C101" s="40"/>
      <c r="D101" s="222" t="s">
        <v>158</v>
      </c>
      <c r="E101" s="40"/>
      <c r="F101" s="223" t="s">
        <v>1339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158</v>
      </c>
      <c r="AU101" s="17" t="s">
        <v>85</v>
      </c>
    </row>
    <row r="102" spans="1:47" s="2" customFormat="1" ht="12">
      <c r="A102" s="38"/>
      <c r="B102" s="39"/>
      <c r="C102" s="40"/>
      <c r="D102" s="217" t="s">
        <v>433</v>
      </c>
      <c r="E102" s="40"/>
      <c r="F102" s="259" t="s">
        <v>1340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433</v>
      </c>
      <c r="AU102" s="17" t="s">
        <v>85</v>
      </c>
    </row>
    <row r="103" spans="1:51" s="13" customFormat="1" ht="12">
      <c r="A103" s="13"/>
      <c r="B103" s="224"/>
      <c r="C103" s="225"/>
      <c r="D103" s="217" t="s">
        <v>160</v>
      </c>
      <c r="E103" s="226" t="s">
        <v>19</v>
      </c>
      <c r="F103" s="227" t="s">
        <v>1341</v>
      </c>
      <c r="G103" s="225"/>
      <c r="H103" s="228">
        <v>329.4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160</v>
      </c>
      <c r="AU103" s="234" t="s">
        <v>85</v>
      </c>
      <c r="AV103" s="13" t="s">
        <v>85</v>
      </c>
      <c r="AW103" s="13" t="s">
        <v>34</v>
      </c>
      <c r="AX103" s="13" t="s">
        <v>83</v>
      </c>
      <c r="AY103" s="234" t="s">
        <v>147</v>
      </c>
    </row>
    <row r="104" spans="1:65" s="2" customFormat="1" ht="16.5" customHeight="1">
      <c r="A104" s="38"/>
      <c r="B104" s="39"/>
      <c r="C104" s="204" t="s">
        <v>168</v>
      </c>
      <c r="D104" s="204" t="s">
        <v>149</v>
      </c>
      <c r="E104" s="205" t="s">
        <v>1342</v>
      </c>
      <c r="F104" s="206" t="s">
        <v>1343</v>
      </c>
      <c r="G104" s="207" t="s">
        <v>152</v>
      </c>
      <c r="H104" s="208">
        <v>2523</v>
      </c>
      <c r="I104" s="209"/>
      <c r="J104" s="210">
        <f>ROUND(I104*H104,2)</f>
        <v>0</v>
      </c>
      <c r="K104" s="206" t="s">
        <v>153</v>
      </c>
      <c r="L104" s="44"/>
      <c r="M104" s="211" t="s">
        <v>19</v>
      </c>
      <c r="N104" s="212" t="s">
        <v>46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0.0008</v>
      </c>
      <c r="T104" s="214">
        <f>S104*H104</f>
        <v>2.0184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154</v>
      </c>
      <c r="AT104" s="215" t="s">
        <v>149</v>
      </c>
      <c r="AU104" s="215" t="s">
        <v>85</v>
      </c>
      <c r="AY104" s="17" t="s">
        <v>147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83</v>
      </c>
      <c r="BK104" s="216">
        <f>ROUND(I104*H104,2)</f>
        <v>0</v>
      </c>
      <c r="BL104" s="17" t="s">
        <v>154</v>
      </c>
      <c r="BM104" s="215" t="s">
        <v>1344</v>
      </c>
    </row>
    <row r="105" spans="1:47" s="2" customFormat="1" ht="12">
      <c r="A105" s="38"/>
      <c r="B105" s="39"/>
      <c r="C105" s="40"/>
      <c r="D105" s="217" t="s">
        <v>156</v>
      </c>
      <c r="E105" s="40"/>
      <c r="F105" s="218" t="s">
        <v>1345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156</v>
      </c>
      <c r="AU105" s="17" t="s">
        <v>85</v>
      </c>
    </row>
    <row r="106" spans="1:47" s="2" customFormat="1" ht="12">
      <c r="A106" s="38"/>
      <c r="B106" s="39"/>
      <c r="C106" s="40"/>
      <c r="D106" s="222" t="s">
        <v>158</v>
      </c>
      <c r="E106" s="40"/>
      <c r="F106" s="223" t="s">
        <v>1346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158</v>
      </c>
      <c r="AU106" s="17" t="s">
        <v>85</v>
      </c>
    </row>
    <row r="107" spans="1:47" s="2" customFormat="1" ht="12">
      <c r="A107" s="38"/>
      <c r="B107" s="39"/>
      <c r="C107" s="40"/>
      <c r="D107" s="217" t="s">
        <v>433</v>
      </c>
      <c r="E107" s="40"/>
      <c r="F107" s="259" t="s">
        <v>1347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433</v>
      </c>
      <c r="AU107" s="17" t="s">
        <v>85</v>
      </c>
    </row>
    <row r="108" spans="1:51" s="13" customFormat="1" ht="12">
      <c r="A108" s="13"/>
      <c r="B108" s="224"/>
      <c r="C108" s="225"/>
      <c r="D108" s="217" t="s">
        <v>160</v>
      </c>
      <c r="E108" s="226" t="s">
        <v>19</v>
      </c>
      <c r="F108" s="227" t="s">
        <v>1348</v>
      </c>
      <c r="G108" s="225"/>
      <c r="H108" s="228">
        <v>876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160</v>
      </c>
      <c r="AU108" s="234" t="s">
        <v>85</v>
      </c>
      <c r="AV108" s="13" t="s">
        <v>85</v>
      </c>
      <c r="AW108" s="13" t="s">
        <v>34</v>
      </c>
      <c r="AX108" s="13" t="s">
        <v>75</v>
      </c>
      <c r="AY108" s="234" t="s">
        <v>147</v>
      </c>
    </row>
    <row r="109" spans="1:51" s="13" customFormat="1" ht="12">
      <c r="A109" s="13"/>
      <c r="B109" s="224"/>
      <c r="C109" s="225"/>
      <c r="D109" s="217" t="s">
        <v>160</v>
      </c>
      <c r="E109" s="226" t="s">
        <v>19</v>
      </c>
      <c r="F109" s="227" t="s">
        <v>1349</v>
      </c>
      <c r="G109" s="225"/>
      <c r="H109" s="228">
        <v>1076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160</v>
      </c>
      <c r="AU109" s="234" t="s">
        <v>85</v>
      </c>
      <c r="AV109" s="13" t="s">
        <v>85</v>
      </c>
      <c r="AW109" s="13" t="s">
        <v>34</v>
      </c>
      <c r="AX109" s="13" t="s">
        <v>75</v>
      </c>
      <c r="AY109" s="234" t="s">
        <v>147</v>
      </c>
    </row>
    <row r="110" spans="1:51" s="13" customFormat="1" ht="12">
      <c r="A110" s="13"/>
      <c r="B110" s="224"/>
      <c r="C110" s="225"/>
      <c r="D110" s="217" t="s">
        <v>160</v>
      </c>
      <c r="E110" s="226" t="s">
        <v>19</v>
      </c>
      <c r="F110" s="227" t="s">
        <v>1350</v>
      </c>
      <c r="G110" s="225"/>
      <c r="H110" s="228">
        <v>571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160</v>
      </c>
      <c r="AU110" s="234" t="s">
        <v>85</v>
      </c>
      <c r="AV110" s="13" t="s">
        <v>85</v>
      </c>
      <c r="AW110" s="13" t="s">
        <v>34</v>
      </c>
      <c r="AX110" s="13" t="s">
        <v>75</v>
      </c>
      <c r="AY110" s="234" t="s">
        <v>147</v>
      </c>
    </row>
    <row r="111" spans="1:51" s="14" customFormat="1" ht="12">
      <c r="A111" s="14"/>
      <c r="B111" s="238"/>
      <c r="C111" s="239"/>
      <c r="D111" s="217" t="s">
        <v>160</v>
      </c>
      <c r="E111" s="240" t="s">
        <v>19</v>
      </c>
      <c r="F111" s="241" t="s">
        <v>247</v>
      </c>
      <c r="G111" s="239"/>
      <c r="H111" s="242">
        <v>2523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160</v>
      </c>
      <c r="AU111" s="248" t="s">
        <v>85</v>
      </c>
      <c r="AV111" s="14" t="s">
        <v>154</v>
      </c>
      <c r="AW111" s="14" t="s">
        <v>34</v>
      </c>
      <c r="AX111" s="14" t="s">
        <v>83</v>
      </c>
      <c r="AY111" s="248" t="s">
        <v>147</v>
      </c>
    </row>
    <row r="112" spans="1:65" s="2" customFormat="1" ht="16.5" customHeight="1">
      <c r="A112" s="38"/>
      <c r="B112" s="39"/>
      <c r="C112" s="204" t="s">
        <v>154</v>
      </c>
      <c r="D112" s="204" t="s">
        <v>149</v>
      </c>
      <c r="E112" s="205" t="s">
        <v>1351</v>
      </c>
      <c r="F112" s="206" t="s">
        <v>1352</v>
      </c>
      <c r="G112" s="207" t="s">
        <v>429</v>
      </c>
      <c r="H112" s="208">
        <v>40</v>
      </c>
      <c r="I112" s="209"/>
      <c r="J112" s="210">
        <f>ROUND(I112*H112,2)</f>
        <v>0</v>
      </c>
      <c r="K112" s="206" t="s">
        <v>153</v>
      </c>
      <c r="L112" s="44"/>
      <c r="M112" s="211" t="s">
        <v>19</v>
      </c>
      <c r="N112" s="212" t="s">
        <v>46</v>
      </c>
      <c r="O112" s="84"/>
      <c r="P112" s="213">
        <f>O112*H112</f>
        <v>0</v>
      </c>
      <c r="Q112" s="213">
        <v>0.02193</v>
      </c>
      <c r="R112" s="213">
        <f>Q112*H112</f>
        <v>0.8772000000000001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154</v>
      </c>
      <c r="AT112" s="215" t="s">
        <v>149</v>
      </c>
      <c r="AU112" s="215" t="s">
        <v>85</v>
      </c>
      <c r="AY112" s="17" t="s">
        <v>147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83</v>
      </c>
      <c r="BK112" s="216">
        <f>ROUND(I112*H112,2)</f>
        <v>0</v>
      </c>
      <c r="BL112" s="17" t="s">
        <v>154</v>
      </c>
      <c r="BM112" s="215" t="s">
        <v>1353</v>
      </c>
    </row>
    <row r="113" spans="1:47" s="2" customFormat="1" ht="12">
      <c r="A113" s="38"/>
      <c r="B113" s="39"/>
      <c r="C113" s="40"/>
      <c r="D113" s="217" t="s">
        <v>156</v>
      </c>
      <c r="E113" s="40"/>
      <c r="F113" s="218" t="s">
        <v>1354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156</v>
      </c>
      <c r="AU113" s="17" t="s">
        <v>85</v>
      </c>
    </row>
    <row r="114" spans="1:47" s="2" customFormat="1" ht="12">
      <c r="A114" s="38"/>
      <c r="B114" s="39"/>
      <c r="C114" s="40"/>
      <c r="D114" s="222" t="s">
        <v>158</v>
      </c>
      <c r="E114" s="40"/>
      <c r="F114" s="223" t="s">
        <v>1355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158</v>
      </c>
      <c r="AU114" s="17" t="s">
        <v>85</v>
      </c>
    </row>
    <row r="115" spans="1:47" s="2" customFormat="1" ht="12">
      <c r="A115" s="38"/>
      <c r="B115" s="39"/>
      <c r="C115" s="40"/>
      <c r="D115" s="217" t="s">
        <v>433</v>
      </c>
      <c r="E115" s="40"/>
      <c r="F115" s="259" t="s">
        <v>1356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433</v>
      </c>
      <c r="AU115" s="17" t="s">
        <v>85</v>
      </c>
    </row>
    <row r="116" spans="1:51" s="13" customFormat="1" ht="12">
      <c r="A116" s="13"/>
      <c r="B116" s="224"/>
      <c r="C116" s="225"/>
      <c r="D116" s="217" t="s">
        <v>160</v>
      </c>
      <c r="E116" s="226" t="s">
        <v>19</v>
      </c>
      <c r="F116" s="227" t="s">
        <v>1357</v>
      </c>
      <c r="G116" s="225"/>
      <c r="H116" s="228">
        <v>40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160</v>
      </c>
      <c r="AU116" s="234" t="s">
        <v>85</v>
      </c>
      <c r="AV116" s="13" t="s">
        <v>85</v>
      </c>
      <c r="AW116" s="13" t="s">
        <v>34</v>
      </c>
      <c r="AX116" s="13" t="s">
        <v>83</v>
      </c>
      <c r="AY116" s="234" t="s">
        <v>147</v>
      </c>
    </row>
    <row r="117" spans="1:65" s="2" customFormat="1" ht="24.15" customHeight="1">
      <c r="A117" s="38"/>
      <c r="B117" s="39"/>
      <c r="C117" s="204" t="s">
        <v>181</v>
      </c>
      <c r="D117" s="204" t="s">
        <v>149</v>
      </c>
      <c r="E117" s="205" t="s">
        <v>1358</v>
      </c>
      <c r="F117" s="206" t="s">
        <v>1359</v>
      </c>
      <c r="G117" s="207" t="s">
        <v>1360</v>
      </c>
      <c r="H117" s="208">
        <v>40</v>
      </c>
      <c r="I117" s="209"/>
      <c r="J117" s="210">
        <f>ROUND(I117*H117,2)</f>
        <v>0</v>
      </c>
      <c r="K117" s="206" t="s">
        <v>153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3E-05</v>
      </c>
      <c r="R117" s="213">
        <f>Q117*H117</f>
        <v>0.0012000000000000001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1361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1362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47" s="2" customFormat="1" ht="12">
      <c r="A119" s="38"/>
      <c r="B119" s="39"/>
      <c r="C119" s="40"/>
      <c r="D119" s="222" t="s">
        <v>158</v>
      </c>
      <c r="E119" s="40"/>
      <c r="F119" s="223" t="s">
        <v>1363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158</v>
      </c>
      <c r="AU119" s="17" t="s">
        <v>85</v>
      </c>
    </row>
    <row r="120" spans="1:47" s="2" customFormat="1" ht="12">
      <c r="A120" s="38"/>
      <c r="B120" s="39"/>
      <c r="C120" s="40"/>
      <c r="D120" s="217" t="s">
        <v>433</v>
      </c>
      <c r="E120" s="40"/>
      <c r="F120" s="259" t="s">
        <v>1356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433</v>
      </c>
      <c r="AU120" s="17" t="s">
        <v>85</v>
      </c>
    </row>
    <row r="121" spans="1:51" s="13" customFormat="1" ht="12">
      <c r="A121" s="13"/>
      <c r="B121" s="224"/>
      <c r="C121" s="225"/>
      <c r="D121" s="217" t="s">
        <v>160</v>
      </c>
      <c r="E121" s="226" t="s">
        <v>19</v>
      </c>
      <c r="F121" s="227" t="s">
        <v>1364</v>
      </c>
      <c r="G121" s="225"/>
      <c r="H121" s="228">
        <v>40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34</v>
      </c>
      <c r="AX121" s="13" t="s">
        <v>83</v>
      </c>
      <c r="AY121" s="234" t="s">
        <v>147</v>
      </c>
    </row>
    <row r="122" spans="1:65" s="2" customFormat="1" ht="24.15" customHeight="1">
      <c r="A122" s="38"/>
      <c r="B122" s="39"/>
      <c r="C122" s="204" t="s">
        <v>187</v>
      </c>
      <c r="D122" s="204" t="s">
        <v>149</v>
      </c>
      <c r="E122" s="205" t="s">
        <v>1365</v>
      </c>
      <c r="F122" s="206" t="s">
        <v>1366</v>
      </c>
      <c r="G122" s="207" t="s">
        <v>176</v>
      </c>
      <c r="H122" s="208">
        <v>19.95</v>
      </c>
      <c r="I122" s="209"/>
      <c r="J122" s="210">
        <f>ROUND(I122*H122,2)</f>
        <v>0</v>
      </c>
      <c r="K122" s="206" t="s">
        <v>153</v>
      </c>
      <c r="L122" s="44"/>
      <c r="M122" s="211" t="s">
        <v>19</v>
      </c>
      <c r="N122" s="212" t="s">
        <v>46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154</v>
      </c>
      <c r="AT122" s="215" t="s">
        <v>149</v>
      </c>
      <c r="AU122" s="215" t="s">
        <v>85</v>
      </c>
      <c r="AY122" s="17" t="s">
        <v>147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83</v>
      </c>
      <c r="BK122" s="216">
        <f>ROUND(I122*H122,2)</f>
        <v>0</v>
      </c>
      <c r="BL122" s="17" t="s">
        <v>154</v>
      </c>
      <c r="BM122" s="215" t="s">
        <v>1367</v>
      </c>
    </row>
    <row r="123" spans="1:47" s="2" customFormat="1" ht="12">
      <c r="A123" s="38"/>
      <c r="B123" s="39"/>
      <c r="C123" s="40"/>
      <c r="D123" s="217" t="s">
        <v>156</v>
      </c>
      <c r="E123" s="40"/>
      <c r="F123" s="218" t="s">
        <v>1368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156</v>
      </c>
      <c r="AU123" s="17" t="s">
        <v>85</v>
      </c>
    </row>
    <row r="124" spans="1:47" s="2" customFormat="1" ht="12">
      <c r="A124" s="38"/>
      <c r="B124" s="39"/>
      <c r="C124" s="40"/>
      <c r="D124" s="222" t="s">
        <v>158</v>
      </c>
      <c r="E124" s="40"/>
      <c r="F124" s="223" t="s">
        <v>1369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158</v>
      </c>
      <c r="AU124" s="17" t="s">
        <v>85</v>
      </c>
    </row>
    <row r="125" spans="1:47" s="2" customFormat="1" ht="12">
      <c r="A125" s="38"/>
      <c r="B125" s="39"/>
      <c r="C125" s="40"/>
      <c r="D125" s="217" t="s">
        <v>433</v>
      </c>
      <c r="E125" s="40"/>
      <c r="F125" s="259" t="s">
        <v>1356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433</v>
      </c>
      <c r="AU125" s="17" t="s">
        <v>85</v>
      </c>
    </row>
    <row r="126" spans="1:51" s="13" customFormat="1" ht="12">
      <c r="A126" s="13"/>
      <c r="B126" s="224"/>
      <c r="C126" s="225"/>
      <c r="D126" s="217" t="s">
        <v>160</v>
      </c>
      <c r="E126" s="226" t="s">
        <v>19</v>
      </c>
      <c r="F126" s="227" t="s">
        <v>1370</v>
      </c>
      <c r="G126" s="225"/>
      <c r="H126" s="228">
        <v>19.95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160</v>
      </c>
      <c r="AU126" s="234" t="s">
        <v>85</v>
      </c>
      <c r="AV126" s="13" t="s">
        <v>85</v>
      </c>
      <c r="AW126" s="13" t="s">
        <v>34</v>
      </c>
      <c r="AX126" s="13" t="s">
        <v>83</v>
      </c>
      <c r="AY126" s="234" t="s">
        <v>147</v>
      </c>
    </row>
    <row r="127" spans="1:65" s="2" customFormat="1" ht="33" customHeight="1">
      <c r="A127" s="38"/>
      <c r="B127" s="39"/>
      <c r="C127" s="204" t="s">
        <v>193</v>
      </c>
      <c r="D127" s="204" t="s">
        <v>149</v>
      </c>
      <c r="E127" s="205" t="s">
        <v>1371</v>
      </c>
      <c r="F127" s="206" t="s">
        <v>1372</v>
      </c>
      <c r="G127" s="207" t="s">
        <v>176</v>
      </c>
      <c r="H127" s="208">
        <v>19.95</v>
      </c>
      <c r="I127" s="209"/>
      <c r="J127" s="210">
        <f>ROUND(I127*H127,2)</f>
        <v>0</v>
      </c>
      <c r="K127" s="206" t="s">
        <v>153</v>
      </c>
      <c r="L127" s="44"/>
      <c r="M127" s="211" t="s">
        <v>19</v>
      </c>
      <c r="N127" s="212" t="s">
        <v>46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154</v>
      </c>
      <c r="AT127" s="215" t="s">
        <v>149</v>
      </c>
      <c r="AU127" s="215" t="s">
        <v>85</v>
      </c>
      <c r="AY127" s="17" t="s">
        <v>147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83</v>
      </c>
      <c r="BK127" s="216">
        <f>ROUND(I127*H127,2)</f>
        <v>0</v>
      </c>
      <c r="BL127" s="17" t="s">
        <v>154</v>
      </c>
      <c r="BM127" s="215" t="s">
        <v>1373</v>
      </c>
    </row>
    <row r="128" spans="1:47" s="2" customFormat="1" ht="12">
      <c r="A128" s="38"/>
      <c r="B128" s="39"/>
      <c r="C128" s="40"/>
      <c r="D128" s="217" t="s">
        <v>156</v>
      </c>
      <c r="E128" s="40"/>
      <c r="F128" s="218" t="s">
        <v>1374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156</v>
      </c>
      <c r="AU128" s="17" t="s">
        <v>85</v>
      </c>
    </row>
    <row r="129" spans="1:47" s="2" customFormat="1" ht="12">
      <c r="A129" s="38"/>
      <c r="B129" s="39"/>
      <c r="C129" s="40"/>
      <c r="D129" s="222" t="s">
        <v>158</v>
      </c>
      <c r="E129" s="40"/>
      <c r="F129" s="223" t="s">
        <v>1375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158</v>
      </c>
      <c r="AU129" s="17" t="s">
        <v>85</v>
      </c>
    </row>
    <row r="130" spans="1:47" s="2" customFormat="1" ht="12">
      <c r="A130" s="38"/>
      <c r="B130" s="39"/>
      <c r="C130" s="40"/>
      <c r="D130" s="217" t="s">
        <v>433</v>
      </c>
      <c r="E130" s="40"/>
      <c r="F130" s="259" t="s">
        <v>1376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433</v>
      </c>
      <c r="AU130" s="17" t="s">
        <v>85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1370</v>
      </c>
      <c r="G131" s="225"/>
      <c r="H131" s="228">
        <v>19.95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83</v>
      </c>
      <c r="AY131" s="234" t="s">
        <v>147</v>
      </c>
    </row>
    <row r="132" spans="1:65" s="2" customFormat="1" ht="24.15" customHeight="1">
      <c r="A132" s="38"/>
      <c r="B132" s="39"/>
      <c r="C132" s="204" t="s">
        <v>200</v>
      </c>
      <c r="D132" s="204" t="s">
        <v>149</v>
      </c>
      <c r="E132" s="205" t="s">
        <v>1377</v>
      </c>
      <c r="F132" s="206" t="s">
        <v>1378</v>
      </c>
      <c r="G132" s="207" t="s">
        <v>444</v>
      </c>
      <c r="H132" s="208">
        <v>6</v>
      </c>
      <c r="I132" s="209"/>
      <c r="J132" s="210">
        <f>ROUND(I132*H132,2)</f>
        <v>0</v>
      </c>
      <c r="K132" s="206" t="s">
        <v>153</v>
      </c>
      <c r="L132" s="44"/>
      <c r="M132" s="211" t="s">
        <v>19</v>
      </c>
      <c r="N132" s="212" t="s">
        <v>46</v>
      </c>
      <c r="O132" s="84"/>
      <c r="P132" s="213">
        <f>O132*H132</f>
        <v>0</v>
      </c>
      <c r="Q132" s="213">
        <v>0.03203</v>
      </c>
      <c r="R132" s="213">
        <f>Q132*H132</f>
        <v>0.19218000000000002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154</v>
      </c>
      <c r="AT132" s="215" t="s">
        <v>149</v>
      </c>
      <c r="AU132" s="215" t="s">
        <v>85</v>
      </c>
      <c r="AY132" s="17" t="s">
        <v>147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83</v>
      </c>
      <c r="BK132" s="216">
        <f>ROUND(I132*H132,2)</f>
        <v>0</v>
      </c>
      <c r="BL132" s="17" t="s">
        <v>154</v>
      </c>
      <c r="BM132" s="215" t="s">
        <v>1379</v>
      </c>
    </row>
    <row r="133" spans="1:47" s="2" customFormat="1" ht="12">
      <c r="A133" s="38"/>
      <c r="B133" s="39"/>
      <c r="C133" s="40"/>
      <c r="D133" s="217" t="s">
        <v>156</v>
      </c>
      <c r="E133" s="40"/>
      <c r="F133" s="218" t="s">
        <v>1380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85</v>
      </c>
    </row>
    <row r="134" spans="1:47" s="2" customFormat="1" ht="12">
      <c r="A134" s="38"/>
      <c r="B134" s="39"/>
      <c r="C134" s="40"/>
      <c r="D134" s="222" t="s">
        <v>158</v>
      </c>
      <c r="E134" s="40"/>
      <c r="F134" s="223" t="s">
        <v>1381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85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1382</v>
      </c>
      <c r="G135" s="225"/>
      <c r="H135" s="228">
        <v>6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83</v>
      </c>
      <c r="AY135" s="234" t="s">
        <v>147</v>
      </c>
    </row>
    <row r="136" spans="1:63" s="12" customFormat="1" ht="22.8" customHeight="1">
      <c r="A136" s="12"/>
      <c r="B136" s="188"/>
      <c r="C136" s="189"/>
      <c r="D136" s="190" t="s">
        <v>74</v>
      </c>
      <c r="E136" s="202" t="s">
        <v>85</v>
      </c>
      <c r="F136" s="202" t="s">
        <v>235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SUM(P137:P149)</f>
        <v>0</v>
      </c>
      <c r="Q136" s="196"/>
      <c r="R136" s="197">
        <f>SUM(R137:R149)</f>
        <v>1.3281576</v>
      </c>
      <c r="S136" s="196"/>
      <c r="T136" s="198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9" t="s">
        <v>83</v>
      </c>
      <c r="AT136" s="200" t="s">
        <v>74</v>
      </c>
      <c r="AU136" s="200" t="s">
        <v>83</v>
      </c>
      <c r="AY136" s="199" t="s">
        <v>147</v>
      </c>
      <c r="BK136" s="201">
        <f>SUM(BK137:BK149)</f>
        <v>0</v>
      </c>
    </row>
    <row r="137" spans="1:65" s="2" customFormat="1" ht="24.15" customHeight="1">
      <c r="A137" s="38"/>
      <c r="B137" s="39"/>
      <c r="C137" s="204" t="s">
        <v>206</v>
      </c>
      <c r="D137" s="204" t="s">
        <v>149</v>
      </c>
      <c r="E137" s="205" t="s">
        <v>1383</v>
      </c>
      <c r="F137" s="206" t="s">
        <v>1384</v>
      </c>
      <c r="G137" s="207" t="s">
        <v>152</v>
      </c>
      <c r="H137" s="208">
        <v>2523</v>
      </c>
      <c r="I137" s="209"/>
      <c r="J137" s="210">
        <f>ROUND(I137*H137,2)</f>
        <v>0</v>
      </c>
      <c r="K137" s="206" t="s">
        <v>153</v>
      </c>
      <c r="L137" s="44"/>
      <c r="M137" s="211" t="s">
        <v>19</v>
      </c>
      <c r="N137" s="212" t="s">
        <v>46</v>
      </c>
      <c r="O137" s="84"/>
      <c r="P137" s="213">
        <f>O137*H137</f>
        <v>0</v>
      </c>
      <c r="Q137" s="213">
        <v>0.0001</v>
      </c>
      <c r="R137" s="213">
        <f>Q137*H137</f>
        <v>0.2523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154</v>
      </c>
      <c r="AT137" s="215" t="s">
        <v>149</v>
      </c>
      <c r="AU137" s="215" t="s">
        <v>85</v>
      </c>
      <c r="AY137" s="17" t="s">
        <v>147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83</v>
      </c>
      <c r="BK137" s="216">
        <f>ROUND(I137*H137,2)</f>
        <v>0</v>
      </c>
      <c r="BL137" s="17" t="s">
        <v>154</v>
      </c>
      <c r="BM137" s="215" t="s">
        <v>1385</v>
      </c>
    </row>
    <row r="138" spans="1:47" s="2" customFormat="1" ht="12">
      <c r="A138" s="38"/>
      <c r="B138" s="39"/>
      <c r="C138" s="40"/>
      <c r="D138" s="217" t="s">
        <v>156</v>
      </c>
      <c r="E138" s="40"/>
      <c r="F138" s="218" t="s">
        <v>1386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156</v>
      </c>
      <c r="AU138" s="17" t="s">
        <v>85</v>
      </c>
    </row>
    <row r="139" spans="1:47" s="2" customFormat="1" ht="12">
      <c r="A139" s="38"/>
      <c r="B139" s="39"/>
      <c r="C139" s="40"/>
      <c r="D139" s="222" t="s">
        <v>158</v>
      </c>
      <c r="E139" s="40"/>
      <c r="F139" s="223" t="s">
        <v>1387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158</v>
      </c>
      <c r="AU139" s="17" t="s">
        <v>85</v>
      </c>
    </row>
    <row r="140" spans="1:47" s="2" customFormat="1" ht="12">
      <c r="A140" s="38"/>
      <c r="B140" s="39"/>
      <c r="C140" s="40"/>
      <c r="D140" s="217" t="s">
        <v>433</v>
      </c>
      <c r="E140" s="40"/>
      <c r="F140" s="259" t="s">
        <v>1347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433</v>
      </c>
      <c r="AU140" s="17" t="s">
        <v>85</v>
      </c>
    </row>
    <row r="141" spans="1:51" s="13" customFormat="1" ht="12">
      <c r="A141" s="13"/>
      <c r="B141" s="224"/>
      <c r="C141" s="225"/>
      <c r="D141" s="217" t="s">
        <v>160</v>
      </c>
      <c r="E141" s="226" t="s">
        <v>19</v>
      </c>
      <c r="F141" s="227" t="s">
        <v>1348</v>
      </c>
      <c r="G141" s="225"/>
      <c r="H141" s="228">
        <v>876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160</v>
      </c>
      <c r="AU141" s="234" t="s">
        <v>85</v>
      </c>
      <c r="AV141" s="13" t="s">
        <v>85</v>
      </c>
      <c r="AW141" s="13" t="s">
        <v>34</v>
      </c>
      <c r="AX141" s="13" t="s">
        <v>75</v>
      </c>
      <c r="AY141" s="234" t="s">
        <v>147</v>
      </c>
    </row>
    <row r="142" spans="1:51" s="13" customFormat="1" ht="12">
      <c r="A142" s="13"/>
      <c r="B142" s="224"/>
      <c r="C142" s="225"/>
      <c r="D142" s="217" t="s">
        <v>160</v>
      </c>
      <c r="E142" s="226" t="s">
        <v>19</v>
      </c>
      <c r="F142" s="227" t="s">
        <v>1349</v>
      </c>
      <c r="G142" s="225"/>
      <c r="H142" s="228">
        <v>1076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160</v>
      </c>
      <c r="AU142" s="234" t="s">
        <v>85</v>
      </c>
      <c r="AV142" s="13" t="s">
        <v>85</v>
      </c>
      <c r="AW142" s="13" t="s">
        <v>34</v>
      </c>
      <c r="AX142" s="13" t="s">
        <v>75</v>
      </c>
      <c r="AY142" s="234" t="s">
        <v>147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1350</v>
      </c>
      <c r="G143" s="225"/>
      <c r="H143" s="228">
        <v>571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75</v>
      </c>
      <c r="AY143" s="234" t="s">
        <v>147</v>
      </c>
    </row>
    <row r="144" spans="1:51" s="14" customFormat="1" ht="12">
      <c r="A144" s="14"/>
      <c r="B144" s="238"/>
      <c r="C144" s="239"/>
      <c r="D144" s="217" t="s">
        <v>160</v>
      </c>
      <c r="E144" s="240" t="s">
        <v>19</v>
      </c>
      <c r="F144" s="241" t="s">
        <v>247</v>
      </c>
      <c r="G144" s="239"/>
      <c r="H144" s="242">
        <v>2523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160</v>
      </c>
      <c r="AU144" s="248" t="s">
        <v>85</v>
      </c>
      <c r="AV144" s="14" t="s">
        <v>154</v>
      </c>
      <c r="AW144" s="14" t="s">
        <v>34</v>
      </c>
      <c r="AX144" s="14" t="s">
        <v>83</v>
      </c>
      <c r="AY144" s="248" t="s">
        <v>147</v>
      </c>
    </row>
    <row r="145" spans="1:65" s="2" customFormat="1" ht="24.15" customHeight="1">
      <c r="A145" s="38"/>
      <c r="B145" s="39"/>
      <c r="C145" s="249" t="s">
        <v>216</v>
      </c>
      <c r="D145" s="249" t="s">
        <v>248</v>
      </c>
      <c r="E145" s="250" t="s">
        <v>249</v>
      </c>
      <c r="F145" s="251" t="s">
        <v>250</v>
      </c>
      <c r="G145" s="252" t="s">
        <v>152</v>
      </c>
      <c r="H145" s="253">
        <v>3586.192</v>
      </c>
      <c r="I145" s="254"/>
      <c r="J145" s="255">
        <f>ROUND(I145*H145,2)</f>
        <v>0</v>
      </c>
      <c r="K145" s="251" t="s">
        <v>153</v>
      </c>
      <c r="L145" s="256"/>
      <c r="M145" s="257" t="s">
        <v>19</v>
      </c>
      <c r="N145" s="258" t="s">
        <v>46</v>
      </c>
      <c r="O145" s="84"/>
      <c r="P145" s="213">
        <f>O145*H145</f>
        <v>0</v>
      </c>
      <c r="Q145" s="213">
        <v>0.0003</v>
      </c>
      <c r="R145" s="213">
        <f>Q145*H145</f>
        <v>1.0758576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200</v>
      </c>
      <c r="AT145" s="215" t="s">
        <v>248</v>
      </c>
      <c r="AU145" s="215" t="s">
        <v>85</v>
      </c>
      <c r="AY145" s="17" t="s">
        <v>147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83</v>
      </c>
      <c r="BK145" s="216">
        <f>ROUND(I145*H145,2)</f>
        <v>0</v>
      </c>
      <c r="BL145" s="17" t="s">
        <v>154</v>
      </c>
      <c r="BM145" s="215" t="s">
        <v>1388</v>
      </c>
    </row>
    <row r="146" spans="1:47" s="2" customFormat="1" ht="12">
      <c r="A146" s="38"/>
      <c r="B146" s="39"/>
      <c r="C146" s="40"/>
      <c r="D146" s="217" t="s">
        <v>156</v>
      </c>
      <c r="E146" s="40"/>
      <c r="F146" s="218" t="s">
        <v>250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156</v>
      </c>
      <c r="AU146" s="17" t="s">
        <v>85</v>
      </c>
    </row>
    <row r="147" spans="1:47" s="2" customFormat="1" ht="12">
      <c r="A147" s="38"/>
      <c r="B147" s="39"/>
      <c r="C147" s="40"/>
      <c r="D147" s="217" t="s">
        <v>433</v>
      </c>
      <c r="E147" s="40"/>
      <c r="F147" s="259" t="s">
        <v>1347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433</v>
      </c>
      <c r="AU147" s="17" t="s">
        <v>85</v>
      </c>
    </row>
    <row r="148" spans="1:51" s="13" customFormat="1" ht="12">
      <c r="A148" s="13"/>
      <c r="B148" s="224"/>
      <c r="C148" s="225"/>
      <c r="D148" s="217" t="s">
        <v>160</v>
      </c>
      <c r="E148" s="226" t="s">
        <v>19</v>
      </c>
      <c r="F148" s="227" t="s">
        <v>1389</v>
      </c>
      <c r="G148" s="225"/>
      <c r="H148" s="228">
        <v>3027.6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160</v>
      </c>
      <c r="AU148" s="234" t="s">
        <v>85</v>
      </c>
      <c r="AV148" s="13" t="s">
        <v>85</v>
      </c>
      <c r="AW148" s="13" t="s">
        <v>34</v>
      </c>
      <c r="AX148" s="13" t="s">
        <v>83</v>
      </c>
      <c r="AY148" s="234" t="s">
        <v>147</v>
      </c>
    </row>
    <row r="149" spans="1:51" s="13" customFormat="1" ht="12">
      <c r="A149" s="13"/>
      <c r="B149" s="224"/>
      <c r="C149" s="225"/>
      <c r="D149" s="217" t="s">
        <v>160</v>
      </c>
      <c r="E149" s="225"/>
      <c r="F149" s="227" t="s">
        <v>1390</v>
      </c>
      <c r="G149" s="225"/>
      <c r="H149" s="228">
        <v>3586.192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160</v>
      </c>
      <c r="AU149" s="234" t="s">
        <v>85</v>
      </c>
      <c r="AV149" s="13" t="s">
        <v>85</v>
      </c>
      <c r="AW149" s="13" t="s">
        <v>4</v>
      </c>
      <c r="AX149" s="13" t="s">
        <v>83</v>
      </c>
      <c r="AY149" s="234" t="s">
        <v>147</v>
      </c>
    </row>
    <row r="150" spans="1:63" s="12" customFormat="1" ht="22.8" customHeight="1">
      <c r="A150" s="12"/>
      <c r="B150" s="188"/>
      <c r="C150" s="189"/>
      <c r="D150" s="190" t="s">
        <v>74</v>
      </c>
      <c r="E150" s="202" t="s">
        <v>181</v>
      </c>
      <c r="F150" s="202" t="s">
        <v>1275</v>
      </c>
      <c r="G150" s="189"/>
      <c r="H150" s="189"/>
      <c r="I150" s="192"/>
      <c r="J150" s="203">
        <f>BK150</f>
        <v>0</v>
      </c>
      <c r="K150" s="189"/>
      <c r="L150" s="194"/>
      <c r="M150" s="195"/>
      <c r="N150" s="196"/>
      <c r="O150" s="196"/>
      <c r="P150" s="197">
        <f>SUM(P151:P159)</f>
        <v>0</v>
      </c>
      <c r="Q150" s="196"/>
      <c r="R150" s="197">
        <f>SUM(R151:R159)</f>
        <v>0</v>
      </c>
      <c r="S150" s="196"/>
      <c r="T150" s="198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9" t="s">
        <v>83</v>
      </c>
      <c r="AT150" s="200" t="s">
        <v>74</v>
      </c>
      <c r="AU150" s="200" t="s">
        <v>83</v>
      </c>
      <c r="AY150" s="199" t="s">
        <v>147</v>
      </c>
      <c r="BK150" s="201">
        <f>SUM(BK151:BK159)</f>
        <v>0</v>
      </c>
    </row>
    <row r="151" spans="1:65" s="2" customFormat="1" ht="24.15" customHeight="1">
      <c r="A151" s="38"/>
      <c r="B151" s="39"/>
      <c r="C151" s="204" t="s">
        <v>225</v>
      </c>
      <c r="D151" s="204" t="s">
        <v>149</v>
      </c>
      <c r="E151" s="205" t="s">
        <v>1391</v>
      </c>
      <c r="F151" s="206" t="s">
        <v>1392</v>
      </c>
      <c r="G151" s="207" t="s">
        <v>152</v>
      </c>
      <c r="H151" s="208">
        <v>1647</v>
      </c>
      <c r="I151" s="209"/>
      <c r="J151" s="210">
        <f>ROUND(I151*H151,2)</f>
        <v>0</v>
      </c>
      <c r="K151" s="206" t="s">
        <v>153</v>
      </c>
      <c r="L151" s="44"/>
      <c r="M151" s="211" t="s">
        <v>19</v>
      </c>
      <c r="N151" s="212" t="s">
        <v>46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154</v>
      </c>
      <c r="AT151" s="215" t="s">
        <v>149</v>
      </c>
      <c r="AU151" s="215" t="s">
        <v>85</v>
      </c>
      <c r="AY151" s="17" t="s">
        <v>147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83</v>
      </c>
      <c r="BK151" s="216">
        <f>ROUND(I151*H151,2)</f>
        <v>0</v>
      </c>
      <c r="BL151" s="17" t="s">
        <v>154</v>
      </c>
      <c r="BM151" s="215" t="s">
        <v>1393</v>
      </c>
    </row>
    <row r="152" spans="1:47" s="2" customFormat="1" ht="12">
      <c r="A152" s="38"/>
      <c r="B152" s="39"/>
      <c r="C152" s="40"/>
      <c r="D152" s="217" t="s">
        <v>156</v>
      </c>
      <c r="E152" s="40"/>
      <c r="F152" s="218" t="s">
        <v>1394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156</v>
      </c>
      <c r="AU152" s="17" t="s">
        <v>85</v>
      </c>
    </row>
    <row r="153" spans="1:47" s="2" customFormat="1" ht="12">
      <c r="A153" s="38"/>
      <c r="B153" s="39"/>
      <c r="C153" s="40"/>
      <c r="D153" s="222" t="s">
        <v>158</v>
      </c>
      <c r="E153" s="40"/>
      <c r="F153" s="223" t="s">
        <v>1395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158</v>
      </c>
      <c r="AU153" s="17" t="s">
        <v>85</v>
      </c>
    </row>
    <row r="154" spans="1:47" s="2" customFormat="1" ht="12">
      <c r="A154" s="38"/>
      <c r="B154" s="39"/>
      <c r="C154" s="40"/>
      <c r="D154" s="217" t="s">
        <v>433</v>
      </c>
      <c r="E154" s="40"/>
      <c r="F154" s="259" t="s">
        <v>1340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433</v>
      </c>
      <c r="AU154" s="17" t="s">
        <v>85</v>
      </c>
    </row>
    <row r="155" spans="1:51" s="13" customFormat="1" ht="12">
      <c r="A155" s="13"/>
      <c r="B155" s="224"/>
      <c r="C155" s="225"/>
      <c r="D155" s="217" t="s">
        <v>160</v>
      </c>
      <c r="E155" s="226" t="s">
        <v>19</v>
      </c>
      <c r="F155" s="227" t="s">
        <v>1396</v>
      </c>
      <c r="G155" s="225"/>
      <c r="H155" s="228">
        <v>1076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160</v>
      </c>
      <c r="AU155" s="234" t="s">
        <v>85</v>
      </c>
      <c r="AV155" s="13" t="s">
        <v>85</v>
      </c>
      <c r="AW155" s="13" t="s">
        <v>34</v>
      </c>
      <c r="AX155" s="13" t="s">
        <v>75</v>
      </c>
      <c r="AY155" s="234" t="s">
        <v>147</v>
      </c>
    </row>
    <row r="156" spans="1:51" s="13" customFormat="1" ht="12">
      <c r="A156" s="13"/>
      <c r="B156" s="224"/>
      <c r="C156" s="225"/>
      <c r="D156" s="217" t="s">
        <v>160</v>
      </c>
      <c r="E156" s="226" t="s">
        <v>19</v>
      </c>
      <c r="F156" s="227" t="s">
        <v>1397</v>
      </c>
      <c r="G156" s="225"/>
      <c r="H156" s="228">
        <v>571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160</v>
      </c>
      <c r="AU156" s="234" t="s">
        <v>85</v>
      </c>
      <c r="AV156" s="13" t="s">
        <v>85</v>
      </c>
      <c r="AW156" s="13" t="s">
        <v>34</v>
      </c>
      <c r="AX156" s="13" t="s">
        <v>75</v>
      </c>
      <c r="AY156" s="234" t="s">
        <v>147</v>
      </c>
    </row>
    <row r="157" spans="1:51" s="14" customFormat="1" ht="12">
      <c r="A157" s="14"/>
      <c r="B157" s="238"/>
      <c r="C157" s="239"/>
      <c r="D157" s="217" t="s">
        <v>160</v>
      </c>
      <c r="E157" s="240" t="s">
        <v>19</v>
      </c>
      <c r="F157" s="241" t="s">
        <v>247</v>
      </c>
      <c r="G157" s="239"/>
      <c r="H157" s="242">
        <v>1647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160</v>
      </c>
      <c r="AU157" s="248" t="s">
        <v>85</v>
      </c>
      <c r="AV157" s="14" t="s">
        <v>154</v>
      </c>
      <c r="AW157" s="14" t="s">
        <v>34</v>
      </c>
      <c r="AX157" s="14" t="s">
        <v>83</v>
      </c>
      <c r="AY157" s="248" t="s">
        <v>147</v>
      </c>
    </row>
    <row r="158" spans="1:65" s="2" customFormat="1" ht="37.8" customHeight="1">
      <c r="A158" s="38"/>
      <c r="B158" s="39"/>
      <c r="C158" s="204" t="s">
        <v>212</v>
      </c>
      <c r="D158" s="204" t="s">
        <v>149</v>
      </c>
      <c r="E158" s="205" t="s">
        <v>1398</v>
      </c>
      <c r="F158" s="206" t="s">
        <v>1399</v>
      </c>
      <c r="G158" s="207" t="s">
        <v>585</v>
      </c>
      <c r="H158" s="208">
        <v>1</v>
      </c>
      <c r="I158" s="209"/>
      <c r="J158" s="210">
        <f>ROUND(I158*H158,2)</f>
        <v>0</v>
      </c>
      <c r="K158" s="206" t="s">
        <v>19</v>
      </c>
      <c r="L158" s="44"/>
      <c r="M158" s="211" t="s">
        <v>19</v>
      </c>
      <c r="N158" s="212" t="s">
        <v>46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1400</v>
      </c>
      <c r="AT158" s="215" t="s">
        <v>149</v>
      </c>
      <c r="AU158" s="215" t="s">
        <v>85</v>
      </c>
      <c r="AY158" s="17" t="s">
        <v>147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83</v>
      </c>
      <c r="BK158" s="216">
        <f>ROUND(I158*H158,2)</f>
        <v>0</v>
      </c>
      <c r="BL158" s="17" t="s">
        <v>1400</v>
      </c>
      <c r="BM158" s="215" t="s">
        <v>1401</v>
      </c>
    </row>
    <row r="159" spans="1:47" s="2" customFormat="1" ht="12">
      <c r="A159" s="38"/>
      <c r="B159" s="39"/>
      <c r="C159" s="40"/>
      <c r="D159" s="217" t="s">
        <v>156</v>
      </c>
      <c r="E159" s="40"/>
      <c r="F159" s="218" t="s">
        <v>1399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156</v>
      </c>
      <c r="AU159" s="17" t="s">
        <v>85</v>
      </c>
    </row>
    <row r="160" spans="1:63" s="12" customFormat="1" ht="22.8" customHeight="1">
      <c r="A160" s="12"/>
      <c r="B160" s="188"/>
      <c r="C160" s="189"/>
      <c r="D160" s="190" t="s">
        <v>74</v>
      </c>
      <c r="E160" s="202" t="s">
        <v>206</v>
      </c>
      <c r="F160" s="202" t="s">
        <v>763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SUM(P161:P165)</f>
        <v>0</v>
      </c>
      <c r="Q160" s="196"/>
      <c r="R160" s="197">
        <f>SUM(R161:R165)</f>
        <v>0</v>
      </c>
      <c r="S160" s="196"/>
      <c r="T160" s="198">
        <f>SUM(T161:T165)</f>
        <v>11.200000000000001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9" t="s">
        <v>83</v>
      </c>
      <c r="AT160" s="200" t="s">
        <v>74</v>
      </c>
      <c r="AU160" s="200" t="s">
        <v>83</v>
      </c>
      <c r="AY160" s="199" t="s">
        <v>147</v>
      </c>
      <c r="BK160" s="201">
        <f>SUM(BK161:BK165)</f>
        <v>0</v>
      </c>
    </row>
    <row r="161" spans="1:65" s="2" customFormat="1" ht="24.15" customHeight="1">
      <c r="A161" s="38"/>
      <c r="B161" s="39"/>
      <c r="C161" s="204" t="s">
        <v>313</v>
      </c>
      <c r="D161" s="204" t="s">
        <v>149</v>
      </c>
      <c r="E161" s="205" t="s">
        <v>1402</v>
      </c>
      <c r="F161" s="206" t="s">
        <v>1403</v>
      </c>
      <c r="G161" s="207" t="s">
        <v>152</v>
      </c>
      <c r="H161" s="208">
        <v>560</v>
      </c>
      <c r="I161" s="209"/>
      <c r="J161" s="210">
        <f>ROUND(I161*H161,2)</f>
        <v>0</v>
      </c>
      <c r="K161" s="206" t="s">
        <v>153</v>
      </c>
      <c r="L161" s="44"/>
      <c r="M161" s="211" t="s">
        <v>19</v>
      </c>
      <c r="N161" s="212" t="s">
        <v>46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0.02</v>
      </c>
      <c r="T161" s="214">
        <f>S161*H161</f>
        <v>11.200000000000001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154</v>
      </c>
      <c r="AT161" s="215" t="s">
        <v>149</v>
      </c>
      <c r="AU161" s="215" t="s">
        <v>85</v>
      </c>
      <c r="AY161" s="17" t="s">
        <v>147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83</v>
      </c>
      <c r="BK161" s="216">
        <f>ROUND(I161*H161,2)</f>
        <v>0</v>
      </c>
      <c r="BL161" s="17" t="s">
        <v>154</v>
      </c>
      <c r="BM161" s="215" t="s">
        <v>1404</v>
      </c>
    </row>
    <row r="162" spans="1:47" s="2" customFormat="1" ht="12">
      <c r="A162" s="38"/>
      <c r="B162" s="39"/>
      <c r="C162" s="40"/>
      <c r="D162" s="217" t="s">
        <v>156</v>
      </c>
      <c r="E162" s="40"/>
      <c r="F162" s="218" t="s">
        <v>1405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156</v>
      </c>
      <c r="AU162" s="17" t="s">
        <v>85</v>
      </c>
    </row>
    <row r="163" spans="1:47" s="2" customFormat="1" ht="12">
      <c r="A163" s="38"/>
      <c r="B163" s="39"/>
      <c r="C163" s="40"/>
      <c r="D163" s="222" t="s">
        <v>158</v>
      </c>
      <c r="E163" s="40"/>
      <c r="F163" s="223" t="s">
        <v>1406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158</v>
      </c>
      <c r="AU163" s="17" t="s">
        <v>85</v>
      </c>
    </row>
    <row r="164" spans="1:47" s="2" customFormat="1" ht="12">
      <c r="A164" s="38"/>
      <c r="B164" s="39"/>
      <c r="C164" s="40"/>
      <c r="D164" s="217" t="s">
        <v>433</v>
      </c>
      <c r="E164" s="40"/>
      <c r="F164" s="259" t="s">
        <v>1407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433</v>
      </c>
      <c r="AU164" s="17" t="s">
        <v>85</v>
      </c>
    </row>
    <row r="165" spans="1:51" s="13" customFormat="1" ht="12">
      <c r="A165" s="13"/>
      <c r="B165" s="224"/>
      <c r="C165" s="225"/>
      <c r="D165" s="217" t="s">
        <v>160</v>
      </c>
      <c r="E165" s="226" t="s">
        <v>19</v>
      </c>
      <c r="F165" s="227" t="s">
        <v>1408</v>
      </c>
      <c r="G165" s="225"/>
      <c r="H165" s="228">
        <v>560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160</v>
      </c>
      <c r="AU165" s="234" t="s">
        <v>85</v>
      </c>
      <c r="AV165" s="13" t="s">
        <v>85</v>
      </c>
      <c r="AW165" s="13" t="s">
        <v>34</v>
      </c>
      <c r="AX165" s="13" t="s">
        <v>83</v>
      </c>
      <c r="AY165" s="234" t="s">
        <v>147</v>
      </c>
    </row>
    <row r="166" spans="1:63" s="12" customFormat="1" ht="22.8" customHeight="1">
      <c r="A166" s="12"/>
      <c r="B166" s="188"/>
      <c r="C166" s="189"/>
      <c r="D166" s="190" t="s">
        <v>74</v>
      </c>
      <c r="E166" s="202" t="s">
        <v>253</v>
      </c>
      <c r="F166" s="202" t="s">
        <v>254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SUM(P167:P169)</f>
        <v>0</v>
      </c>
      <c r="Q166" s="196"/>
      <c r="R166" s="197">
        <f>SUM(R167:R169)</f>
        <v>0</v>
      </c>
      <c r="S166" s="196"/>
      <c r="T166" s="198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83</v>
      </c>
      <c r="AT166" s="200" t="s">
        <v>74</v>
      </c>
      <c r="AU166" s="200" t="s">
        <v>83</v>
      </c>
      <c r="AY166" s="199" t="s">
        <v>147</v>
      </c>
      <c r="BK166" s="201">
        <f>SUM(BK167:BK169)</f>
        <v>0</v>
      </c>
    </row>
    <row r="167" spans="1:65" s="2" customFormat="1" ht="16.5" customHeight="1">
      <c r="A167" s="38"/>
      <c r="B167" s="39"/>
      <c r="C167" s="204" t="s">
        <v>326</v>
      </c>
      <c r="D167" s="204" t="s">
        <v>149</v>
      </c>
      <c r="E167" s="205" t="s">
        <v>1150</v>
      </c>
      <c r="F167" s="206" t="s">
        <v>1151</v>
      </c>
      <c r="G167" s="207" t="s">
        <v>209</v>
      </c>
      <c r="H167" s="208">
        <v>2.399</v>
      </c>
      <c r="I167" s="209"/>
      <c r="J167" s="210">
        <f>ROUND(I167*H167,2)</f>
        <v>0</v>
      </c>
      <c r="K167" s="206" t="s">
        <v>153</v>
      </c>
      <c r="L167" s="44"/>
      <c r="M167" s="211" t="s">
        <v>19</v>
      </c>
      <c r="N167" s="212" t="s">
        <v>46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154</v>
      </c>
      <c r="AT167" s="215" t="s">
        <v>149</v>
      </c>
      <c r="AU167" s="215" t="s">
        <v>85</v>
      </c>
      <c r="AY167" s="17" t="s">
        <v>147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83</v>
      </c>
      <c r="BK167" s="216">
        <f>ROUND(I167*H167,2)</f>
        <v>0</v>
      </c>
      <c r="BL167" s="17" t="s">
        <v>154</v>
      </c>
      <c r="BM167" s="215" t="s">
        <v>1409</v>
      </c>
    </row>
    <row r="168" spans="1:47" s="2" customFormat="1" ht="12">
      <c r="A168" s="38"/>
      <c r="B168" s="39"/>
      <c r="C168" s="40"/>
      <c r="D168" s="217" t="s">
        <v>156</v>
      </c>
      <c r="E168" s="40"/>
      <c r="F168" s="218" t="s">
        <v>1153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156</v>
      </c>
      <c r="AU168" s="17" t="s">
        <v>85</v>
      </c>
    </row>
    <row r="169" spans="1:47" s="2" customFormat="1" ht="12">
      <c r="A169" s="38"/>
      <c r="B169" s="39"/>
      <c r="C169" s="40"/>
      <c r="D169" s="222" t="s">
        <v>158</v>
      </c>
      <c r="E169" s="40"/>
      <c r="F169" s="223" t="s">
        <v>1154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158</v>
      </c>
      <c r="AU169" s="17" t="s">
        <v>85</v>
      </c>
    </row>
    <row r="170" spans="1:63" s="12" customFormat="1" ht="25.9" customHeight="1">
      <c r="A170" s="12"/>
      <c r="B170" s="188"/>
      <c r="C170" s="189"/>
      <c r="D170" s="190" t="s">
        <v>74</v>
      </c>
      <c r="E170" s="191" t="s">
        <v>248</v>
      </c>
      <c r="F170" s="191" t="s">
        <v>1410</v>
      </c>
      <c r="G170" s="189"/>
      <c r="H170" s="189"/>
      <c r="I170" s="192"/>
      <c r="J170" s="193">
        <f>BK170</f>
        <v>0</v>
      </c>
      <c r="K170" s="189"/>
      <c r="L170" s="194"/>
      <c r="M170" s="195"/>
      <c r="N170" s="196"/>
      <c r="O170" s="196"/>
      <c r="P170" s="197">
        <f>P171</f>
        <v>0</v>
      </c>
      <c r="Q170" s="196"/>
      <c r="R170" s="197">
        <f>R171</f>
        <v>182.15896</v>
      </c>
      <c r="S170" s="196"/>
      <c r="T170" s="198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9" t="s">
        <v>168</v>
      </c>
      <c r="AT170" s="200" t="s">
        <v>74</v>
      </c>
      <c r="AU170" s="200" t="s">
        <v>75</v>
      </c>
      <c r="AY170" s="199" t="s">
        <v>147</v>
      </c>
      <c r="BK170" s="201">
        <f>BK171</f>
        <v>0</v>
      </c>
    </row>
    <row r="171" spans="1:63" s="12" customFormat="1" ht="22.8" customHeight="1">
      <c r="A171" s="12"/>
      <c r="B171" s="188"/>
      <c r="C171" s="189"/>
      <c r="D171" s="190" t="s">
        <v>74</v>
      </c>
      <c r="E171" s="202" t="s">
        <v>1411</v>
      </c>
      <c r="F171" s="202" t="s">
        <v>1412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SUM(P172:P184)</f>
        <v>0</v>
      </c>
      <c r="Q171" s="196"/>
      <c r="R171" s="197">
        <f>SUM(R172:R184)</f>
        <v>182.15896</v>
      </c>
      <c r="S171" s="196"/>
      <c r="T171" s="198">
        <f>SUM(T172:T184)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168</v>
      </c>
      <c r="AT171" s="200" t="s">
        <v>74</v>
      </c>
      <c r="AU171" s="200" t="s">
        <v>83</v>
      </c>
      <c r="AY171" s="199" t="s">
        <v>147</v>
      </c>
      <c r="BK171" s="201">
        <f>SUM(BK172:BK184)</f>
        <v>0</v>
      </c>
    </row>
    <row r="172" spans="1:65" s="2" customFormat="1" ht="33" customHeight="1">
      <c r="A172" s="38"/>
      <c r="B172" s="39"/>
      <c r="C172" s="204" t="s">
        <v>8</v>
      </c>
      <c r="D172" s="204" t="s">
        <v>149</v>
      </c>
      <c r="E172" s="205" t="s">
        <v>1413</v>
      </c>
      <c r="F172" s="206" t="s">
        <v>1414</v>
      </c>
      <c r="G172" s="207" t="s">
        <v>152</v>
      </c>
      <c r="H172" s="208">
        <v>876</v>
      </c>
      <c r="I172" s="209"/>
      <c r="J172" s="210">
        <f>ROUND(I172*H172,2)</f>
        <v>0</v>
      </c>
      <c r="K172" s="206" t="s">
        <v>153</v>
      </c>
      <c r="L172" s="44"/>
      <c r="M172" s="211" t="s">
        <v>19</v>
      </c>
      <c r="N172" s="212" t="s">
        <v>46</v>
      </c>
      <c r="O172" s="84"/>
      <c r="P172" s="213">
        <f>O172*H172</f>
        <v>0</v>
      </c>
      <c r="Q172" s="213">
        <v>0.0835</v>
      </c>
      <c r="R172" s="213">
        <f>Q172*H172</f>
        <v>73.146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974</v>
      </c>
      <c r="AT172" s="215" t="s">
        <v>149</v>
      </c>
      <c r="AU172" s="215" t="s">
        <v>85</v>
      </c>
      <c r="AY172" s="17" t="s">
        <v>147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83</v>
      </c>
      <c r="BK172" s="216">
        <f>ROUND(I172*H172,2)</f>
        <v>0</v>
      </c>
      <c r="BL172" s="17" t="s">
        <v>974</v>
      </c>
      <c r="BM172" s="215" t="s">
        <v>1415</v>
      </c>
    </row>
    <row r="173" spans="1:47" s="2" customFormat="1" ht="12">
      <c r="A173" s="38"/>
      <c r="B173" s="39"/>
      <c r="C173" s="40"/>
      <c r="D173" s="217" t="s">
        <v>156</v>
      </c>
      <c r="E173" s="40"/>
      <c r="F173" s="218" t="s">
        <v>1416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156</v>
      </c>
      <c r="AU173" s="17" t="s">
        <v>85</v>
      </c>
    </row>
    <row r="174" spans="1:47" s="2" customFormat="1" ht="12">
      <c r="A174" s="38"/>
      <c r="B174" s="39"/>
      <c r="C174" s="40"/>
      <c r="D174" s="222" t="s">
        <v>158</v>
      </c>
      <c r="E174" s="40"/>
      <c r="F174" s="223" t="s">
        <v>1417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158</v>
      </c>
      <c r="AU174" s="17" t="s">
        <v>85</v>
      </c>
    </row>
    <row r="175" spans="1:47" s="2" customFormat="1" ht="12">
      <c r="A175" s="38"/>
      <c r="B175" s="39"/>
      <c r="C175" s="40"/>
      <c r="D175" s="217" t="s">
        <v>433</v>
      </c>
      <c r="E175" s="40"/>
      <c r="F175" s="259" t="s">
        <v>1418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433</v>
      </c>
      <c r="AU175" s="17" t="s">
        <v>85</v>
      </c>
    </row>
    <row r="176" spans="1:51" s="13" customFormat="1" ht="12">
      <c r="A176" s="13"/>
      <c r="B176" s="224"/>
      <c r="C176" s="225"/>
      <c r="D176" s="217" t="s">
        <v>160</v>
      </c>
      <c r="E176" s="226" t="s">
        <v>19</v>
      </c>
      <c r="F176" s="227" t="s">
        <v>1334</v>
      </c>
      <c r="G176" s="225"/>
      <c r="H176" s="228">
        <v>876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160</v>
      </c>
      <c r="AU176" s="234" t="s">
        <v>85</v>
      </c>
      <c r="AV176" s="13" t="s">
        <v>85</v>
      </c>
      <c r="AW176" s="13" t="s">
        <v>34</v>
      </c>
      <c r="AX176" s="13" t="s">
        <v>83</v>
      </c>
      <c r="AY176" s="234" t="s">
        <v>147</v>
      </c>
    </row>
    <row r="177" spans="1:65" s="2" customFormat="1" ht="16.5" customHeight="1">
      <c r="A177" s="38"/>
      <c r="B177" s="39"/>
      <c r="C177" s="249" t="s">
        <v>350</v>
      </c>
      <c r="D177" s="249" t="s">
        <v>248</v>
      </c>
      <c r="E177" s="250" t="s">
        <v>1419</v>
      </c>
      <c r="F177" s="251" t="s">
        <v>1420</v>
      </c>
      <c r="G177" s="252" t="s">
        <v>444</v>
      </c>
      <c r="H177" s="253">
        <v>97.333</v>
      </c>
      <c r="I177" s="254"/>
      <c r="J177" s="255">
        <f>ROUND(I177*H177,2)</f>
        <v>0</v>
      </c>
      <c r="K177" s="251" t="s">
        <v>153</v>
      </c>
      <c r="L177" s="256"/>
      <c r="M177" s="257" t="s">
        <v>19</v>
      </c>
      <c r="N177" s="258" t="s">
        <v>46</v>
      </c>
      <c r="O177" s="84"/>
      <c r="P177" s="213">
        <f>O177*H177</f>
        <v>0</v>
      </c>
      <c r="Q177" s="213">
        <v>1.12</v>
      </c>
      <c r="R177" s="213">
        <f>Q177*H177</f>
        <v>109.01296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981</v>
      </c>
      <c r="AT177" s="215" t="s">
        <v>248</v>
      </c>
      <c r="AU177" s="215" t="s">
        <v>85</v>
      </c>
      <c r="AY177" s="17" t="s">
        <v>147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83</v>
      </c>
      <c r="BK177" s="216">
        <f>ROUND(I177*H177,2)</f>
        <v>0</v>
      </c>
      <c r="BL177" s="17" t="s">
        <v>981</v>
      </c>
      <c r="BM177" s="215" t="s">
        <v>1421</v>
      </c>
    </row>
    <row r="178" spans="1:47" s="2" customFormat="1" ht="12">
      <c r="A178" s="38"/>
      <c r="B178" s="39"/>
      <c r="C178" s="40"/>
      <c r="D178" s="217" t="s">
        <v>156</v>
      </c>
      <c r="E178" s="40"/>
      <c r="F178" s="218" t="s">
        <v>1420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156</v>
      </c>
      <c r="AU178" s="17" t="s">
        <v>85</v>
      </c>
    </row>
    <row r="179" spans="1:47" s="2" customFormat="1" ht="12">
      <c r="A179" s="38"/>
      <c r="B179" s="39"/>
      <c r="C179" s="40"/>
      <c r="D179" s="217" t="s">
        <v>433</v>
      </c>
      <c r="E179" s="40"/>
      <c r="F179" s="259" t="s">
        <v>1418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433</v>
      </c>
      <c r="AU179" s="17" t="s">
        <v>85</v>
      </c>
    </row>
    <row r="180" spans="1:51" s="13" customFormat="1" ht="12">
      <c r="A180" s="13"/>
      <c r="B180" s="224"/>
      <c r="C180" s="225"/>
      <c r="D180" s="217" t="s">
        <v>160</v>
      </c>
      <c r="E180" s="226" t="s">
        <v>19</v>
      </c>
      <c r="F180" s="227" t="s">
        <v>1422</v>
      </c>
      <c r="G180" s="225"/>
      <c r="H180" s="228">
        <v>97.333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160</v>
      </c>
      <c r="AU180" s="234" t="s">
        <v>85</v>
      </c>
      <c r="AV180" s="13" t="s">
        <v>85</v>
      </c>
      <c r="AW180" s="13" t="s">
        <v>34</v>
      </c>
      <c r="AX180" s="13" t="s">
        <v>83</v>
      </c>
      <c r="AY180" s="234" t="s">
        <v>147</v>
      </c>
    </row>
    <row r="181" spans="1:65" s="2" customFormat="1" ht="24.15" customHeight="1">
      <c r="A181" s="38"/>
      <c r="B181" s="39"/>
      <c r="C181" s="204" t="s">
        <v>356</v>
      </c>
      <c r="D181" s="204" t="s">
        <v>149</v>
      </c>
      <c r="E181" s="205" t="s">
        <v>1423</v>
      </c>
      <c r="F181" s="206" t="s">
        <v>1424</v>
      </c>
      <c r="G181" s="207" t="s">
        <v>209</v>
      </c>
      <c r="H181" s="208">
        <v>182.159</v>
      </c>
      <c r="I181" s="209"/>
      <c r="J181" s="210">
        <f>ROUND(I181*H181,2)</f>
        <v>0</v>
      </c>
      <c r="K181" s="206" t="s">
        <v>153</v>
      </c>
      <c r="L181" s="44"/>
      <c r="M181" s="211" t="s">
        <v>19</v>
      </c>
      <c r="N181" s="212" t="s">
        <v>46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974</v>
      </c>
      <c r="AT181" s="215" t="s">
        <v>149</v>
      </c>
      <c r="AU181" s="215" t="s">
        <v>85</v>
      </c>
      <c r="AY181" s="17" t="s">
        <v>147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83</v>
      </c>
      <c r="BK181" s="216">
        <f>ROUND(I181*H181,2)</f>
        <v>0</v>
      </c>
      <c r="BL181" s="17" t="s">
        <v>974</v>
      </c>
      <c r="BM181" s="215" t="s">
        <v>1425</v>
      </c>
    </row>
    <row r="182" spans="1:47" s="2" customFormat="1" ht="12">
      <c r="A182" s="38"/>
      <c r="B182" s="39"/>
      <c r="C182" s="40"/>
      <c r="D182" s="217" t="s">
        <v>156</v>
      </c>
      <c r="E182" s="40"/>
      <c r="F182" s="218" t="s">
        <v>1426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156</v>
      </c>
      <c r="AU182" s="17" t="s">
        <v>85</v>
      </c>
    </row>
    <row r="183" spans="1:47" s="2" customFormat="1" ht="12">
      <c r="A183" s="38"/>
      <c r="B183" s="39"/>
      <c r="C183" s="40"/>
      <c r="D183" s="222" t="s">
        <v>158</v>
      </c>
      <c r="E183" s="40"/>
      <c r="F183" s="223" t="s">
        <v>1427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158</v>
      </c>
      <c r="AU183" s="17" t="s">
        <v>85</v>
      </c>
    </row>
    <row r="184" spans="1:47" s="2" customFormat="1" ht="12">
      <c r="A184" s="38"/>
      <c r="B184" s="39"/>
      <c r="C184" s="40"/>
      <c r="D184" s="217" t="s">
        <v>433</v>
      </c>
      <c r="E184" s="40"/>
      <c r="F184" s="259" t="s">
        <v>1418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433</v>
      </c>
      <c r="AU184" s="17" t="s">
        <v>85</v>
      </c>
    </row>
    <row r="185" spans="1:63" s="12" customFormat="1" ht="25.9" customHeight="1">
      <c r="A185" s="12"/>
      <c r="B185" s="188"/>
      <c r="C185" s="189"/>
      <c r="D185" s="190" t="s">
        <v>74</v>
      </c>
      <c r="E185" s="191" t="s">
        <v>1428</v>
      </c>
      <c r="F185" s="191" t="s">
        <v>1429</v>
      </c>
      <c r="G185" s="189"/>
      <c r="H185" s="189"/>
      <c r="I185" s="192"/>
      <c r="J185" s="193">
        <f>BK185</f>
        <v>0</v>
      </c>
      <c r="K185" s="189"/>
      <c r="L185" s="194"/>
      <c r="M185" s="195"/>
      <c r="N185" s="196"/>
      <c r="O185" s="196"/>
      <c r="P185" s="197">
        <f>P186+P217+P225</f>
        <v>0</v>
      </c>
      <c r="Q185" s="196"/>
      <c r="R185" s="197">
        <f>R186+R217+R225</f>
        <v>0</v>
      </c>
      <c r="S185" s="196"/>
      <c r="T185" s="198">
        <f>T186+T217+T225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9" t="s">
        <v>181</v>
      </c>
      <c r="AT185" s="200" t="s">
        <v>74</v>
      </c>
      <c r="AU185" s="200" t="s">
        <v>75</v>
      </c>
      <c r="AY185" s="199" t="s">
        <v>147</v>
      </c>
      <c r="BK185" s="201">
        <f>BK186+BK217+BK225</f>
        <v>0</v>
      </c>
    </row>
    <row r="186" spans="1:63" s="12" customFormat="1" ht="22.8" customHeight="1">
      <c r="A186" s="12"/>
      <c r="B186" s="188"/>
      <c r="C186" s="189"/>
      <c r="D186" s="190" t="s">
        <v>74</v>
      </c>
      <c r="E186" s="202" t="s">
        <v>1430</v>
      </c>
      <c r="F186" s="202" t="s">
        <v>1431</v>
      </c>
      <c r="G186" s="189"/>
      <c r="H186" s="189"/>
      <c r="I186" s="192"/>
      <c r="J186" s="203">
        <f>BK186</f>
        <v>0</v>
      </c>
      <c r="K186" s="189"/>
      <c r="L186" s="194"/>
      <c r="M186" s="195"/>
      <c r="N186" s="196"/>
      <c r="O186" s="196"/>
      <c r="P186" s="197">
        <f>SUM(P187:P216)</f>
        <v>0</v>
      </c>
      <c r="Q186" s="196"/>
      <c r="R186" s="197">
        <f>SUM(R187:R216)</f>
        <v>0</v>
      </c>
      <c r="S186" s="196"/>
      <c r="T186" s="198">
        <f>SUM(T187:T216)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9" t="s">
        <v>181</v>
      </c>
      <c r="AT186" s="200" t="s">
        <v>74</v>
      </c>
      <c r="AU186" s="200" t="s">
        <v>83</v>
      </c>
      <c r="AY186" s="199" t="s">
        <v>147</v>
      </c>
      <c r="BK186" s="201">
        <f>SUM(BK187:BK216)</f>
        <v>0</v>
      </c>
    </row>
    <row r="187" spans="1:65" s="2" customFormat="1" ht="16.5" customHeight="1">
      <c r="A187" s="38"/>
      <c r="B187" s="39"/>
      <c r="C187" s="204" t="s">
        <v>368</v>
      </c>
      <c r="D187" s="204" t="s">
        <v>149</v>
      </c>
      <c r="E187" s="205" t="s">
        <v>1432</v>
      </c>
      <c r="F187" s="206" t="s">
        <v>1433</v>
      </c>
      <c r="G187" s="207" t="s">
        <v>1434</v>
      </c>
      <c r="H187" s="208">
        <v>1</v>
      </c>
      <c r="I187" s="209"/>
      <c r="J187" s="210">
        <f>ROUND(I187*H187,2)</f>
        <v>0</v>
      </c>
      <c r="K187" s="206" t="s">
        <v>153</v>
      </c>
      <c r="L187" s="44"/>
      <c r="M187" s="211" t="s">
        <v>19</v>
      </c>
      <c r="N187" s="212" t="s">
        <v>46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1400</v>
      </c>
      <c r="AT187" s="215" t="s">
        <v>149</v>
      </c>
      <c r="AU187" s="215" t="s">
        <v>85</v>
      </c>
      <c r="AY187" s="17" t="s">
        <v>147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83</v>
      </c>
      <c r="BK187" s="216">
        <f>ROUND(I187*H187,2)</f>
        <v>0</v>
      </c>
      <c r="BL187" s="17" t="s">
        <v>1400</v>
      </c>
      <c r="BM187" s="215" t="s">
        <v>1435</v>
      </c>
    </row>
    <row r="188" spans="1:47" s="2" customFormat="1" ht="12">
      <c r="A188" s="38"/>
      <c r="B188" s="39"/>
      <c r="C188" s="40"/>
      <c r="D188" s="217" t="s">
        <v>156</v>
      </c>
      <c r="E188" s="40"/>
      <c r="F188" s="218" t="s">
        <v>1433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156</v>
      </c>
      <c r="AU188" s="17" t="s">
        <v>85</v>
      </c>
    </row>
    <row r="189" spans="1:47" s="2" customFormat="1" ht="12">
      <c r="A189" s="38"/>
      <c r="B189" s="39"/>
      <c r="C189" s="40"/>
      <c r="D189" s="222" t="s">
        <v>158</v>
      </c>
      <c r="E189" s="40"/>
      <c r="F189" s="223" t="s">
        <v>1436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158</v>
      </c>
      <c r="AU189" s="17" t="s">
        <v>85</v>
      </c>
    </row>
    <row r="190" spans="1:47" s="2" customFormat="1" ht="12">
      <c r="A190" s="38"/>
      <c r="B190" s="39"/>
      <c r="C190" s="40"/>
      <c r="D190" s="217" t="s">
        <v>433</v>
      </c>
      <c r="E190" s="40"/>
      <c r="F190" s="259" t="s">
        <v>1437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433</v>
      </c>
      <c r="AU190" s="17" t="s">
        <v>85</v>
      </c>
    </row>
    <row r="191" spans="1:65" s="2" customFormat="1" ht="16.5" customHeight="1">
      <c r="A191" s="38"/>
      <c r="B191" s="39"/>
      <c r="C191" s="204" t="s">
        <v>374</v>
      </c>
      <c r="D191" s="204" t="s">
        <v>149</v>
      </c>
      <c r="E191" s="205" t="s">
        <v>1438</v>
      </c>
      <c r="F191" s="206" t="s">
        <v>1439</v>
      </c>
      <c r="G191" s="207" t="s">
        <v>1434</v>
      </c>
      <c r="H191" s="208">
        <v>1</v>
      </c>
      <c r="I191" s="209"/>
      <c r="J191" s="210">
        <f>ROUND(I191*H191,2)</f>
        <v>0</v>
      </c>
      <c r="K191" s="206" t="s">
        <v>153</v>
      </c>
      <c r="L191" s="44"/>
      <c r="M191" s="211" t="s">
        <v>19</v>
      </c>
      <c r="N191" s="212" t="s">
        <v>46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1400</v>
      </c>
      <c r="AT191" s="215" t="s">
        <v>149</v>
      </c>
      <c r="AU191" s="215" t="s">
        <v>85</v>
      </c>
      <c r="AY191" s="17" t="s">
        <v>147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83</v>
      </c>
      <c r="BK191" s="216">
        <f>ROUND(I191*H191,2)</f>
        <v>0</v>
      </c>
      <c r="BL191" s="17" t="s">
        <v>1400</v>
      </c>
      <c r="BM191" s="215" t="s">
        <v>1440</v>
      </c>
    </row>
    <row r="192" spans="1:47" s="2" customFormat="1" ht="12">
      <c r="A192" s="38"/>
      <c r="B192" s="39"/>
      <c r="C192" s="40"/>
      <c r="D192" s="217" t="s">
        <v>156</v>
      </c>
      <c r="E192" s="40"/>
      <c r="F192" s="218" t="s">
        <v>1439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156</v>
      </c>
      <c r="AU192" s="17" t="s">
        <v>85</v>
      </c>
    </row>
    <row r="193" spans="1:47" s="2" customFormat="1" ht="12">
      <c r="A193" s="38"/>
      <c r="B193" s="39"/>
      <c r="C193" s="40"/>
      <c r="D193" s="222" t="s">
        <v>158</v>
      </c>
      <c r="E193" s="40"/>
      <c r="F193" s="223" t="s">
        <v>1441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158</v>
      </c>
      <c r="AU193" s="17" t="s">
        <v>85</v>
      </c>
    </row>
    <row r="194" spans="1:47" s="2" customFormat="1" ht="12">
      <c r="A194" s="38"/>
      <c r="B194" s="39"/>
      <c r="C194" s="40"/>
      <c r="D194" s="217" t="s">
        <v>433</v>
      </c>
      <c r="E194" s="40"/>
      <c r="F194" s="259" t="s">
        <v>1442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433</v>
      </c>
      <c r="AU194" s="17" t="s">
        <v>85</v>
      </c>
    </row>
    <row r="195" spans="1:65" s="2" customFormat="1" ht="16.5" customHeight="1">
      <c r="A195" s="38"/>
      <c r="B195" s="39"/>
      <c r="C195" s="204" t="s">
        <v>386</v>
      </c>
      <c r="D195" s="204" t="s">
        <v>149</v>
      </c>
      <c r="E195" s="205" t="s">
        <v>1443</v>
      </c>
      <c r="F195" s="206" t="s">
        <v>1444</v>
      </c>
      <c r="G195" s="207" t="s">
        <v>1434</v>
      </c>
      <c r="H195" s="208">
        <v>1</v>
      </c>
      <c r="I195" s="209"/>
      <c r="J195" s="210">
        <f>ROUND(I195*H195,2)</f>
        <v>0</v>
      </c>
      <c r="K195" s="206" t="s">
        <v>153</v>
      </c>
      <c r="L195" s="44"/>
      <c r="M195" s="211" t="s">
        <v>19</v>
      </c>
      <c r="N195" s="212" t="s">
        <v>46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1400</v>
      </c>
      <c r="AT195" s="215" t="s">
        <v>149</v>
      </c>
      <c r="AU195" s="215" t="s">
        <v>85</v>
      </c>
      <c r="AY195" s="17" t="s">
        <v>147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83</v>
      </c>
      <c r="BK195" s="216">
        <f>ROUND(I195*H195,2)</f>
        <v>0</v>
      </c>
      <c r="BL195" s="17" t="s">
        <v>1400</v>
      </c>
      <c r="BM195" s="215" t="s">
        <v>1445</v>
      </c>
    </row>
    <row r="196" spans="1:47" s="2" customFormat="1" ht="12">
      <c r="A196" s="38"/>
      <c r="B196" s="39"/>
      <c r="C196" s="40"/>
      <c r="D196" s="217" t="s">
        <v>156</v>
      </c>
      <c r="E196" s="40"/>
      <c r="F196" s="218" t="s">
        <v>1444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156</v>
      </c>
      <c r="AU196" s="17" t="s">
        <v>85</v>
      </c>
    </row>
    <row r="197" spans="1:47" s="2" customFormat="1" ht="12">
      <c r="A197" s="38"/>
      <c r="B197" s="39"/>
      <c r="C197" s="40"/>
      <c r="D197" s="222" t="s">
        <v>158</v>
      </c>
      <c r="E197" s="40"/>
      <c r="F197" s="223" t="s">
        <v>1446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158</v>
      </c>
      <c r="AU197" s="17" t="s">
        <v>85</v>
      </c>
    </row>
    <row r="198" spans="1:65" s="2" customFormat="1" ht="16.5" customHeight="1">
      <c r="A198" s="38"/>
      <c r="B198" s="39"/>
      <c r="C198" s="204" t="s">
        <v>7</v>
      </c>
      <c r="D198" s="204" t="s">
        <v>149</v>
      </c>
      <c r="E198" s="205" t="s">
        <v>1447</v>
      </c>
      <c r="F198" s="206" t="s">
        <v>1448</v>
      </c>
      <c r="G198" s="207" t="s">
        <v>1434</v>
      </c>
      <c r="H198" s="208">
        <v>1</v>
      </c>
      <c r="I198" s="209"/>
      <c r="J198" s="210">
        <f>ROUND(I198*H198,2)</f>
        <v>0</v>
      </c>
      <c r="K198" s="206" t="s">
        <v>153</v>
      </c>
      <c r="L198" s="44"/>
      <c r="M198" s="211" t="s">
        <v>19</v>
      </c>
      <c r="N198" s="212" t="s">
        <v>46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1400</v>
      </c>
      <c r="AT198" s="215" t="s">
        <v>149</v>
      </c>
      <c r="AU198" s="215" t="s">
        <v>85</v>
      </c>
      <c r="AY198" s="17" t="s">
        <v>147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83</v>
      </c>
      <c r="BK198" s="216">
        <f>ROUND(I198*H198,2)</f>
        <v>0</v>
      </c>
      <c r="BL198" s="17" t="s">
        <v>1400</v>
      </c>
      <c r="BM198" s="215" t="s">
        <v>1449</v>
      </c>
    </row>
    <row r="199" spans="1:47" s="2" customFormat="1" ht="12">
      <c r="A199" s="38"/>
      <c r="B199" s="39"/>
      <c r="C199" s="40"/>
      <c r="D199" s="217" t="s">
        <v>156</v>
      </c>
      <c r="E199" s="40"/>
      <c r="F199" s="218" t="s">
        <v>1448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156</v>
      </c>
      <c r="AU199" s="17" t="s">
        <v>85</v>
      </c>
    </row>
    <row r="200" spans="1:47" s="2" customFormat="1" ht="12">
      <c r="A200" s="38"/>
      <c r="B200" s="39"/>
      <c r="C200" s="40"/>
      <c r="D200" s="222" t="s">
        <v>158</v>
      </c>
      <c r="E200" s="40"/>
      <c r="F200" s="223" t="s">
        <v>1450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158</v>
      </c>
      <c r="AU200" s="17" t="s">
        <v>85</v>
      </c>
    </row>
    <row r="201" spans="1:47" s="2" customFormat="1" ht="12">
      <c r="A201" s="38"/>
      <c r="B201" s="39"/>
      <c r="C201" s="40"/>
      <c r="D201" s="217" t="s">
        <v>433</v>
      </c>
      <c r="E201" s="40"/>
      <c r="F201" s="259" t="s">
        <v>1451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433</v>
      </c>
      <c r="AU201" s="17" t="s">
        <v>85</v>
      </c>
    </row>
    <row r="202" spans="1:65" s="2" customFormat="1" ht="16.5" customHeight="1">
      <c r="A202" s="38"/>
      <c r="B202" s="39"/>
      <c r="C202" s="204" t="s">
        <v>409</v>
      </c>
      <c r="D202" s="204" t="s">
        <v>149</v>
      </c>
      <c r="E202" s="205" t="s">
        <v>1452</v>
      </c>
      <c r="F202" s="206" t="s">
        <v>1453</v>
      </c>
      <c r="G202" s="207" t="s">
        <v>1434</v>
      </c>
      <c r="H202" s="208">
        <v>1</v>
      </c>
      <c r="I202" s="209"/>
      <c r="J202" s="210">
        <f>ROUND(I202*H202,2)</f>
        <v>0</v>
      </c>
      <c r="K202" s="206" t="s">
        <v>153</v>
      </c>
      <c r="L202" s="44"/>
      <c r="M202" s="211" t="s">
        <v>19</v>
      </c>
      <c r="N202" s="212" t="s">
        <v>46</v>
      </c>
      <c r="O202" s="84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1400</v>
      </c>
      <c r="AT202" s="215" t="s">
        <v>149</v>
      </c>
      <c r="AU202" s="215" t="s">
        <v>85</v>
      </c>
      <c r="AY202" s="17" t="s">
        <v>147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83</v>
      </c>
      <c r="BK202" s="216">
        <f>ROUND(I202*H202,2)</f>
        <v>0</v>
      </c>
      <c r="BL202" s="17" t="s">
        <v>1400</v>
      </c>
      <c r="BM202" s="215" t="s">
        <v>1454</v>
      </c>
    </row>
    <row r="203" spans="1:47" s="2" customFormat="1" ht="12">
      <c r="A203" s="38"/>
      <c r="B203" s="39"/>
      <c r="C203" s="40"/>
      <c r="D203" s="217" t="s">
        <v>156</v>
      </c>
      <c r="E203" s="40"/>
      <c r="F203" s="218" t="s">
        <v>1453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156</v>
      </c>
      <c r="AU203" s="17" t="s">
        <v>85</v>
      </c>
    </row>
    <row r="204" spans="1:47" s="2" customFormat="1" ht="12">
      <c r="A204" s="38"/>
      <c r="B204" s="39"/>
      <c r="C204" s="40"/>
      <c r="D204" s="222" t="s">
        <v>158</v>
      </c>
      <c r="E204" s="40"/>
      <c r="F204" s="223" t="s">
        <v>1455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158</v>
      </c>
      <c r="AU204" s="17" t="s">
        <v>85</v>
      </c>
    </row>
    <row r="205" spans="1:47" s="2" customFormat="1" ht="12">
      <c r="A205" s="38"/>
      <c r="B205" s="39"/>
      <c r="C205" s="40"/>
      <c r="D205" s="217" t="s">
        <v>433</v>
      </c>
      <c r="E205" s="40"/>
      <c r="F205" s="259" t="s">
        <v>1456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433</v>
      </c>
      <c r="AU205" s="17" t="s">
        <v>85</v>
      </c>
    </row>
    <row r="206" spans="1:65" s="2" customFormat="1" ht="16.5" customHeight="1">
      <c r="A206" s="38"/>
      <c r="B206" s="39"/>
      <c r="C206" s="204" t="s">
        <v>419</v>
      </c>
      <c r="D206" s="204" t="s">
        <v>149</v>
      </c>
      <c r="E206" s="205" t="s">
        <v>1457</v>
      </c>
      <c r="F206" s="206" t="s">
        <v>1458</v>
      </c>
      <c r="G206" s="207" t="s">
        <v>1434</v>
      </c>
      <c r="H206" s="208">
        <v>1</v>
      </c>
      <c r="I206" s="209"/>
      <c r="J206" s="210">
        <f>ROUND(I206*H206,2)</f>
        <v>0</v>
      </c>
      <c r="K206" s="206" t="s">
        <v>153</v>
      </c>
      <c r="L206" s="44"/>
      <c r="M206" s="211" t="s">
        <v>19</v>
      </c>
      <c r="N206" s="212" t="s">
        <v>46</v>
      </c>
      <c r="O206" s="84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1400</v>
      </c>
      <c r="AT206" s="215" t="s">
        <v>149</v>
      </c>
      <c r="AU206" s="215" t="s">
        <v>85</v>
      </c>
      <c r="AY206" s="17" t="s">
        <v>147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83</v>
      </c>
      <c r="BK206" s="216">
        <f>ROUND(I206*H206,2)</f>
        <v>0</v>
      </c>
      <c r="BL206" s="17" t="s">
        <v>1400</v>
      </c>
      <c r="BM206" s="215" t="s">
        <v>1459</v>
      </c>
    </row>
    <row r="207" spans="1:47" s="2" customFormat="1" ht="12">
      <c r="A207" s="38"/>
      <c r="B207" s="39"/>
      <c r="C207" s="40"/>
      <c r="D207" s="217" t="s">
        <v>156</v>
      </c>
      <c r="E207" s="40"/>
      <c r="F207" s="218" t="s">
        <v>1458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156</v>
      </c>
      <c r="AU207" s="17" t="s">
        <v>85</v>
      </c>
    </row>
    <row r="208" spans="1:47" s="2" customFormat="1" ht="12">
      <c r="A208" s="38"/>
      <c r="B208" s="39"/>
      <c r="C208" s="40"/>
      <c r="D208" s="222" t="s">
        <v>158</v>
      </c>
      <c r="E208" s="40"/>
      <c r="F208" s="223" t="s">
        <v>1460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158</v>
      </c>
      <c r="AU208" s="17" t="s">
        <v>85</v>
      </c>
    </row>
    <row r="209" spans="1:65" s="2" customFormat="1" ht="16.5" customHeight="1">
      <c r="A209" s="38"/>
      <c r="B209" s="39"/>
      <c r="C209" s="204" t="s">
        <v>426</v>
      </c>
      <c r="D209" s="204" t="s">
        <v>149</v>
      </c>
      <c r="E209" s="205" t="s">
        <v>1461</v>
      </c>
      <c r="F209" s="206" t="s">
        <v>1462</v>
      </c>
      <c r="G209" s="207" t="s">
        <v>19</v>
      </c>
      <c r="H209" s="208">
        <v>1</v>
      </c>
      <c r="I209" s="209"/>
      <c r="J209" s="210">
        <f>ROUND(I209*H209,2)</f>
        <v>0</v>
      </c>
      <c r="K209" s="206" t="s">
        <v>19</v>
      </c>
      <c r="L209" s="44"/>
      <c r="M209" s="211" t="s">
        <v>19</v>
      </c>
      <c r="N209" s="212" t="s">
        <v>46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1400</v>
      </c>
      <c r="AT209" s="215" t="s">
        <v>149</v>
      </c>
      <c r="AU209" s="215" t="s">
        <v>85</v>
      </c>
      <c r="AY209" s="17" t="s">
        <v>147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83</v>
      </c>
      <c r="BK209" s="216">
        <f>ROUND(I209*H209,2)</f>
        <v>0</v>
      </c>
      <c r="BL209" s="17" t="s">
        <v>1400</v>
      </c>
      <c r="BM209" s="215" t="s">
        <v>1463</v>
      </c>
    </row>
    <row r="210" spans="1:47" s="2" customFormat="1" ht="12">
      <c r="A210" s="38"/>
      <c r="B210" s="39"/>
      <c r="C210" s="40"/>
      <c r="D210" s="217" t="s">
        <v>156</v>
      </c>
      <c r="E210" s="40"/>
      <c r="F210" s="218" t="s">
        <v>1462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156</v>
      </c>
      <c r="AU210" s="17" t="s">
        <v>85</v>
      </c>
    </row>
    <row r="211" spans="1:47" s="2" customFormat="1" ht="12">
      <c r="A211" s="38"/>
      <c r="B211" s="39"/>
      <c r="C211" s="40"/>
      <c r="D211" s="217" t="s">
        <v>433</v>
      </c>
      <c r="E211" s="40"/>
      <c r="F211" s="259" t="s">
        <v>1464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433</v>
      </c>
      <c r="AU211" s="17" t="s">
        <v>85</v>
      </c>
    </row>
    <row r="212" spans="1:65" s="2" customFormat="1" ht="24.15" customHeight="1">
      <c r="A212" s="38"/>
      <c r="B212" s="39"/>
      <c r="C212" s="204" t="s">
        <v>436</v>
      </c>
      <c r="D212" s="204" t="s">
        <v>149</v>
      </c>
      <c r="E212" s="205" t="s">
        <v>1465</v>
      </c>
      <c r="F212" s="206" t="s">
        <v>1466</v>
      </c>
      <c r="G212" s="207" t="s">
        <v>19</v>
      </c>
      <c r="H212" s="208">
        <v>1</v>
      </c>
      <c r="I212" s="209"/>
      <c r="J212" s="210">
        <f>ROUND(I212*H212,2)</f>
        <v>0</v>
      </c>
      <c r="K212" s="206" t="s">
        <v>19</v>
      </c>
      <c r="L212" s="44"/>
      <c r="M212" s="211" t="s">
        <v>19</v>
      </c>
      <c r="N212" s="212" t="s">
        <v>46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1400</v>
      </c>
      <c r="AT212" s="215" t="s">
        <v>149</v>
      </c>
      <c r="AU212" s="215" t="s">
        <v>85</v>
      </c>
      <c r="AY212" s="17" t="s">
        <v>147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83</v>
      </c>
      <c r="BK212" s="216">
        <f>ROUND(I212*H212,2)</f>
        <v>0</v>
      </c>
      <c r="BL212" s="17" t="s">
        <v>1400</v>
      </c>
      <c r="BM212" s="215" t="s">
        <v>1467</v>
      </c>
    </row>
    <row r="213" spans="1:47" s="2" customFormat="1" ht="12">
      <c r="A213" s="38"/>
      <c r="B213" s="39"/>
      <c r="C213" s="40"/>
      <c r="D213" s="217" t="s">
        <v>156</v>
      </c>
      <c r="E213" s="40"/>
      <c r="F213" s="218" t="s">
        <v>1466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156</v>
      </c>
      <c r="AU213" s="17" t="s">
        <v>85</v>
      </c>
    </row>
    <row r="214" spans="1:47" s="2" customFormat="1" ht="12">
      <c r="A214" s="38"/>
      <c r="B214" s="39"/>
      <c r="C214" s="40"/>
      <c r="D214" s="217" t="s">
        <v>433</v>
      </c>
      <c r="E214" s="40"/>
      <c r="F214" s="259" t="s">
        <v>1468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433</v>
      </c>
      <c r="AU214" s="17" t="s">
        <v>85</v>
      </c>
    </row>
    <row r="215" spans="1:65" s="2" customFormat="1" ht="24.15" customHeight="1">
      <c r="A215" s="38"/>
      <c r="B215" s="39"/>
      <c r="C215" s="204" t="s">
        <v>908</v>
      </c>
      <c r="D215" s="204" t="s">
        <v>149</v>
      </c>
      <c r="E215" s="205" t="s">
        <v>1469</v>
      </c>
      <c r="F215" s="206" t="s">
        <v>1470</v>
      </c>
      <c r="G215" s="207" t="s">
        <v>19</v>
      </c>
      <c r="H215" s="208">
        <v>1</v>
      </c>
      <c r="I215" s="209"/>
      <c r="J215" s="210">
        <f>ROUND(I215*H215,2)</f>
        <v>0</v>
      </c>
      <c r="K215" s="206" t="s">
        <v>19</v>
      </c>
      <c r="L215" s="44"/>
      <c r="M215" s="211" t="s">
        <v>19</v>
      </c>
      <c r="N215" s="212" t="s">
        <v>46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1400</v>
      </c>
      <c r="AT215" s="215" t="s">
        <v>149</v>
      </c>
      <c r="AU215" s="215" t="s">
        <v>85</v>
      </c>
      <c r="AY215" s="17" t="s">
        <v>147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83</v>
      </c>
      <c r="BK215" s="216">
        <f>ROUND(I215*H215,2)</f>
        <v>0</v>
      </c>
      <c r="BL215" s="17" t="s">
        <v>1400</v>
      </c>
      <c r="BM215" s="215" t="s">
        <v>1471</v>
      </c>
    </row>
    <row r="216" spans="1:47" s="2" customFormat="1" ht="12">
      <c r="A216" s="38"/>
      <c r="B216" s="39"/>
      <c r="C216" s="40"/>
      <c r="D216" s="217" t="s">
        <v>156</v>
      </c>
      <c r="E216" s="40"/>
      <c r="F216" s="218" t="s">
        <v>1470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156</v>
      </c>
      <c r="AU216" s="17" t="s">
        <v>85</v>
      </c>
    </row>
    <row r="217" spans="1:63" s="12" customFormat="1" ht="22.8" customHeight="1">
      <c r="A217" s="12"/>
      <c r="B217" s="188"/>
      <c r="C217" s="189"/>
      <c r="D217" s="190" t="s">
        <v>74</v>
      </c>
      <c r="E217" s="202" t="s">
        <v>1472</v>
      </c>
      <c r="F217" s="202" t="s">
        <v>1473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SUM(P218:P224)</f>
        <v>0</v>
      </c>
      <c r="Q217" s="196"/>
      <c r="R217" s="197">
        <f>SUM(R218:R224)</f>
        <v>0</v>
      </c>
      <c r="S217" s="196"/>
      <c r="T217" s="198">
        <f>SUM(T218:T224)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181</v>
      </c>
      <c r="AT217" s="200" t="s">
        <v>74</v>
      </c>
      <c r="AU217" s="200" t="s">
        <v>83</v>
      </c>
      <c r="AY217" s="199" t="s">
        <v>147</v>
      </c>
      <c r="BK217" s="201">
        <f>SUM(BK218:BK224)</f>
        <v>0</v>
      </c>
    </row>
    <row r="218" spans="1:65" s="2" customFormat="1" ht="16.5" customHeight="1">
      <c r="A218" s="38"/>
      <c r="B218" s="39"/>
      <c r="C218" s="204" t="s">
        <v>915</v>
      </c>
      <c r="D218" s="204" t="s">
        <v>149</v>
      </c>
      <c r="E218" s="205" t="s">
        <v>1474</v>
      </c>
      <c r="F218" s="206" t="s">
        <v>1473</v>
      </c>
      <c r="G218" s="207" t="s">
        <v>1434</v>
      </c>
      <c r="H218" s="208">
        <v>1</v>
      </c>
      <c r="I218" s="209"/>
      <c r="J218" s="210">
        <f>ROUND(I218*H218,2)</f>
        <v>0</v>
      </c>
      <c r="K218" s="206" t="s">
        <v>153</v>
      </c>
      <c r="L218" s="44"/>
      <c r="M218" s="211" t="s">
        <v>19</v>
      </c>
      <c r="N218" s="212" t="s">
        <v>46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1400</v>
      </c>
      <c r="AT218" s="215" t="s">
        <v>149</v>
      </c>
      <c r="AU218" s="215" t="s">
        <v>85</v>
      </c>
      <c r="AY218" s="17" t="s">
        <v>147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83</v>
      </c>
      <c r="BK218" s="216">
        <f>ROUND(I218*H218,2)</f>
        <v>0</v>
      </c>
      <c r="BL218" s="17" t="s">
        <v>1400</v>
      </c>
      <c r="BM218" s="215" t="s">
        <v>1475</v>
      </c>
    </row>
    <row r="219" spans="1:47" s="2" customFormat="1" ht="12">
      <c r="A219" s="38"/>
      <c r="B219" s="39"/>
      <c r="C219" s="40"/>
      <c r="D219" s="217" t="s">
        <v>156</v>
      </c>
      <c r="E219" s="40"/>
      <c r="F219" s="218" t="s">
        <v>1473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156</v>
      </c>
      <c r="AU219" s="17" t="s">
        <v>85</v>
      </c>
    </row>
    <row r="220" spans="1:47" s="2" customFormat="1" ht="12">
      <c r="A220" s="38"/>
      <c r="B220" s="39"/>
      <c r="C220" s="40"/>
      <c r="D220" s="222" t="s">
        <v>158</v>
      </c>
      <c r="E220" s="40"/>
      <c r="F220" s="223" t="s">
        <v>1476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158</v>
      </c>
      <c r="AU220" s="17" t="s">
        <v>85</v>
      </c>
    </row>
    <row r="221" spans="1:47" s="2" customFormat="1" ht="12">
      <c r="A221" s="38"/>
      <c r="B221" s="39"/>
      <c r="C221" s="40"/>
      <c r="D221" s="217" t="s">
        <v>433</v>
      </c>
      <c r="E221" s="40"/>
      <c r="F221" s="259" t="s">
        <v>1477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433</v>
      </c>
      <c r="AU221" s="17" t="s">
        <v>85</v>
      </c>
    </row>
    <row r="222" spans="1:65" s="2" customFormat="1" ht="16.5" customHeight="1">
      <c r="A222" s="38"/>
      <c r="B222" s="39"/>
      <c r="C222" s="204" t="s">
        <v>920</v>
      </c>
      <c r="D222" s="204" t="s">
        <v>149</v>
      </c>
      <c r="E222" s="205" t="s">
        <v>1478</v>
      </c>
      <c r="F222" s="206" t="s">
        <v>1479</v>
      </c>
      <c r="G222" s="207" t="s">
        <v>19</v>
      </c>
      <c r="H222" s="208">
        <v>1</v>
      </c>
      <c r="I222" s="209"/>
      <c r="J222" s="210">
        <f>ROUND(I222*H222,2)</f>
        <v>0</v>
      </c>
      <c r="K222" s="206" t="s">
        <v>19</v>
      </c>
      <c r="L222" s="44"/>
      <c r="M222" s="211" t="s">
        <v>19</v>
      </c>
      <c r="N222" s="212" t="s">
        <v>46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1400</v>
      </c>
      <c r="AT222" s="215" t="s">
        <v>149</v>
      </c>
      <c r="AU222" s="215" t="s">
        <v>85</v>
      </c>
      <c r="AY222" s="17" t="s">
        <v>147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83</v>
      </c>
      <c r="BK222" s="216">
        <f>ROUND(I222*H222,2)</f>
        <v>0</v>
      </c>
      <c r="BL222" s="17" t="s">
        <v>1400</v>
      </c>
      <c r="BM222" s="215" t="s">
        <v>1480</v>
      </c>
    </row>
    <row r="223" spans="1:47" s="2" customFormat="1" ht="12">
      <c r="A223" s="38"/>
      <c r="B223" s="39"/>
      <c r="C223" s="40"/>
      <c r="D223" s="217" t="s">
        <v>156</v>
      </c>
      <c r="E223" s="40"/>
      <c r="F223" s="218" t="s">
        <v>1479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156</v>
      </c>
      <c r="AU223" s="17" t="s">
        <v>85</v>
      </c>
    </row>
    <row r="224" spans="1:47" s="2" customFormat="1" ht="12">
      <c r="A224" s="38"/>
      <c r="B224" s="39"/>
      <c r="C224" s="40"/>
      <c r="D224" s="217" t="s">
        <v>433</v>
      </c>
      <c r="E224" s="40"/>
      <c r="F224" s="259" t="s">
        <v>1481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433</v>
      </c>
      <c r="AU224" s="17" t="s">
        <v>85</v>
      </c>
    </row>
    <row r="225" spans="1:63" s="12" customFormat="1" ht="22.8" customHeight="1">
      <c r="A225" s="12"/>
      <c r="B225" s="188"/>
      <c r="C225" s="189"/>
      <c r="D225" s="190" t="s">
        <v>74</v>
      </c>
      <c r="E225" s="202" t="s">
        <v>1482</v>
      </c>
      <c r="F225" s="202" t="s">
        <v>1483</v>
      </c>
      <c r="G225" s="189"/>
      <c r="H225" s="189"/>
      <c r="I225" s="192"/>
      <c r="J225" s="203">
        <f>BK225</f>
        <v>0</v>
      </c>
      <c r="K225" s="189"/>
      <c r="L225" s="194"/>
      <c r="M225" s="195"/>
      <c r="N225" s="196"/>
      <c r="O225" s="196"/>
      <c r="P225" s="197">
        <f>SUM(P226:P231)</f>
        <v>0</v>
      </c>
      <c r="Q225" s="196"/>
      <c r="R225" s="197">
        <f>SUM(R226:R231)</f>
        <v>0</v>
      </c>
      <c r="S225" s="196"/>
      <c r="T225" s="198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99" t="s">
        <v>181</v>
      </c>
      <c r="AT225" s="200" t="s">
        <v>74</v>
      </c>
      <c r="AU225" s="200" t="s">
        <v>83</v>
      </c>
      <c r="AY225" s="199" t="s">
        <v>147</v>
      </c>
      <c r="BK225" s="201">
        <f>SUM(BK226:BK231)</f>
        <v>0</v>
      </c>
    </row>
    <row r="226" spans="1:65" s="2" customFormat="1" ht="16.5" customHeight="1">
      <c r="A226" s="38"/>
      <c r="B226" s="39"/>
      <c r="C226" s="204" t="s">
        <v>929</v>
      </c>
      <c r="D226" s="204" t="s">
        <v>149</v>
      </c>
      <c r="E226" s="205" t="s">
        <v>1484</v>
      </c>
      <c r="F226" s="206" t="s">
        <v>1485</v>
      </c>
      <c r="G226" s="207" t="s">
        <v>1434</v>
      </c>
      <c r="H226" s="208">
        <v>1</v>
      </c>
      <c r="I226" s="209"/>
      <c r="J226" s="210">
        <f>ROUND(I226*H226,2)</f>
        <v>0</v>
      </c>
      <c r="K226" s="206" t="s">
        <v>153</v>
      </c>
      <c r="L226" s="44"/>
      <c r="M226" s="211" t="s">
        <v>19</v>
      </c>
      <c r="N226" s="212" t="s">
        <v>46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1400</v>
      </c>
      <c r="AT226" s="215" t="s">
        <v>149</v>
      </c>
      <c r="AU226" s="215" t="s">
        <v>85</v>
      </c>
      <c r="AY226" s="17" t="s">
        <v>147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83</v>
      </c>
      <c r="BK226" s="216">
        <f>ROUND(I226*H226,2)</f>
        <v>0</v>
      </c>
      <c r="BL226" s="17" t="s">
        <v>1400</v>
      </c>
      <c r="BM226" s="215" t="s">
        <v>1486</v>
      </c>
    </row>
    <row r="227" spans="1:47" s="2" customFormat="1" ht="12">
      <c r="A227" s="38"/>
      <c r="B227" s="39"/>
      <c r="C227" s="40"/>
      <c r="D227" s="217" t="s">
        <v>156</v>
      </c>
      <c r="E227" s="40"/>
      <c r="F227" s="218" t="s">
        <v>1485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156</v>
      </c>
      <c r="AU227" s="17" t="s">
        <v>85</v>
      </c>
    </row>
    <row r="228" spans="1:47" s="2" customFormat="1" ht="12">
      <c r="A228" s="38"/>
      <c r="B228" s="39"/>
      <c r="C228" s="40"/>
      <c r="D228" s="222" t="s">
        <v>158</v>
      </c>
      <c r="E228" s="40"/>
      <c r="F228" s="223" t="s">
        <v>1487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158</v>
      </c>
      <c r="AU228" s="17" t="s">
        <v>85</v>
      </c>
    </row>
    <row r="229" spans="1:65" s="2" customFormat="1" ht="16.5" customHeight="1">
      <c r="A229" s="38"/>
      <c r="B229" s="39"/>
      <c r="C229" s="204" t="s">
        <v>936</v>
      </c>
      <c r="D229" s="204" t="s">
        <v>149</v>
      </c>
      <c r="E229" s="205" t="s">
        <v>1488</v>
      </c>
      <c r="F229" s="206" t="s">
        <v>1489</v>
      </c>
      <c r="G229" s="207" t="s">
        <v>1434</v>
      </c>
      <c r="H229" s="208">
        <v>1</v>
      </c>
      <c r="I229" s="209"/>
      <c r="J229" s="210">
        <f>ROUND(I229*H229,2)</f>
        <v>0</v>
      </c>
      <c r="K229" s="206" t="s">
        <v>153</v>
      </c>
      <c r="L229" s="44"/>
      <c r="M229" s="211" t="s">
        <v>19</v>
      </c>
      <c r="N229" s="212" t="s">
        <v>46</v>
      </c>
      <c r="O229" s="8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1400</v>
      </c>
      <c r="AT229" s="215" t="s">
        <v>149</v>
      </c>
      <c r="AU229" s="215" t="s">
        <v>85</v>
      </c>
      <c r="AY229" s="17" t="s">
        <v>147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83</v>
      </c>
      <c r="BK229" s="216">
        <f>ROUND(I229*H229,2)</f>
        <v>0</v>
      </c>
      <c r="BL229" s="17" t="s">
        <v>1400</v>
      </c>
      <c r="BM229" s="215" t="s">
        <v>1490</v>
      </c>
    </row>
    <row r="230" spans="1:47" s="2" customFormat="1" ht="12">
      <c r="A230" s="38"/>
      <c r="B230" s="39"/>
      <c r="C230" s="40"/>
      <c r="D230" s="217" t="s">
        <v>156</v>
      </c>
      <c r="E230" s="40"/>
      <c r="F230" s="218" t="s">
        <v>1489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156</v>
      </c>
      <c r="AU230" s="17" t="s">
        <v>85</v>
      </c>
    </row>
    <row r="231" spans="1:47" s="2" customFormat="1" ht="12">
      <c r="A231" s="38"/>
      <c r="B231" s="39"/>
      <c r="C231" s="40"/>
      <c r="D231" s="222" t="s">
        <v>158</v>
      </c>
      <c r="E231" s="40"/>
      <c r="F231" s="223" t="s">
        <v>1491</v>
      </c>
      <c r="G231" s="40"/>
      <c r="H231" s="40"/>
      <c r="I231" s="219"/>
      <c r="J231" s="40"/>
      <c r="K231" s="40"/>
      <c r="L231" s="44"/>
      <c r="M231" s="263"/>
      <c r="N231" s="264"/>
      <c r="O231" s="265"/>
      <c r="P231" s="265"/>
      <c r="Q231" s="265"/>
      <c r="R231" s="265"/>
      <c r="S231" s="265"/>
      <c r="T231" s="266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158</v>
      </c>
      <c r="AU231" s="17" t="s">
        <v>85</v>
      </c>
    </row>
    <row r="232" spans="1:31" s="2" customFormat="1" ht="6.95" customHeight="1">
      <c r="A232" s="38"/>
      <c r="B232" s="59"/>
      <c r="C232" s="60"/>
      <c r="D232" s="60"/>
      <c r="E232" s="60"/>
      <c r="F232" s="60"/>
      <c r="G232" s="60"/>
      <c r="H232" s="60"/>
      <c r="I232" s="60"/>
      <c r="J232" s="60"/>
      <c r="K232" s="60"/>
      <c r="L232" s="44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CC35" sheet="1" objects="1" scenarios="1" formatColumns="0" formatRows="0" autoFilter="0"/>
  <autoFilter ref="C90:K23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2_02/113151111"/>
    <hyperlink ref="F101" r:id="rId2" display="https://podminky.urs.cz/item/CS_URS_2022_02/113152112"/>
    <hyperlink ref="F106" r:id="rId3" display="https://podminky.urs.cz/item/CS_URS_2022_02/113311171"/>
    <hyperlink ref="F114" r:id="rId4" display="https://podminky.urs.cz/item/CS_URS_2022_02/115001105"/>
    <hyperlink ref="F119" r:id="rId5" display="https://podminky.urs.cz/item/CS_URS_2022_02/115101201"/>
    <hyperlink ref="F124" r:id="rId6" display="https://podminky.urs.cz/item/CS_URS_2022_02/171153101"/>
    <hyperlink ref="F129" r:id="rId7" display="https://podminky.urs.cz/item/CS_URS_2022_02/124353100"/>
    <hyperlink ref="F134" r:id="rId8" display="https://podminky.urs.cz/item/CS_URS_2022_02/184818242"/>
    <hyperlink ref="F139" r:id="rId9" display="https://podminky.urs.cz/item/CS_URS_2022_02/213141111"/>
    <hyperlink ref="F153" r:id="rId10" display="https://podminky.urs.cz/item/CS_URS_2022_02/564760011"/>
    <hyperlink ref="F163" r:id="rId11" display="https://podminky.urs.cz/item/CS_URS_2022_02/938909331"/>
    <hyperlink ref="F169" r:id="rId12" display="https://podminky.urs.cz/item/CS_URS_2022_02/998331011"/>
    <hyperlink ref="F174" r:id="rId13" display="https://podminky.urs.cz/item/CS_URS_2022_02/460881411"/>
    <hyperlink ref="F183" r:id="rId14" display="https://podminky.urs.cz/item/CS_URS_2022_02/469981111"/>
    <hyperlink ref="F189" r:id="rId15" display="https://podminky.urs.cz/item/CS_URS_2022_02/011114000"/>
    <hyperlink ref="F193" r:id="rId16" display="https://podminky.urs.cz/item/CS_URS_2022_02/011314000"/>
    <hyperlink ref="F197" r:id="rId17" display="https://podminky.urs.cz/item/CS_URS_2022_02/012103000"/>
    <hyperlink ref="F200" r:id="rId18" display="https://podminky.urs.cz/item/CS_URS_2022_02/012203000"/>
    <hyperlink ref="F204" r:id="rId19" display="https://podminky.urs.cz/item/CS_URS_2022_02/012303000"/>
    <hyperlink ref="F208" r:id="rId20" display="https://podminky.urs.cz/item/CS_URS_2022_02/013254000"/>
    <hyperlink ref="F220" r:id="rId21" display="https://podminky.urs.cz/item/CS_URS_2022_02/020001000"/>
    <hyperlink ref="F228" r:id="rId22" display="https://podminky.urs.cz/item/CS_URS_2022_02/031203000"/>
    <hyperlink ref="F231" r:id="rId23" display="https://podminky.urs.cz/item/CS_URS_2022_02/039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272" t="s">
        <v>1492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1493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1494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1495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1496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1497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1498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1499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1500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1501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1502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82</v>
      </c>
      <c r="F18" s="278" t="s">
        <v>1503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1504</v>
      </c>
      <c r="F19" s="278" t="s">
        <v>1505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1506</v>
      </c>
      <c r="F20" s="278" t="s">
        <v>1507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119</v>
      </c>
      <c r="F21" s="278" t="s">
        <v>120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1508</v>
      </c>
      <c r="F22" s="278" t="s">
        <v>1509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1510</v>
      </c>
      <c r="F23" s="278" t="s">
        <v>1511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1512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1513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1514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1515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1516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1517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1518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1519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1520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133</v>
      </c>
      <c r="F36" s="278"/>
      <c r="G36" s="278" t="s">
        <v>1521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1522</v>
      </c>
      <c r="F37" s="278"/>
      <c r="G37" s="278" t="s">
        <v>1523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56</v>
      </c>
      <c r="F38" s="278"/>
      <c r="G38" s="278" t="s">
        <v>1524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57</v>
      </c>
      <c r="F39" s="278"/>
      <c r="G39" s="278" t="s">
        <v>1525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134</v>
      </c>
      <c r="F40" s="278"/>
      <c r="G40" s="278" t="s">
        <v>1526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135</v>
      </c>
      <c r="F41" s="278"/>
      <c r="G41" s="278" t="s">
        <v>1527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1528</v>
      </c>
      <c r="F42" s="278"/>
      <c r="G42" s="278" t="s">
        <v>1529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1530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1531</v>
      </c>
      <c r="F44" s="278"/>
      <c r="G44" s="278" t="s">
        <v>1532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137</v>
      </c>
      <c r="F45" s="278"/>
      <c r="G45" s="278" t="s">
        <v>1533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1534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1535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1536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1537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1538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1539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1540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1541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1542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1543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1544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1545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1546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1547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1548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1549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1550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1551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1552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1553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1554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1555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1556</v>
      </c>
      <c r="D76" s="296"/>
      <c r="E76" s="296"/>
      <c r="F76" s="296" t="s">
        <v>1557</v>
      </c>
      <c r="G76" s="297"/>
      <c r="H76" s="296" t="s">
        <v>57</v>
      </c>
      <c r="I76" s="296" t="s">
        <v>60</v>
      </c>
      <c r="J76" s="296" t="s">
        <v>1558</v>
      </c>
      <c r="K76" s="295"/>
    </row>
    <row r="77" spans="2:11" s="1" customFormat="1" ht="17.25" customHeight="1">
      <c r="B77" s="293"/>
      <c r="C77" s="298" t="s">
        <v>1559</v>
      </c>
      <c r="D77" s="298"/>
      <c r="E77" s="298"/>
      <c r="F77" s="299" t="s">
        <v>1560</v>
      </c>
      <c r="G77" s="300"/>
      <c r="H77" s="298"/>
      <c r="I77" s="298"/>
      <c r="J77" s="298" t="s">
        <v>1561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56</v>
      </c>
      <c r="D79" s="303"/>
      <c r="E79" s="303"/>
      <c r="F79" s="304" t="s">
        <v>1562</v>
      </c>
      <c r="G79" s="305"/>
      <c r="H79" s="281" t="s">
        <v>1563</v>
      </c>
      <c r="I79" s="281" t="s">
        <v>1564</v>
      </c>
      <c r="J79" s="281">
        <v>20</v>
      </c>
      <c r="K79" s="295"/>
    </row>
    <row r="80" spans="2:11" s="1" customFormat="1" ht="15" customHeight="1">
      <c r="B80" s="293"/>
      <c r="C80" s="281" t="s">
        <v>1565</v>
      </c>
      <c r="D80" s="281"/>
      <c r="E80" s="281"/>
      <c r="F80" s="304" t="s">
        <v>1562</v>
      </c>
      <c r="G80" s="305"/>
      <c r="H80" s="281" t="s">
        <v>1566</v>
      </c>
      <c r="I80" s="281" t="s">
        <v>1564</v>
      </c>
      <c r="J80" s="281">
        <v>120</v>
      </c>
      <c r="K80" s="295"/>
    </row>
    <row r="81" spans="2:11" s="1" customFormat="1" ht="15" customHeight="1">
      <c r="B81" s="306"/>
      <c r="C81" s="281" t="s">
        <v>1567</v>
      </c>
      <c r="D81" s="281"/>
      <c r="E81" s="281"/>
      <c r="F81" s="304" t="s">
        <v>1568</v>
      </c>
      <c r="G81" s="305"/>
      <c r="H81" s="281" t="s">
        <v>1569</v>
      </c>
      <c r="I81" s="281" t="s">
        <v>1564</v>
      </c>
      <c r="J81" s="281">
        <v>50</v>
      </c>
      <c r="K81" s="295"/>
    </row>
    <row r="82" spans="2:11" s="1" customFormat="1" ht="15" customHeight="1">
      <c r="B82" s="306"/>
      <c r="C82" s="281" t="s">
        <v>1570</v>
      </c>
      <c r="D82" s="281"/>
      <c r="E82" s="281"/>
      <c r="F82" s="304" t="s">
        <v>1562</v>
      </c>
      <c r="G82" s="305"/>
      <c r="H82" s="281" t="s">
        <v>1571</v>
      </c>
      <c r="I82" s="281" t="s">
        <v>1572</v>
      </c>
      <c r="J82" s="281"/>
      <c r="K82" s="295"/>
    </row>
    <row r="83" spans="2:11" s="1" customFormat="1" ht="15" customHeight="1">
      <c r="B83" s="306"/>
      <c r="C83" s="307" t="s">
        <v>1573</v>
      </c>
      <c r="D83" s="307"/>
      <c r="E83" s="307"/>
      <c r="F83" s="308" t="s">
        <v>1568</v>
      </c>
      <c r="G83" s="307"/>
      <c r="H83" s="307" t="s">
        <v>1574</v>
      </c>
      <c r="I83" s="307" t="s">
        <v>1564</v>
      </c>
      <c r="J83" s="307">
        <v>15</v>
      </c>
      <c r="K83" s="295"/>
    </row>
    <row r="84" spans="2:11" s="1" customFormat="1" ht="15" customHeight="1">
      <c r="B84" s="306"/>
      <c r="C84" s="307" t="s">
        <v>1575</v>
      </c>
      <c r="D84" s="307"/>
      <c r="E84" s="307"/>
      <c r="F84" s="308" t="s">
        <v>1568</v>
      </c>
      <c r="G84" s="307"/>
      <c r="H84" s="307" t="s">
        <v>1576</v>
      </c>
      <c r="I84" s="307" t="s">
        <v>1564</v>
      </c>
      <c r="J84" s="307">
        <v>15</v>
      </c>
      <c r="K84" s="295"/>
    </row>
    <row r="85" spans="2:11" s="1" customFormat="1" ht="15" customHeight="1">
      <c r="B85" s="306"/>
      <c r="C85" s="307" t="s">
        <v>1577</v>
      </c>
      <c r="D85" s="307"/>
      <c r="E85" s="307"/>
      <c r="F85" s="308" t="s">
        <v>1568</v>
      </c>
      <c r="G85" s="307"/>
      <c r="H85" s="307" t="s">
        <v>1578</v>
      </c>
      <c r="I85" s="307" t="s">
        <v>1564</v>
      </c>
      <c r="J85" s="307">
        <v>20</v>
      </c>
      <c r="K85" s="295"/>
    </row>
    <row r="86" spans="2:11" s="1" customFormat="1" ht="15" customHeight="1">
      <c r="B86" s="306"/>
      <c r="C86" s="307" t="s">
        <v>1579</v>
      </c>
      <c r="D86" s="307"/>
      <c r="E86" s="307"/>
      <c r="F86" s="308" t="s">
        <v>1568</v>
      </c>
      <c r="G86" s="307"/>
      <c r="H86" s="307" t="s">
        <v>1580</v>
      </c>
      <c r="I86" s="307" t="s">
        <v>1564</v>
      </c>
      <c r="J86" s="307">
        <v>20</v>
      </c>
      <c r="K86" s="295"/>
    </row>
    <row r="87" spans="2:11" s="1" customFormat="1" ht="15" customHeight="1">
      <c r="B87" s="306"/>
      <c r="C87" s="281" t="s">
        <v>1581</v>
      </c>
      <c r="D87" s="281"/>
      <c r="E87" s="281"/>
      <c r="F87" s="304" t="s">
        <v>1568</v>
      </c>
      <c r="G87" s="305"/>
      <c r="H87" s="281" t="s">
        <v>1582</v>
      </c>
      <c r="I87" s="281" t="s">
        <v>1564</v>
      </c>
      <c r="J87" s="281">
        <v>50</v>
      </c>
      <c r="K87" s="295"/>
    </row>
    <row r="88" spans="2:11" s="1" customFormat="1" ht="15" customHeight="1">
      <c r="B88" s="306"/>
      <c r="C88" s="281" t="s">
        <v>1583</v>
      </c>
      <c r="D88" s="281"/>
      <c r="E88" s="281"/>
      <c r="F88" s="304" t="s">
        <v>1568</v>
      </c>
      <c r="G88" s="305"/>
      <c r="H88" s="281" t="s">
        <v>1584</v>
      </c>
      <c r="I88" s="281" t="s">
        <v>1564</v>
      </c>
      <c r="J88" s="281">
        <v>20</v>
      </c>
      <c r="K88" s="295"/>
    </row>
    <row r="89" spans="2:11" s="1" customFormat="1" ht="15" customHeight="1">
      <c r="B89" s="306"/>
      <c r="C89" s="281" t="s">
        <v>1585</v>
      </c>
      <c r="D89" s="281"/>
      <c r="E89" s="281"/>
      <c r="F89" s="304" t="s">
        <v>1568</v>
      </c>
      <c r="G89" s="305"/>
      <c r="H89" s="281" t="s">
        <v>1586</v>
      </c>
      <c r="I89" s="281" t="s">
        <v>1564</v>
      </c>
      <c r="J89" s="281">
        <v>20</v>
      </c>
      <c r="K89" s="295"/>
    </row>
    <row r="90" spans="2:11" s="1" customFormat="1" ht="15" customHeight="1">
      <c r="B90" s="306"/>
      <c r="C90" s="281" t="s">
        <v>1587</v>
      </c>
      <c r="D90" s="281"/>
      <c r="E90" s="281"/>
      <c r="F90" s="304" t="s">
        <v>1568</v>
      </c>
      <c r="G90" s="305"/>
      <c r="H90" s="281" t="s">
        <v>1588</v>
      </c>
      <c r="I90" s="281" t="s">
        <v>1564</v>
      </c>
      <c r="J90" s="281">
        <v>50</v>
      </c>
      <c r="K90" s="295"/>
    </row>
    <row r="91" spans="2:11" s="1" customFormat="1" ht="15" customHeight="1">
      <c r="B91" s="306"/>
      <c r="C91" s="281" t="s">
        <v>1589</v>
      </c>
      <c r="D91" s="281"/>
      <c r="E91" s="281"/>
      <c r="F91" s="304" t="s">
        <v>1568</v>
      </c>
      <c r="G91" s="305"/>
      <c r="H91" s="281" t="s">
        <v>1589</v>
      </c>
      <c r="I91" s="281" t="s">
        <v>1564</v>
      </c>
      <c r="J91" s="281">
        <v>50</v>
      </c>
      <c r="K91" s="295"/>
    </row>
    <row r="92" spans="2:11" s="1" customFormat="1" ht="15" customHeight="1">
      <c r="B92" s="306"/>
      <c r="C92" s="281" t="s">
        <v>1590</v>
      </c>
      <c r="D92" s="281"/>
      <c r="E92" s="281"/>
      <c r="F92" s="304" t="s">
        <v>1568</v>
      </c>
      <c r="G92" s="305"/>
      <c r="H92" s="281" t="s">
        <v>1591</v>
      </c>
      <c r="I92" s="281" t="s">
        <v>1564</v>
      </c>
      <c r="J92" s="281">
        <v>255</v>
      </c>
      <c r="K92" s="295"/>
    </row>
    <row r="93" spans="2:11" s="1" customFormat="1" ht="15" customHeight="1">
      <c r="B93" s="306"/>
      <c r="C93" s="281" t="s">
        <v>1592</v>
      </c>
      <c r="D93" s="281"/>
      <c r="E93" s="281"/>
      <c r="F93" s="304" t="s">
        <v>1562</v>
      </c>
      <c r="G93" s="305"/>
      <c r="H93" s="281" t="s">
        <v>1593</v>
      </c>
      <c r="I93" s="281" t="s">
        <v>1594</v>
      </c>
      <c r="J93" s="281"/>
      <c r="K93" s="295"/>
    </row>
    <row r="94" spans="2:11" s="1" customFormat="1" ht="15" customHeight="1">
      <c r="B94" s="306"/>
      <c r="C94" s="281" t="s">
        <v>1595</v>
      </c>
      <c r="D94" s="281"/>
      <c r="E94" s="281"/>
      <c r="F94" s="304" t="s">
        <v>1562</v>
      </c>
      <c r="G94" s="305"/>
      <c r="H94" s="281" t="s">
        <v>1596</v>
      </c>
      <c r="I94" s="281" t="s">
        <v>1597</v>
      </c>
      <c r="J94" s="281"/>
      <c r="K94" s="295"/>
    </row>
    <row r="95" spans="2:11" s="1" customFormat="1" ht="15" customHeight="1">
      <c r="B95" s="306"/>
      <c r="C95" s="281" t="s">
        <v>1598</v>
      </c>
      <c r="D95" s="281"/>
      <c r="E95" s="281"/>
      <c r="F95" s="304" t="s">
        <v>1562</v>
      </c>
      <c r="G95" s="305"/>
      <c r="H95" s="281" t="s">
        <v>1598</v>
      </c>
      <c r="I95" s="281" t="s">
        <v>1597</v>
      </c>
      <c r="J95" s="281"/>
      <c r="K95" s="295"/>
    </row>
    <row r="96" spans="2:11" s="1" customFormat="1" ht="15" customHeight="1">
      <c r="B96" s="306"/>
      <c r="C96" s="281" t="s">
        <v>41</v>
      </c>
      <c r="D96" s="281"/>
      <c r="E96" s="281"/>
      <c r="F96" s="304" t="s">
        <v>1562</v>
      </c>
      <c r="G96" s="305"/>
      <c r="H96" s="281" t="s">
        <v>1599</v>
      </c>
      <c r="I96" s="281" t="s">
        <v>1597</v>
      </c>
      <c r="J96" s="281"/>
      <c r="K96" s="295"/>
    </row>
    <row r="97" spans="2:11" s="1" customFormat="1" ht="15" customHeight="1">
      <c r="B97" s="306"/>
      <c r="C97" s="281" t="s">
        <v>51</v>
      </c>
      <c r="D97" s="281"/>
      <c r="E97" s="281"/>
      <c r="F97" s="304" t="s">
        <v>1562</v>
      </c>
      <c r="G97" s="305"/>
      <c r="H97" s="281" t="s">
        <v>1600</v>
      </c>
      <c r="I97" s="281" t="s">
        <v>1597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1601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1556</v>
      </c>
      <c r="D103" s="296"/>
      <c r="E103" s="296"/>
      <c r="F103" s="296" t="s">
        <v>1557</v>
      </c>
      <c r="G103" s="297"/>
      <c r="H103" s="296" t="s">
        <v>57</v>
      </c>
      <c r="I103" s="296" t="s">
        <v>60</v>
      </c>
      <c r="J103" s="296" t="s">
        <v>1558</v>
      </c>
      <c r="K103" s="295"/>
    </row>
    <row r="104" spans="2:11" s="1" customFormat="1" ht="17.25" customHeight="1">
      <c r="B104" s="293"/>
      <c r="C104" s="298" t="s">
        <v>1559</v>
      </c>
      <c r="D104" s="298"/>
      <c r="E104" s="298"/>
      <c r="F104" s="299" t="s">
        <v>1560</v>
      </c>
      <c r="G104" s="300"/>
      <c r="H104" s="298"/>
      <c r="I104" s="298"/>
      <c r="J104" s="298" t="s">
        <v>1561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56</v>
      </c>
      <c r="D106" s="303"/>
      <c r="E106" s="303"/>
      <c r="F106" s="304" t="s">
        <v>1562</v>
      </c>
      <c r="G106" s="281"/>
      <c r="H106" s="281" t="s">
        <v>1602</v>
      </c>
      <c r="I106" s="281" t="s">
        <v>1564</v>
      </c>
      <c r="J106" s="281">
        <v>20</v>
      </c>
      <c r="K106" s="295"/>
    </row>
    <row r="107" spans="2:11" s="1" customFormat="1" ht="15" customHeight="1">
      <c r="B107" s="293"/>
      <c r="C107" s="281" t="s">
        <v>1565</v>
      </c>
      <c r="D107" s="281"/>
      <c r="E107" s="281"/>
      <c r="F107" s="304" t="s">
        <v>1562</v>
      </c>
      <c r="G107" s="281"/>
      <c r="H107" s="281" t="s">
        <v>1602</v>
      </c>
      <c r="I107" s="281" t="s">
        <v>1564</v>
      </c>
      <c r="J107" s="281">
        <v>120</v>
      </c>
      <c r="K107" s="295"/>
    </row>
    <row r="108" spans="2:11" s="1" customFormat="1" ht="15" customHeight="1">
      <c r="B108" s="306"/>
      <c r="C108" s="281" t="s">
        <v>1567</v>
      </c>
      <c r="D108" s="281"/>
      <c r="E108" s="281"/>
      <c r="F108" s="304" t="s">
        <v>1568</v>
      </c>
      <c r="G108" s="281"/>
      <c r="H108" s="281" t="s">
        <v>1602</v>
      </c>
      <c r="I108" s="281" t="s">
        <v>1564</v>
      </c>
      <c r="J108" s="281">
        <v>50</v>
      </c>
      <c r="K108" s="295"/>
    </row>
    <row r="109" spans="2:11" s="1" customFormat="1" ht="15" customHeight="1">
      <c r="B109" s="306"/>
      <c r="C109" s="281" t="s">
        <v>1570</v>
      </c>
      <c r="D109" s="281"/>
      <c r="E109" s="281"/>
      <c r="F109" s="304" t="s">
        <v>1562</v>
      </c>
      <c r="G109" s="281"/>
      <c r="H109" s="281" t="s">
        <v>1602</v>
      </c>
      <c r="I109" s="281" t="s">
        <v>1572</v>
      </c>
      <c r="J109" s="281"/>
      <c r="K109" s="295"/>
    </row>
    <row r="110" spans="2:11" s="1" customFormat="1" ht="15" customHeight="1">
      <c r="B110" s="306"/>
      <c r="C110" s="281" t="s">
        <v>1581</v>
      </c>
      <c r="D110" s="281"/>
      <c r="E110" s="281"/>
      <c r="F110" s="304" t="s">
        <v>1568</v>
      </c>
      <c r="G110" s="281"/>
      <c r="H110" s="281" t="s">
        <v>1602</v>
      </c>
      <c r="I110" s="281" t="s">
        <v>1564</v>
      </c>
      <c r="J110" s="281">
        <v>50</v>
      </c>
      <c r="K110" s="295"/>
    </row>
    <row r="111" spans="2:11" s="1" customFormat="1" ht="15" customHeight="1">
      <c r="B111" s="306"/>
      <c r="C111" s="281" t="s">
        <v>1589</v>
      </c>
      <c r="D111" s="281"/>
      <c r="E111" s="281"/>
      <c r="F111" s="304" t="s">
        <v>1568</v>
      </c>
      <c r="G111" s="281"/>
      <c r="H111" s="281" t="s">
        <v>1602</v>
      </c>
      <c r="I111" s="281" t="s">
        <v>1564</v>
      </c>
      <c r="J111" s="281">
        <v>50</v>
      </c>
      <c r="K111" s="295"/>
    </row>
    <row r="112" spans="2:11" s="1" customFormat="1" ht="15" customHeight="1">
      <c r="B112" s="306"/>
      <c r="C112" s="281" t="s">
        <v>1587</v>
      </c>
      <c r="D112" s="281"/>
      <c r="E112" s="281"/>
      <c r="F112" s="304" t="s">
        <v>1568</v>
      </c>
      <c r="G112" s="281"/>
      <c r="H112" s="281" t="s">
        <v>1602</v>
      </c>
      <c r="I112" s="281" t="s">
        <v>1564</v>
      </c>
      <c r="J112" s="281">
        <v>50</v>
      </c>
      <c r="K112" s="295"/>
    </row>
    <row r="113" spans="2:11" s="1" customFormat="1" ht="15" customHeight="1">
      <c r="B113" s="306"/>
      <c r="C113" s="281" t="s">
        <v>56</v>
      </c>
      <c r="D113" s="281"/>
      <c r="E113" s="281"/>
      <c r="F113" s="304" t="s">
        <v>1562</v>
      </c>
      <c r="G113" s="281"/>
      <c r="H113" s="281" t="s">
        <v>1603</v>
      </c>
      <c r="I113" s="281" t="s">
        <v>1564</v>
      </c>
      <c r="J113" s="281">
        <v>20</v>
      </c>
      <c r="K113" s="295"/>
    </row>
    <row r="114" spans="2:11" s="1" customFormat="1" ht="15" customHeight="1">
      <c r="B114" s="306"/>
      <c r="C114" s="281" t="s">
        <v>1604</v>
      </c>
      <c r="D114" s="281"/>
      <c r="E114" s="281"/>
      <c r="F114" s="304" t="s">
        <v>1562</v>
      </c>
      <c r="G114" s="281"/>
      <c r="H114" s="281" t="s">
        <v>1605</v>
      </c>
      <c r="I114" s="281" t="s">
        <v>1564</v>
      </c>
      <c r="J114" s="281">
        <v>120</v>
      </c>
      <c r="K114" s="295"/>
    </row>
    <row r="115" spans="2:11" s="1" customFormat="1" ht="15" customHeight="1">
      <c r="B115" s="306"/>
      <c r="C115" s="281" t="s">
        <v>41</v>
      </c>
      <c r="D115" s="281"/>
      <c r="E115" s="281"/>
      <c r="F115" s="304" t="s">
        <v>1562</v>
      </c>
      <c r="G115" s="281"/>
      <c r="H115" s="281" t="s">
        <v>1606</v>
      </c>
      <c r="I115" s="281" t="s">
        <v>1597</v>
      </c>
      <c r="J115" s="281"/>
      <c r="K115" s="295"/>
    </row>
    <row r="116" spans="2:11" s="1" customFormat="1" ht="15" customHeight="1">
      <c r="B116" s="306"/>
      <c r="C116" s="281" t="s">
        <v>51</v>
      </c>
      <c r="D116" s="281"/>
      <c r="E116" s="281"/>
      <c r="F116" s="304" t="s">
        <v>1562</v>
      </c>
      <c r="G116" s="281"/>
      <c r="H116" s="281" t="s">
        <v>1607</v>
      </c>
      <c r="I116" s="281" t="s">
        <v>1597</v>
      </c>
      <c r="J116" s="281"/>
      <c r="K116" s="295"/>
    </row>
    <row r="117" spans="2:11" s="1" customFormat="1" ht="15" customHeight="1">
      <c r="B117" s="306"/>
      <c r="C117" s="281" t="s">
        <v>60</v>
      </c>
      <c r="D117" s="281"/>
      <c r="E117" s="281"/>
      <c r="F117" s="304" t="s">
        <v>1562</v>
      </c>
      <c r="G117" s="281"/>
      <c r="H117" s="281" t="s">
        <v>1608</v>
      </c>
      <c r="I117" s="281" t="s">
        <v>1609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1610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1556</v>
      </c>
      <c r="D123" s="296"/>
      <c r="E123" s="296"/>
      <c r="F123" s="296" t="s">
        <v>1557</v>
      </c>
      <c r="G123" s="297"/>
      <c r="H123" s="296" t="s">
        <v>57</v>
      </c>
      <c r="I123" s="296" t="s">
        <v>60</v>
      </c>
      <c r="J123" s="296" t="s">
        <v>1558</v>
      </c>
      <c r="K123" s="325"/>
    </row>
    <row r="124" spans="2:11" s="1" customFormat="1" ht="17.25" customHeight="1">
      <c r="B124" s="324"/>
      <c r="C124" s="298" t="s">
        <v>1559</v>
      </c>
      <c r="D124" s="298"/>
      <c r="E124" s="298"/>
      <c r="F124" s="299" t="s">
        <v>1560</v>
      </c>
      <c r="G124" s="300"/>
      <c r="H124" s="298"/>
      <c r="I124" s="298"/>
      <c r="J124" s="298" t="s">
        <v>1561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1565</v>
      </c>
      <c r="D126" s="303"/>
      <c r="E126" s="303"/>
      <c r="F126" s="304" t="s">
        <v>1562</v>
      </c>
      <c r="G126" s="281"/>
      <c r="H126" s="281" t="s">
        <v>1602</v>
      </c>
      <c r="I126" s="281" t="s">
        <v>1564</v>
      </c>
      <c r="J126" s="281">
        <v>120</v>
      </c>
      <c r="K126" s="329"/>
    </row>
    <row r="127" spans="2:11" s="1" customFormat="1" ht="15" customHeight="1">
      <c r="B127" s="326"/>
      <c r="C127" s="281" t="s">
        <v>1611</v>
      </c>
      <c r="D127" s="281"/>
      <c r="E127" s="281"/>
      <c r="F127" s="304" t="s">
        <v>1562</v>
      </c>
      <c r="G127" s="281"/>
      <c r="H127" s="281" t="s">
        <v>1612</v>
      </c>
      <c r="I127" s="281" t="s">
        <v>1564</v>
      </c>
      <c r="J127" s="281" t="s">
        <v>1613</v>
      </c>
      <c r="K127" s="329"/>
    </row>
    <row r="128" spans="2:11" s="1" customFormat="1" ht="15" customHeight="1">
      <c r="B128" s="326"/>
      <c r="C128" s="281" t="s">
        <v>1510</v>
      </c>
      <c r="D128" s="281"/>
      <c r="E128" s="281"/>
      <c r="F128" s="304" t="s">
        <v>1562</v>
      </c>
      <c r="G128" s="281"/>
      <c r="H128" s="281" t="s">
        <v>1614</v>
      </c>
      <c r="I128" s="281" t="s">
        <v>1564</v>
      </c>
      <c r="J128" s="281" t="s">
        <v>1613</v>
      </c>
      <c r="K128" s="329"/>
    </row>
    <row r="129" spans="2:11" s="1" customFormat="1" ht="15" customHeight="1">
      <c r="B129" s="326"/>
      <c r="C129" s="281" t="s">
        <v>1573</v>
      </c>
      <c r="D129" s="281"/>
      <c r="E129" s="281"/>
      <c r="F129" s="304" t="s">
        <v>1568</v>
      </c>
      <c r="G129" s="281"/>
      <c r="H129" s="281" t="s">
        <v>1574</v>
      </c>
      <c r="I129" s="281" t="s">
        <v>1564</v>
      </c>
      <c r="J129" s="281">
        <v>15</v>
      </c>
      <c r="K129" s="329"/>
    </row>
    <row r="130" spans="2:11" s="1" customFormat="1" ht="15" customHeight="1">
      <c r="B130" s="326"/>
      <c r="C130" s="307" t="s">
        <v>1575</v>
      </c>
      <c r="D130" s="307"/>
      <c r="E130" s="307"/>
      <c r="F130" s="308" t="s">
        <v>1568</v>
      </c>
      <c r="G130" s="307"/>
      <c r="H130" s="307" t="s">
        <v>1576</v>
      </c>
      <c r="I130" s="307" t="s">
        <v>1564</v>
      </c>
      <c r="J130" s="307">
        <v>15</v>
      </c>
      <c r="K130" s="329"/>
    </row>
    <row r="131" spans="2:11" s="1" customFormat="1" ht="15" customHeight="1">
      <c r="B131" s="326"/>
      <c r="C131" s="307" t="s">
        <v>1577</v>
      </c>
      <c r="D131" s="307"/>
      <c r="E131" s="307"/>
      <c r="F131" s="308" t="s">
        <v>1568</v>
      </c>
      <c r="G131" s="307"/>
      <c r="H131" s="307" t="s">
        <v>1578</v>
      </c>
      <c r="I131" s="307" t="s">
        <v>1564</v>
      </c>
      <c r="J131" s="307">
        <v>20</v>
      </c>
      <c r="K131" s="329"/>
    </row>
    <row r="132" spans="2:11" s="1" customFormat="1" ht="15" customHeight="1">
      <c r="B132" s="326"/>
      <c r="C132" s="307" t="s">
        <v>1579</v>
      </c>
      <c r="D132" s="307"/>
      <c r="E132" s="307"/>
      <c r="F132" s="308" t="s">
        <v>1568</v>
      </c>
      <c r="G132" s="307"/>
      <c r="H132" s="307" t="s">
        <v>1580</v>
      </c>
      <c r="I132" s="307" t="s">
        <v>1564</v>
      </c>
      <c r="J132" s="307">
        <v>20</v>
      </c>
      <c r="K132" s="329"/>
    </row>
    <row r="133" spans="2:11" s="1" customFormat="1" ht="15" customHeight="1">
      <c r="B133" s="326"/>
      <c r="C133" s="281" t="s">
        <v>1567</v>
      </c>
      <c r="D133" s="281"/>
      <c r="E133" s="281"/>
      <c r="F133" s="304" t="s">
        <v>1568</v>
      </c>
      <c r="G133" s="281"/>
      <c r="H133" s="281" t="s">
        <v>1602</v>
      </c>
      <c r="I133" s="281" t="s">
        <v>1564</v>
      </c>
      <c r="J133" s="281">
        <v>50</v>
      </c>
      <c r="K133" s="329"/>
    </row>
    <row r="134" spans="2:11" s="1" customFormat="1" ht="15" customHeight="1">
      <c r="B134" s="326"/>
      <c r="C134" s="281" t="s">
        <v>1581</v>
      </c>
      <c r="D134" s="281"/>
      <c r="E134" s="281"/>
      <c r="F134" s="304" t="s">
        <v>1568</v>
      </c>
      <c r="G134" s="281"/>
      <c r="H134" s="281" t="s">
        <v>1602</v>
      </c>
      <c r="I134" s="281" t="s">
        <v>1564</v>
      </c>
      <c r="J134" s="281">
        <v>50</v>
      </c>
      <c r="K134" s="329"/>
    </row>
    <row r="135" spans="2:11" s="1" customFormat="1" ht="15" customHeight="1">
      <c r="B135" s="326"/>
      <c r="C135" s="281" t="s">
        <v>1587</v>
      </c>
      <c r="D135" s="281"/>
      <c r="E135" s="281"/>
      <c r="F135" s="304" t="s">
        <v>1568</v>
      </c>
      <c r="G135" s="281"/>
      <c r="H135" s="281" t="s">
        <v>1602</v>
      </c>
      <c r="I135" s="281" t="s">
        <v>1564</v>
      </c>
      <c r="J135" s="281">
        <v>50</v>
      </c>
      <c r="K135" s="329"/>
    </row>
    <row r="136" spans="2:11" s="1" customFormat="1" ht="15" customHeight="1">
      <c r="B136" s="326"/>
      <c r="C136" s="281" t="s">
        <v>1589</v>
      </c>
      <c r="D136" s="281"/>
      <c r="E136" s="281"/>
      <c r="F136" s="304" t="s">
        <v>1568</v>
      </c>
      <c r="G136" s="281"/>
      <c r="H136" s="281" t="s">
        <v>1602</v>
      </c>
      <c r="I136" s="281" t="s">
        <v>1564</v>
      </c>
      <c r="J136" s="281">
        <v>50</v>
      </c>
      <c r="K136" s="329"/>
    </row>
    <row r="137" spans="2:11" s="1" customFormat="1" ht="15" customHeight="1">
      <c r="B137" s="326"/>
      <c r="C137" s="281" t="s">
        <v>1590</v>
      </c>
      <c r="D137" s="281"/>
      <c r="E137" s="281"/>
      <c r="F137" s="304" t="s">
        <v>1568</v>
      </c>
      <c r="G137" s="281"/>
      <c r="H137" s="281" t="s">
        <v>1615</v>
      </c>
      <c r="I137" s="281" t="s">
        <v>1564</v>
      </c>
      <c r="J137" s="281">
        <v>255</v>
      </c>
      <c r="K137" s="329"/>
    </row>
    <row r="138" spans="2:11" s="1" customFormat="1" ht="15" customHeight="1">
      <c r="B138" s="326"/>
      <c r="C138" s="281" t="s">
        <v>1592</v>
      </c>
      <c r="D138" s="281"/>
      <c r="E138" s="281"/>
      <c r="F138" s="304" t="s">
        <v>1562</v>
      </c>
      <c r="G138" s="281"/>
      <c r="H138" s="281" t="s">
        <v>1616</v>
      </c>
      <c r="I138" s="281" t="s">
        <v>1594</v>
      </c>
      <c r="J138" s="281"/>
      <c r="K138" s="329"/>
    </row>
    <row r="139" spans="2:11" s="1" customFormat="1" ht="15" customHeight="1">
      <c r="B139" s="326"/>
      <c r="C139" s="281" t="s">
        <v>1595</v>
      </c>
      <c r="D139" s="281"/>
      <c r="E139" s="281"/>
      <c r="F139" s="304" t="s">
        <v>1562</v>
      </c>
      <c r="G139" s="281"/>
      <c r="H139" s="281" t="s">
        <v>1617</v>
      </c>
      <c r="I139" s="281" t="s">
        <v>1597</v>
      </c>
      <c r="J139" s="281"/>
      <c r="K139" s="329"/>
    </row>
    <row r="140" spans="2:11" s="1" customFormat="1" ht="15" customHeight="1">
      <c r="B140" s="326"/>
      <c r="C140" s="281" t="s">
        <v>1598</v>
      </c>
      <c r="D140" s="281"/>
      <c r="E140" s="281"/>
      <c r="F140" s="304" t="s">
        <v>1562</v>
      </c>
      <c r="G140" s="281"/>
      <c r="H140" s="281" t="s">
        <v>1598</v>
      </c>
      <c r="I140" s="281" t="s">
        <v>1597</v>
      </c>
      <c r="J140" s="281"/>
      <c r="K140" s="329"/>
    </row>
    <row r="141" spans="2:11" s="1" customFormat="1" ht="15" customHeight="1">
      <c r="B141" s="326"/>
      <c r="C141" s="281" t="s">
        <v>41</v>
      </c>
      <c r="D141" s="281"/>
      <c r="E141" s="281"/>
      <c r="F141" s="304" t="s">
        <v>1562</v>
      </c>
      <c r="G141" s="281"/>
      <c r="H141" s="281" t="s">
        <v>1618</v>
      </c>
      <c r="I141" s="281" t="s">
        <v>1597</v>
      </c>
      <c r="J141" s="281"/>
      <c r="K141" s="329"/>
    </row>
    <row r="142" spans="2:11" s="1" customFormat="1" ht="15" customHeight="1">
      <c r="B142" s="326"/>
      <c r="C142" s="281" t="s">
        <v>1619</v>
      </c>
      <c r="D142" s="281"/>
      <c r="E142" s="281"/>
      <c r="F142" s="304" t="s">
        <v>1562</v>
      </c>
      <c r="G142" s="281"/>
      <c r="H142" s="281" t="s">
        <v>1620</v>
      </c>
      <c r="I142" s="281" t="s">
        <v>1597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1621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1556</v>
      </c>
      <c r="D148" s="296"/>
      <c r="E148" s="296"/>
      <c r="F148" s="296" t="s">
        <v>1557</v>
      </c>
      <c r="G148" s="297"/>
      <c r="H148" s="296" t="s">
        <v>57</v>
      </c>
      <c r="I148" s="296" t="s">
        <v>60</v>
      </c>
      <c r="J148" s="296" t="s">
        <v>1558</v>
      </c>
      <c r="K148" s="295"/>
    </row>
    <row r="149" spans="2:11" s="1" customFormat="1" ht="17.25" customHeight="1">
      <c r="B149" s="293"/>
      <c r="C149" s="298" t="s">
        <v>1559</v>
      </c>
      <c r="D149" s="298"/>
      <c r="E149" s="298"/>
      <c r="F149" s="299" t="s">
        <v>1560</v>
      </c>
      <c r="G149" s="300"/>
      <c r="H149" s="298"/>
      <c r="I149" s="298"/>
      <c r="J149" s="298" t="s">
        <v>1561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1565</v>
      </c>
      <c r="D151" s="281"/>
      <c r="E151" s="281"/>
      <c r="F151" s="334" t="s">
        <v>1562</v>
      </c>
      <c r="G151" s="281"/>
      <c r="H151" s="333" t="s">
        <v>1602</v>
      </c>
      <c r="I151" s="333" t="s">
        <v>1564</v>
      </c>
      <c r="J151" s="333">
        <v>120</v>
      </c>
      <c r="K151" s="329"/>
    </row>
    <row r="152" spans="2:11" s="1" customFormat="1" ht="15" customHeight="1">
      <c r="B152" s="306"/>
      <c r="C152" s="333" t="s">
        <v>1611</v>
      </c>
      <c r="D152" s="281"/>
      <c r="E152" s="281"/>
      <c r="F152" s="334" t="s">
        <v>1562</v>
      </c>
      <c r="G152" s="281"/>
      <c r="H152" s="333" t="s">
        <v>1622</v>
      </c>
      <c r="I152" s="333" t="s">
        <v>1564</v>
      </c>
      <c r="J152" s="333" t="s">
        <v>1613</v>
      </c>
      <c r="K152" s="329"/>
    </row>
    <row r="153" spans="2:11" s="1" customFormat="1" ht="15" customHeight="1">
      <c r="B153" s="306"/>
      <c r="C153" s="333" t="s">
        <v>1510</v>
      </c>
      <c r="D153" s="281"/>
      <c r="E153" s="281"/>
      <c r="F153" s="334" t="s">
        <v>1562</v>
      </c>
      <c r="G153" s="281"/>
      <c r="H153" s="333" t="s">
        <v>1623</v>
      </c>
      <c r="I153" s="333" t="s">
        <v>1564</v>
      </c>
      <c r="J153" s="333" t="s">
        <v>1613</v>
      </c>
      <c r="K153" s="329"/>
    </row>
    <row r="154" spans="2:11" s="1" customFormat="1" ht="15" customHeight="1">
      <c r="B154" s="306"/>
      <c r="C154" s="333" t="s">
        <v>1567</v>
      </c>
      <c r="D154" s="281"/>
      <c r="E154" s="281"/>
      <c r="F154" s="334" t="s">
        <v>1568</v>
      </c>
      <c r="G154" s="281"/>
      <c r="H154" s="333" t="s">
        <v>1602</v>
      </c>
      <c r="I154" s="333" t="s">
        <v>1564</v>
      </c>
      <c r="J154" s="333">
        <v>50</v>
      </c>
      <c r="K154" s="329"/>
    </row>
    <row r="155" spans="2:11" s="1" customFormat="1" ht="15" customHeight="1">
      <c r="B155" s="306"/>
      <c r="C155" s="333" t="s">
        <v>1570</v>
      </c>
      <c r="D155" s="281"/>
      <c r="E155" s="281"/>
      <c r="F155" s="334" t="s">
        <v>1562</v>
      </c>
      <c r="G155" s="281"/>
      <c r="H155" s="333" t="s">
        <v>1602</v>
      </c>
      <c r="I155" s="333" t="s">
        <v>1572</v>
      </c>
      <c r="J155" s="333"/>
      <c r="K155" s="329"/>
    </row>
    <row r="156" spans="2:11" s="1" customFormat="1" ht="15" customHeight="1">
      <c r="B156" s="306"/>
      <c r="C156" s="333" t="s">
        <v>1581</v>
      </c>
      <c r="D156" s="281"/>
      <c r="E156" s="281"/>
      <c r="F156" s="334" t="s">
        <v>1568</v>
      </c>
      <c r="G156" s="281"/>
      <c r="H156" s="333" t="s">
        <v>1602</v>
      </c>
      <c r="I156" s="333" t="s">
        <v>1564</v>
      </c>
      <c r="J156" s="333">
        <v>50</v>
      </c>
      <c r="K156" s="329"/>
    </row>
    <row r="157" spans="2:11" s="1" customFormat="1" ht="15" customHeight="1">
      <c r="B157" s="306"/>
      <c r="C157" s="333" t="s">
        <v>1589</v>
      </c>
      <c r="D157" s="281"/>
      <c r="E157" s="281"/>
      <c r="F157" s="334" t="s">
        <v>1568</v>
      </c>
      <c r="G157" s="281"/>
      <c r="H157" s="333" t="s">
        <v>1602</v>
      </c>
      <c r="I157" s="333" t="s">
        <v>1564</v>
      </c>
      <c r="J157" s="333">
        <v>50</v>
      </c>
      <c r="K157" s="329"/>
    </row>
    <row r="158" spans="2:11" s="1" customFormat="1" ht="15" customHeight="1">
      <c r="B158" s="306"/>
      <c r="C158" s="333" t="s">
        <v>1587</v>
      </c>
      <c r="D158" s="281"/>
      <c r="E158" s="281"/>
      <c r="F158" s="334" t="s">
        <v>1568</v>
      </c>
      <c r="G158" s="281"/>
      <c r="H158" s="333" t="s">
        <v>1602</v>
      </c>
      <c r="I158" s="333" t="s">
        <v>1564</v>
      </c>
      <c r="J158" s="333">
        <v>50</v>
      </c>
      <c r="K158" s="329"/>
    </row>
    <row r="159" spans="2:11" s="1" customFormat="1" ht="15" customHeight="1">
      <c r="B159" s="306"/>
      <c r="C159" s="333" t="s">
        <v>126</v>
      </c>
      <c r="D159" s="281"/>
      <c r="E159" s="281"/>
      <c r="F159" s="334" t="s">
        <v>1562</v>
      </c>
      <c r="G159" s="281"/>
      <c r="H159" s="333" t="s">
        <v>1624</v>
      </c>
      <c r="I159" s="333" t="s">
        <v>1564</v>
      </c>
      <c r="J159" s="333" t="s">
        <v>1625</v>
      </c>
      <c r="K159" s="329"/>
    </row>
    <row r="160" spans="2:11" s="1" customFormat="1" ht="15" customHeight="1">
      <c r="B160" s="306"/>
      <c r="C160" s="333" t="s">
        <v>1626</v>
      </c>
      <c r="D160" s="281"/>
      <c r="E160" s="281"/>
      <c r="F160" s="334" t="s">
        <v>1562</v>
      </c>
      <c r="G160" s="281"/>
      <c r="H160" s="333" t="s">
        <v>1627</v>
      </c>
      <c r="I160" s="333" t="s">
        <v>1597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1628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1556</v>
      </c>
      <c r="D166" s="296"/>
      <c r="E166" s="296"/>
      <c r="F166" s="296" t="s">
        <v>1557</v>
      </c>
      <c r="G166" s="338"/>
      <c r="H166" s="339" t="s">
        <v>57</v>
      </c>
      <c r="I166" s="339" t="s">
        <v>60</v>
      </c>
      <c r="J166" s="296" t="s">
        <v>1558</v>
      </c>
      <c r="K166" s="273"/>
    </row>
    <row r="167" spans="2:11" s="1" customFormat="1" ht="17.25" customHeight="1">
      <c r="B167" s="274"/>
      <c r="C167" s="298" t="s">
        <v>1559</v>
      </c>
      <c r="D167" s="298"/>
      <c r="E167" s="298"/>
      <c r="F167" s="299" t="s">
        <v>1560</v>
      </c>
      <c r="G167" s="340"/>
      <c r="H167" s="341"/>
      <c r="I167" s="341"/>
      <c r="J167" s="298" t="s">
        <v>1561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1565</v>
      </c>
      <c r="D169" s="281"/>
      <c r="E169" s="281"/>
      <c r="F169" s="304" t="s">
        <v>1562</v>
      </c>
      <c r="G169" s="281"/>
      <c r="H169" s="281" t="s">
        <v>1602</v>
      </c>
      <c r="I169" s="281" t="s">
        <v>1564</v>
      </c>
      <c r="J169" s="281">
        <v>120</v>
      </c>
      <c r="K169" s="329"/>
    </row>
    <row r="170" spans="2:11" s="1" customFormat="1" ht="15" customHeight="1">
      <c r="B170" s="306"/>
      <c r="C170" s="281" t="s">
        <v>1611</v>
      </c>
      <c r="D170" s="281"/>
      <c r="E170" s="281"/>
      <c r="F170" s="304" t="s">
        <v>1562</v>
      </c>
      <c r="G170" s="281"/>
      <c r="H170" s="281" t="s">
        <v>1612</v>
      </c>
      <c r="I170" s="281" t="s">
        <v>1564</v>
      </c>
      <c r="J170" s="281" t="s">
        <v>1613</v>
      </c>
      <c r="K170" s="329"/>
    </row>
    <row r="171" spans="2:11" s="1" customFormat="1" ht="15" customHeight="1">
      <c r="B171" s="306"/>
      <c r="C171" s="281" t="s">
        <v>1510</v>
      </c>
      <c r="D171" s="281"/>
      <c r="E171" s="281"/>
      <c r="F171" s="304" t="s">
        <v>1562</v>
      </c>
      <c r="G171" s="281"/>
      <c r="H171" s="281" t="s">
        <v>1629</v>
      </c>
      <c r="I171" s="281" t="s">
        <v>1564</v>
      </c>
      <c r="J171" s="281" t="s">
        <v>1613</v>
      </c>
      <c r="K171" s="329"/>
    </row>
    <row r="172" spans="2:11" s="1" customFormat="1" ht="15" customHeight="1">
      <c r="B172" s="306"/>
      <c r="C172" s="281" t="s">
        <v>1567</v>
      </c>
      <c r="D172" s="281"/>
      <c r="E172" s="281"/>
      <c r="F172" s="304" t="s">
        <v>1568</v>
      </c>
      <c r="G172" s="281"/>
      <c r="H172" s="281" t="s">
        <v>1629</v>
      </c>
      <c r="I172" s="281" t="s">
        <v>1564</v>
      </c>
      <c r="J172" s="281">
        <v>50</v>
      </c>
      <c r="K172" s="329"/>
    </row>
    <row r="173" spans="2:11" s="1" customFormat="1" ht="15" customHeight="1">
      <c r="B173" s="306"/>
      <c r="C173" s="281" t="s">
        <v>1570</v>
      </c>
      <c r="D173" s="281"/>
      <c r="E173" s="281"/>
      <c r="F173" s="304" t="s">
        <v>1562</v>
      </c>
      <c r="G173" s="281"/>
      <c r="H173" s="281" t="s">
        <v>1629</v>
      </c>
      <c r="I173" s="281" t="s">
        <v>1572</v>
      </c>
      <c r="J173" s="281"/>
      <c r="K173" s="329"/>
    </row>
    <row r="174" spans="2:11" s="1" customFormat="1" ht="15" customHeight="1">
      <c r="B174" s="306"/>
      <c r="C174" s="281" t="s">
        <v>1581</v>
      </c>
      <c r="D174" s="281"/>
      <c r="E174" s="281"/>
      <c r="F174" s="304" t="s">
        <v>1568</v>
      </c>
      <c r="G174" s="281"/>
      <c r="H174" s="281" t="s">
        <v>1629</v>
      </c>
      <c r="I174" s="281" t="s">
        <v>1564</v>
      </c>
      <c r="J174" s="281">
        <v>50</v>
      </c>
      <c r="K174" s="329"/>
    </row>
    <row r="175" spans="2:11" s="1" customFormat="1" ht="15" customHeight="1">
      <c r="B175" s="306"/>
      <c r="C175" s="281" t="s">
        <v>1589</v>
      </c>
      <c r="D175" s="281"/>
      <c r="E175" s="281"/>
      <c r="F175" s="304" t="s">
        <v>1568</v>
      </c>
      <c r="G175" s="281"/>
      <c r="H175" s="281" t="s">
        <v>1629</v>
      </c>
      <c r="I175" s="281" t="s">
        <v>1564</v>
      </c>
      <c r="J175" s="281">
        <v>50</v>
      </c>
      <c r="K175" s="329"/>
    </row>
    <row r="176" spans="2:11" s="1" customFormat="1" ht="15" customHeight="1">
      <c r="B176" s="306"/>
      <c r="C176" s="281" t="s">
        <v>1587</v>
      </c>
      <c r="D176" s="281"/>
      <c r="E176" s="281"/>
      <c r="F176" s="304" t="s">
        <v>1568</v>
      </c>
      <c r="G176" s="281"/>
      <c r="H176" s="281" t="s">
        <v>1629</v>
      </c>
      <c r="I176" s="281" t="s">
        <v>1564</v>
      </c>
      <c r="J176" s="281">
        <v>50</v>
      </c>
      <c r="K176" s="329"/>
    </row>
    <row r="177" spans="2:11" s="1" customFormat="1" ht="15" customHeight="1">
      <c r="B177" s="306"/>
      <c r="C177" s="281" t="s">
        <v>133</v>
      </c>
      <c r="D177" s="281"/>
      <c r="E177" s="281"/>
      <c r="F177" s="304" t="s">
        <v>1562</v>
      </c>
      <c r="G177" s="281"/>
      <c r="H177" s="281" t="s">
        <v>1630</v>
      </c>
      <c r="I177" s="281" t="s">
        <v>1631</v>
      </c>
      <c r="J177" s="281"/>
      <c r="K177" s="329"/>
    </row>
    <row r="178" spans="2:11" s="1" customFormat="1" ht="15" customHeight="1">
      <c r="B178" s="306"/>
      <c r="C178" s="281" t="s">
        <v>60</v>
      </c>
      <c r="D178" s="281"/>
      <c r="E178" s="281"/>
      <c r="F178" s="304" t="s">
        <v>1562</v>
      </c>
      <c r="G178" s="281"/>
      <c r="H178" s="281" t="s">
        <v>1632</v>
      </c>
      <c r="I178" s="281" t="s">
        <v>1633</v>
      </c>
      <c r="J178" s="281">
        <v>1</v>
      </c>
      <c r="K178" s="329"/>
    </row>
    <row r="179" spans="2:11" s="1" customFormat="1" ht="15" customHeight="1">
      <c r="B179" s="306"/>
      <c r="C179" s="281" t="s">
        <v>56</v>
      </c>
      <c r="D179" s="281"/>
      <c r="E179" s="281"/>
      <c r="F179" s="304" t="s">
        <v>1562</v>
      </c>
      <c r="G179" s="281"/>
      <c r="H179" s="281" t="s">
        <v>1634</v>
      </c>
      <c r="I179" s="281" t="s">
        <v>1564</v>
      </c>
      <c r="J179" s="281">
        <v>20</v>
      </c>
      <c r="K179" s="329"/>
    </row>
    <row r="180" spans="2:11" s="1" customFormat="1" ht="15" customHeight="1">
      <c r="B180" s="306"/>
      <c r="C180" s="281" t="s">
        <v>57</v>
      </c>
      <c r="D180" s="281"/>
      <c r="E180" s="281"/>
      <c r="F180" s="304" t="s">
        <v>1562</v>
      </c>
      <c r="G180" s="281"/>
      <c r="H180" s="281" t="s">
        <v>1635</v>
      </c>
      <c r="I180" s="281" t="s">
        <v>1564</v>
      </c>
      <c r="J180" s="281">
        <v>255</v>
      </c>
      <c r="K180" s="329"/>
    </row>
    <row r="181" spans="2:11" s="1" customFormat="1" ht="15" customHeight="1">
      <c r="B181" s="306"/>
      <c r="C181" s="281" t="s">
        <v>134</v>
      </c>
      <c r="D181" s="281"/>
      <c r="E181" s="281"/>
      <c r="F181" s="304" t="s">
        <v>1562</v>
      </c>
      <c r="G181" s="281"/>
      <c r="H181" s="281" t="s">
        <v>1526</v>
      </c>
      <c r="I181" s="281" t="s">
        <v>1564</v>
      </c>
      <c r="J181" s="281">
        <v>10</v>
      </c>
      <c r="K181" s="329"/>
    </row>
    <row r="182" spans="2:11" s="1" customFormat="1" ht="15" customHeight="1">
      <c r="B182" s="306"/>
      <c r="C182" s="281" t="s">
        <v>135</v>
      </c>
      <c r="D182" s="281"/>
      <c r="E182" s="281"/>
      <c r="F182" s="304" t="s">
        <v>1562</v>
      </c>
      <c r="G182" s="281"/>
      <c r="H182" s="281" t="s">
        <v>1636</v>
      </c>
      <c r="I182" s="281" t="s">
        <v>1597</v>
      </c>
      <c r="J182" s="281"/>
      <c r="K182" s="329"/>
    </row>
    <row r="183" spans="2:11" s="1" customFormat="1" ht="15" customHeight="1">
      <c r="B183" s="306"/>
      <c r="C183" s="281" t="s">
        <v>1637</v>
      </c>
      <c r="D183" s="281"/>
      <c r="E183" s="281"/>
      <c r="F183" s="304" t="s">
        <v>1562</v>
      </c>
      <c r="G183" s="281"/>
      <c r="H183" s="281" t="s">
        <v>1638</v>
      </c>
      <c r="I183" s="281" t="s">
        <v>1597</v>
      </c>
      <c r="J183" s="281"/>
      <c r="K183" s="329"/>
    </row>
    <row r="184" spans="2:11" s="1" customFormat="1" ht="15" customHeight="1">
      <c r="B184" s="306"/>
      <c r="C184" s="281" t="s">
        <v>1626</v>
      </c>
      <c r="D184" s="281"/>
      <c r="E184" s="281"/>
      <c r="F184" s="304" t="s">
        <v>1562</v>
      </c>
      <c r="G184" s="281"/>
      <c r="H184" s="281" t="s">
        <v>1639</v>
      </c>
      <c r="I184" s="281" t="s">
        <v>1597</v>
      </c>
      <c r="J184" s="281"/>
      <c r="K184" s="329"/>
    </row>
    <row r="185" spans="2:11" s="1" customFormat="1" ht="15" customHeight="1">
      <c r="B185" s="306"/>
      <c r="C185" s="281" t="s">
        <v>137</v>
      </c>
      <c r="D185" s="281"/>
      <c r="E185" s="281"/>
      <c r="F185" s="304" t="s">
        <v>1568</v>
      </c>
      <c r="G185" s="281"/>
      <c r="H185" s="281" t="s">
        <v>1640</v>
      </c>
      <c r="I185" s="281" t="s">
        <v>1564</v>
      </c>
      <c r="J185" s="281">
        <v>50</v>
      </c>
      <c r="K185" s="329"/>
    </row>
    <row r="186" spans="2:11" s="1" customFormat="1" ht="15" customHeight="1">
      <c r="B186" s="306"/>
      <c r="C186" s="281" t="s">
        <v>1641</v>
      </c>
      <c r="D186" s="281"/>
      <c r="E186" s="281"/>
      <c r="F186" s="304" t="s">
        <v>1568</v>
      </c>
      <c r="G186" s="281"/>
      <c r="H186" s="281" t="s">
        <v>1642</v>
      </c>
      <c r="I186" s="281" t="s">
        <v>1643</v>
      </c>
      <c r="J186" s="281"/>
      <c r="K186" s="329"/>
    </row>
    <row r="187" spans="2:11" s="1" customFormat="1" ht="15" customHeight="1">
      <c r="B187" s="306"/>
      <c r="C187" s="281" t="s">
        <v>1644</v>
      </c>
      <c r="D187" s="281"/>
      <c r="E187" s="281"/>
      <c r="F187" s="304" t="s">
        <v>1568</v>
      </c>
      <c r="G187" s="281"/>
      <c r="H187" s="281" t="s">
        <v>1645</v>
      </c>
      <c r="I187" s="281" t="s">
        <v>1643</v>
      </c>
      <c r="J187" s="281"/>
      <c r="K187" s="329"/>
    </row>
    <row r="188" spans="2:11" s="1" customFormat="1" ht="15" customHeight="1">
      <c r="B188" s="306"/>
      <c r="C188" s="281" t="s">
        <v>1646</v>
      </c>
      <c r="D188" s="281"/>
      <c r="E188" s="281"/>
      <c r="F188" s="304" t="s">
        <v>1568</v>
      </c>
      <c r="G188" s="281"/>
      <c r="H188" s="281" t="s">
        <v>1647</v>
      </c>
      <c r="I188" s="281" t="s">
        <v>1643</v>
      </c>
      <c r="J188" s="281"/>
      <c r="K188" s="329"/>
    </row>
    <row r="189" spans="2:11" s="1" customFormat="1" ht="15" customHeight="1">
      <c r="B189" s="306"/>
      <c r="C189" s="342" t="s">
        <v>1648</v>
      </c>
      <c r="D189" s="281"/>
      <c r="E189" s="281"/>
      <c r="F189" s="304" t="s">
        <v>1568</v>
      </c>
      <c r="G189" s="281"/>
      <c r="H189" s="281" t="s">
        <v>1649</v>
      </c>
      <c r="I189" s="281" t="s">
        <v>1650</v>
      </c>
      <c r="J189" s="343" t="s">
        <v>1651</v>
      </c>
      <c r="K189" s="329"/>
    </row>
    <row r="190" spans="2:11" s="1" customFormat="1" ht="15" customHeight="1">
      <c r="B190" s="306"/>
      <c r="C190" s="342" t="s">
        <v>45</v>
      </c>
      <c r="D190" s="281"/>
      <c r="E190" s="281"/>
      <c r="F190" s="304" t="s">
        <v>1562</v>
      </c>
      <c r="G190" s="281"/>
      <c r="H190" s="278" t="s">
        <v>1652</v>
      </c>
      <c r="I190" s="281" t="s">
        <v>1653</v>
      </c>
      <c r="J190" s="281"/>
      <c r="K190" s="329"/>
    </row>
    <row r="191" spans="2:11" s="1" customFormat="1" ht="15" customHeight="1">
      <c r="B191" s="306"/>
      <c r="C191" s="342" t="s">
        <v>1654</v>
      </c>
      <c r="D191" s="281"/>
      <c r="E191" s="281"/>
      <c r="F191" s="304" t="s">
        <v>1562</v>
      </c>
      <c r="G191" s="281"/>
      <c r="H191" s="281" t="s">
        <v>1655</v>
      </c>
      <c r="I191" s="281" t="s">
        <v>1597</v>
      </c>
      <c r="J191" s="281"/>
      <c r="K191" s="329"/>
    </row>
    <row r="192" spans="2:11" s="1" customFormat="1" ht="15" customHeight="1">
      <c r="B192" s="306"/>
      <c r="C192" s="342" t="s">
        <v>1656</v>
      </c>
      <c r="D192" s="281"/>
      <c r="E192" s="281"/>
      <c r="F192" s="304" t="s">
        <v>1562</v>
      </c>
      <c r="G192" s="281"/>
      <c r="H192" s="281" t="s">
        <v>1657</v>
      </c>
      <c r="I192" s="281" t="s">
        <v>1597</v>
      </c>
      <c r="J192" s="281"/>
      <c r="K192" s="329"/>
    </row>
    <row r="193" spans="2:11" s="1" customFormat="1" ht="15" customHeight="1">
      <c r="B193" s="306"/>
      <c r="C193" s="342" t="s">
        <v>1658</v>
      </c>
      <c r="D193" s="281"/>
      <c r="E193" s="281"/>
      <c r="F193" s="304" t="s">
        <v>1568</v>
      </c>
      <c r="G193" s="281"/>
      <c r="H193" s="281" t="s">
        <v>1659</v>
      </c>
      <c r="I193" s="281" t="s">
        <v>1597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1660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1661</v>
      </c>
      <c r="D200" s="345"/>
      <c r="E200" s="345"/>
      <c r="F200" s="345" t="s">
        <v>1662</v>
      </c>
      <c r="G200" s="346"/>
      <c r="H200" s="345" t="s">
        <v>1663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1653</v>
      </c>
      <c r="D202" s="281"/>
      <c r="E202" s="281"/>
      <c r="F202" s="304" t="s">
        <v>46</v>
      </c>
      <c r="G202" s="281"/>
      <c r="H202" s="281" t="s">
        <v>1664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47</v>
      </c>
      <c r="G203" s="281"/>
      <c r="H203" s="281" t="s">
        <v>1665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50</v>
      </c>
      <c r="G204" s="281"/>
      <c r="H204" s="281" t="s">
        <v>1666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48</v>
      </c>
      <c r="G205" s="281"/>
      <c r="H205" s="281" t="s">
        <v>1667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49</v>
      </c>
      <c r="G206" s="281"/>
      <c r="H206" s="281" t="s">
        <v>1668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1609</v>
      </c>
      <c r="D208" s="281"/>
      <c r="E208" s="281"/>
      <c r="F208" s="304" t="s">
        <v>82</v>
      </c>
      <c r="G208" s="281"/>
      <c r="H208" s="281" t="s">
        <v>1669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1506</v>
      </c>
      <c r="G209" s="281"/>
      <c r="H209" s="281" t="s">
        <v>1507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1504</v>
      </c>
      <c r="G210" s="281"/>
      <c r="H210" s="281" t="s">
        <v>1670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119</v>
      </c>
      <c r="G211" s="342"/>
      <c r="H211" s="333" t="s">
        <v>120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1508</v>
      </c>
      <c r="G212" s="342"/>
      <c r="H212" s="333" t="s">
        <v>1671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1633</v>
      </c>
      <c r="D214" s="281"/>
      <c r="E214" s="281"/>
      <c r="F214" s="304">
        <v>1</v>
      </c>
      <c r="G214" s="342"/>
      <c r="H214" s="333" t="s">
        <v>1672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1673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1674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1675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124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ROUND((SUM(BE82:BE130)),2)</f>
        <v>0</v>
      </c>
      <c r="G33" s="38"/>
      <c r="H33" s="38"/>
      <c r="I33" s="148">
        <v>0.21</v>
      </c>
      <c r="J33" s="147">
        <f>ROUND(((SUM(BE82:BE130))*I33),2)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ROUND((SUM(BF82:BF130)),2)</f>
        <v>0</v>
      </c>
      <c r="G34" s="38"/>
      <c r="H34" s="38"/>
      <c r="I34" s="148">
        <v>0.15</v>
      </c>
      <c r="J34" s="147">
        <f>ROUND(((SUM(BF82:BF130))*I34),2)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ROUND((SUM(BG82:BG130)),2)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ROUND((SUM(BH82:BH130)),2)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ROUND((SUM(BI82:BI130)),2)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Odbahnění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131</v>
      </c>
      <c r="E62" s="174"/>
      <c r="F62" s="174"/>
      <c r="G62" s="174"/>
      <c r="H62" s="174"/>
      <c r="I62" s="174"/>
      <c r="J62" s="175">
        <f>J127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132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Rekonstrukce malé vodní nádrže Milíkov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123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01 - Odbahnění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Milíkov</v>
      </c>
      <c r="G76" s="40"/>
      <c r="H76" s="40"/>
      <c r="I76" s="32" t="s">
        <v>23</v>
      </c>
      <c r="J76" s="72" t="str">
        <f>IF(J12="","",J12)</f>
        <v>29. 9. 2022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Obec Milíkov</v>
      </c>
      <c r="G78" s="40"/>
      <c r="H78" s="40"/>
      <c r="I78" s="32" t="s">
        <v>32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30</v>
      </c>
      <c r="D79" s="40"/>
      <c r="E79" s="40"/>
      <c r="F79" s="27" t="str">
        <f>IF(E18="","",E18)</f>
        <v>Vyplň údaj</v>
      </c>
      <c r="G79" s="40"/>
      <c r="H79" s="40"/>
      <c r="I79" s="32" t="s">
        <v>35</v>
      </c>
      <c r="J79" s="36" t="str">
        <f>E24</f>
        <v>Vodohospodářský rozvoj a výstavba, a.s.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133</v>
      </c>
      <c r="D81" s="180" t="s">
        <v>60</v>
      </c>
      <c r="E81" s="180" t="s">
        <v>56</v>
      </c>
      <c r="F81" s="180" t="s">
        <v>57</v>
      </c>
      <c r="G81" s="180" t="s">
        <v>134</v>
      </c>
      <c r="H81" s="180" t="s">
        <v>135</v>
      </c>
      <c r="I81" s="180" t="s">
        <v>136</v>
      </c>
      <c r="J81" s="180" t="s">
        <v>127</v>
      </c>
      <c r="K81" s="181" t="s">
        <v>137</v>
      </c>
      <c r="L81" s="182"/>
      <c r="M81" s="92" t="s">
        <v>19</v>
      </c>
      <c r="N81" s="93" t="s">
        <v>45</v>
      </c>
      <c r="O81" s="93" t="s">
        <v>138</v>
      </c>
      <c r="P81" s="93" t="s">
        <v>139</v>
      </c>
      <c r="Q81" s="93" t="s">
        <v>140</v>
      </c>
      <c r="R81" s="93" t="s">
        <v>141</v>
      </c>
      <c r="S81" s="93" t="s">
        <v>142</v>
      </c>
      <c r="T81" s="94" t="s">
        <v>143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144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74</v>
      </c>
      <c r="AU82" s="17" t="s">
        <v>128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74</v>
      </c>
      <c r="E83" s="191" t="s">
        <v>145</v>
      </c>
      <c r="F83" s="191" t="s">
        <v>146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P84+P127</f>
        <v>0</v>
      </c>
      <c r="Q83" s="196"/>
      <c r="R83" s="197">
        <f>R84+R127</f>
        <v>0</v>
      </c>
      <c r="S83" s="196"/>
      <c r="T83" s="198">
        <f>T84+T127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83</v>
      </c>
      <c r="AT83" s="200" t="s">
        <v>74</v>
      </c>
      <c r="AU83" s="200" t="s">
        <v>75</v>
      </c>
      <c r="AY83" s="199" t="s">
        <v>147</v>
      </c>
      <c r="BK83" s="201">
        <f>BK84+BK127</f>
        <v>0</v>
      </c>
    </row>
    <row r="84" spans="1:63" s="12" customFormat="1" ht="22.8" customHeight="1">
      <c r="A84" s="12"/>
      <c r="B84" s="188"/>
      <c r="C84" s="189"/>
      <c r="D84" s="190" t="s">
        <v>74</v>
      </c>
      <c r="E84" s="202" t="s">
        <v>83</v>
      </c>
      <c r="F84" s="202" t="s">
        <v>148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SUM(P85:P126)</f>
        <v>0</v>
      </c>
      <c r="Q84" s="196"/>
      <c r="R84" s="197">
        <f>SUM(R85:R126)</f>
        <v>0</v>
      </c>
      <c r="S84" s="196"/>
      <c r="T84" s="198">
        <f>SUM(T85:T126)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83</v>
      </c>
      <c r="AT84" s="200" t="s">
        <v>74</v>
      </c>
      <c r="AU84" s="200" t="s">
        <v>83</v>
      </c>
      <c r="AY84" s="199" t="s">
        <v>147</v>
      </c>
      <c r="BK84" s="201">
        <f>SUM(BK85:BK126)</f>
        <v>0</v>
      </c>
    </row>
    <row r="85" spans="1:65" s="2" customFormat="1" ht="16.5" customHeight="1">
      <c r="A85" s="38"/>
      <c r="B85" s="39"/>
      <c r="C85" s="204" t="s">
        <v>83</v>
      </c>
      <c r="D85" s="204" t="s">
        <v>149</v>
      </c>
      <c r="E85" s="205" t="s">
        <v>150</v>
      </c>
      <c r="F85" s="206" t="s">
        <v>151</v>
      </c>
      <c r="G85" s="207" t="s">
        <v>152</v>
      </c>
      <c r="H85" s="208">
        <v>612</v>
      </c>
      <c r="I85" s="209"/>
      <c r="J85" s="210">
        <f>ROUND(I85*H85,2)</f>
        <v>0</v>
      </c>
      <c r="K85" s="206" t="s">
        <v>153</v>
      </c>
      <c r="L85" s="44"/>
      <c r="M85" s="211" t="s">
        <v>19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154</v>
      </c>
      <c r="AT85" s="215" t="s">
        <v>149</v>
      </c>
      <c r="AU85" s="215" t="s">
        <v>85</v>
      </c>
      <c r="AY85" s="17" t="s">
        <v>147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83</v>
      </c>
      <c r="BK85" s="216">
        <f>ROUND(I85*H85,2)</f>
        <v>0</v>
      </c>
      <c r="BL85" s="17" t="s">
        <v>154</v>
      </c>
      <c r="BM85" s="215" t="s">
        <v>155</v>
      </c>
    </row>
    <row r="86" spans="1:47" s="2" customFormat="1" ht="12">
      <c r="A86" s="38"/>
      <c r="B86" s="39"/>
      <c r="C86" s="40"/>
      <c r="D86" s="217" t="s">
        <v>156</v>
      </c>
      <c r="E86" s="40"/>
      <c r="F86" s="218" t="s">
        <v>157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156</v>
      </c>
      <c r="AU86" s="17" t="s">
        <v>85</v>
      </c>
    </row>
    <row r="87" spans="1:47" s="2" customFormat="1" ht="12">
      <c r="A87" s="38"/>
      <c r="B87" s="39"/>
      <c r="C87" s="40"/>
      <c r="D87" s="222" t="s">
        <v>158</v>
      </c>
      <c r="E87" s="40"/>
      <c r="F87" s="223" t="s">
        <v>159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158</v>
      </c>
      <c r="AU87" s="17" t="s">
        <v>85</v>
      </c>
    </row>
    <row r="88" spans="1:51" s="13" customFormat="1" ht="12">
      <c r="A88" s="13"/>
      <c r="B88" s="224"/>
      <c r="C88" s="225"/>
      <c r="D88" s="217" t="s">
        <v>160</v>
      </c>
      <c r="E88" s="226" t="s">
        <v>19</v>
      </c>
      <c r="F88" s="227" t="s">
        <v>161</v>
      </c>
      <c r="G88" s="225"/>
      <c r="H88" s="228">
        <v>612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160</v>
      </c>
      <c r="AU88" s="234" t="s">
        <v>85</v>
      </c>
      <c r="AV88" s="13" t="s">
        <v>85</v>
      </c>
      <c r="AW88" s="13" t="s">
        <v>34</v>
      </c>
      <c r="AX88" s="13" t="s">
        <v>83</v>
      </c>
      <c r="AY88" s="234" t="s">
        <v>147</v>
      </c>
    </row>
    <row r="89" spans="1:65" s="2" customFormat="1" ht="37.8" customHeight="1">
      <c r="A89" s="38"/>
      <c r="B89" s="39"/>
      <c r="C89" s="204" t="s">
        <v>85</v>
      </c>
      <c r="D89" s="204" t="s">
        <v>149</v>
      </c>
      <c r="E89" s="205" t="s">
        <v>162</v>
      </c>
      <c r="F89" s="206" t="s">
        <v>163</v>
      </c>
      <c r="G89" s="207" t="s">
        <v>152</v>
      </c>
      <c r="H89" s="208">
        <v>508</v>
      </c>
      <c r="I89" s="209"/>
      <c r="J89" s="210">
        <f>ROUND(I89*H89,2)</f>
        <v>0</v>
      </c>
      <c r="K89" s="206" t="s">
        <v>153</v>
      </c>
      <c r="L89" s="44"/>
      <c r="M89" s="211" t="s">
        <v>19</v>
      </c>
      <c r="N89" s="212" t="s">
        <v>46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154</v>
      </c>
      <c r="AT89" s="215" t="s">
        <v>149</v>
      </c>
      <c r="AU89" s="215" t="s">
        <v>85</v>
      </c>
      <c r="AY89" s="17" t="s">
        <v>147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83</v>
      </c>
      <c r="BK89" s="216">
        <f>ROUND(I89*H89,2)</f>
        <v>0</v>
      </c>
      <c r="BL89" s="17" t="s">
        <v>154</v>
      </c>
      <c r="BM89" s="215" t="s">
        <v>164</v>
      </c>
    </row>
    <row r="90" spans="1:47" s="2" customFormat="1" ht="12">
      <c r="A90" s="38"/>
      <c r="B90" s="39"/>
      <c r="C90" s="40"/>
      <c r="D90" s="217" t="s">
        <v>156</v>
      </c>
      <c r="E90" s="40"/>
      <c r="F90" s="218" t="s">
        <v>165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156</v>
      </c>
      <c r="AU90" s="17" t="s">
        <v>85</v>
      </c>
    </row>
    <row r="91" spans="1:47" s="2" customFormat="1" ht="12">
      <c r="A91" s="38"/>
      <c r="B91" s="39"/>
      <c r="C91" s="40"/>
      <c r="D91" s="222" t="s">
        <v>158</v>
      </c>
      <c r="E91" s="40"/>
      <c r="F91" s="223" t="s">
        <v>166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158</v>
      </c>
      <c r="AU91" s="17" t="s">
        <v>85</v>
      </c>
    </row>
    <row r="92" spans="1:51" s="13" customFormat="1" ht="12">
      <c r="A92" s="13"/>
      <c r="B92" s="224"/>
      <c r="C92" s="225"/>
      <c r="D92" s="217" t="s">
        <v>160</v>
      </c>
      <c r="E92" s="226" t="s">
        <v>19</v>
      </c>
      <c r="F92" s="227" t="s">
        <v>167</v>
      </c>
      <c r="G92" s="225"/>
      <c r="H92" s="228">
        <v>508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160</v>
      </c>
      <c r="AU92" s="234" t="s">
        <v>85</v>
      </c>
      <c r="AV92" s="13" t="s">
        <v>85</v>
      </c>
      <c r="AW92" s="13" t="s">
        <v>34</v>
      </c>
      <c r="AX92" s="13" t="s">
        <v>83</v>
      </c>
      <c r="AY92" s="234" t="s">
        <v>147</v>
      </c>
    </row>
    <row r="93" spans="1:65" s="2" customFormat="1" ht="24.15" customHeight="1">
      <c r="A93" s="38"/>
      <c r="B93" s="39"/>
      <c r="C93" s="204" t="s">
        <v>168</v>
      </c>
      <c r="D93" s="204" t="s">
        <v>149</v>
      </c>
      <c r="E93" s="205" t="s">
        <v>169</v>
      </c>
      <c r="F93" s="206" t="s">
        <v>170</v>
      </c>
      <c r="G93" s="207" t="s">
        <v>152</v>
      </c>
      <c r="H93" s="208">
        <v>508</v>
      </c>
      <c r="I93" s="209"/>
      <c r="J93" s="210">
        <f>ROUND(I93*H93,2)</f>
        <v>0</v>
      </c>
      <c r="K93" s="206" t="s">
        <v>153</v>
      </c>
      <c r="L93" s="44"/>
      <c r="M93" s="211" t="s">
        <v>19</v>
      </c>
      <c r="N93" s="212" t="s">
        <v>46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154</v>
      </c>
      <c r="AT93" s="215" t="s">
        <v>149</v>
      </c>
      <c r="AU93" s="215" t="s">
        <v>85</v>
      </c>
      <c r="AY93" s="17" t="s">
        <v>147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83</v>
      </c>
      <c r="BK93" s="216">
        <f>ROUND(I93*H93,2)</f>
        <v>0</v>
      </c>
      <c r="BL93" s="17" t="s">
        <v>154</v>
      </c>
      <c r="BM93" s="215" t="s">
        <v>171</v>
      </c>
    </row>
    <row r="94" spans="1:47" s="2" customFormat="1" ht="12">
      <c r="A94" s="38"/>
      <c r="B94" s="39"/>
      <c r="C94" s="40"/>
      <c r="D94" s="217" t="s">
        <v>156</v>
      </c>
      <c r="E94" s="40"/>
      <c r="F94" s="218" t="s">
        <v>172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156</v>
      </c>
      <c r="AU94" s="17" t="s">
        <v>85</v>
      </c>
    </row>
    <row r="95" spans="1:47" s="2" customFormat="1" ht="12">
      <c r="A95" s="38"/>
      <c r="B95" s="39"/>
      <c r="C95" s="40"/>
      <c r="D95" s="222" t="s">
        <v>158</v>
      </c>
      <c r="E95" s="40"/>
      <c r="F95" s="223" t="s">
        <v>173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158</v>
      </c>
      <c r="AU95" s="17" t="s">
        <v>85</v>
      </c>
    </row>
    <row r="96" spans="1:51" s="13" customFormat="1" ht="12">
      <c r="A96" s="13"/>
      <c r="B96" s="224"/>
      <c r="C96" s="225"/>
      <c r="D96" s="217" t="s">
        <v>160</v>
      </c>
      <c r="E96" s="226" t="s">
        <v>19</v>
      </c>
      <c r="F96" s="227" t="s">
        <v>167</v>
      </c>
      <c r="G96" s="225"/>
      <c r="H96" s="228">
        <v>508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160</v>
      </c>
      <c r="AU96" s="234" t="s">
        <v>85</v>
      </c>
      <c r="AV96" s="13" t="s">
        <v>85</v>
      </c>
      <c r="AW96" s="13" t="s">
        <v>34</v>
      </c>
      <c r="AX96" s="13" t="s">
        <v>83</v>
      </c>
      <c r="AY96" s="234" t="s">
        <v>147</v>
      </c>
    </row>
    <row r="97" spans="1:65" s="2" customFormat="1" ht="24.15" customHeight="1">
      <c r="A97" s="38"/>
      <c r="B97" s="39"/>
      <c r="C97" s="204" t="s">
        <v>154</v>
      </c>
      <c r="D97" s="204" t="s">
        <v>149</v>
      </c>
      <c r="E97" s="205" t="s">
        <v>174</v>
      </c>
      <c r="F97" s="206" t="s">
        <v>175</v>
      </c>
      <c r="G97" s="207" t="s">
        <v>176</v>
      </c>
      <c r="H97" s="208">
        <v>2967</v>
      </c>
      <c r="I97" s="209"/>
      <c r="J97" s="210">
        <f>ROUND(I97*H97,2)</f>
        <v>0</v>
      </c>
      <c r="K97" s="206" t="s">
        <v>153</v>
      </c>
      <c r="L97" s="44"/>
      <c r="M97" s="211" t="s">
        <v>19</v>
      </c>
      <c r="N97" s="212" t="s">
        <v>46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154</v>
      </c>
      <c r="AT97" s="215" t="s">
        <v>149</v>
      </c>
      <c r="AU97" s="215" t="s">
        <v>85</v>
      </c>
      <c r="AY97" s="17" t="s">
        <v>147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83</v>
      </c>
      <c r="BK97" s="216">
        <f>ROUND(I97*H97,2)</f>
        <v>0</v>
      </c>
      <c r="BL97" s="17" t="s">
        <v>154</v>
      </c>
      <c r="BM97" s="215" t="s">
        <v>177</v>
      </c>
    </row>
    <row r="98" spans="1:47" s="2" customFormat="1" ht="12">
      <c r="A98" s="38"/>
      <c r="B98" s="39"/>
      <c r="C98" s="40"/>
      <c r="D98" s="217" t="s">
        <v>156</v>
      </c>
      <c r="E98" s="40"/>
      <c r="F98" s="218" t="s">
        <v>178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156</v>
      </c>
      <c r="AU98" s="17" t="s">
        <v>85</v>
      </c>
    </row>
    <row r="99" spans="1:47" s="2" customFormat="1" ht="12">
      <c r="A99" s="38"/>
      <c r="B99" s="39"/>
      <c r="C99" s="40"/>
      <c r="D99" s="222" t="s">
        <v>158</v>
      </c>
      <c r="E99" s="40"/>
      <c r="F99" s="223" t="s">
        <v>179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158</v>
      </c>
      <c r="AU99" s="17" t="s">
        <v>85</v>
      </c>
    </row>
    <row r="100" spans="1:51" s="13" customFormat="1" ht="12">
      <c r="A100" s="13"/>
      <c r="B100" s="224"/>
      <c r="C100" s="225"/>
      <c r="D100" s="217" t="s">
        <v>160</v>
      </c>
      <c r="E100" s="226" t="s">
        <v>19</v>
      </c>
      <c r="F100" s="227" t="s">
        <v>180</v>
      </c>
      <c r="G100" s="225"/>
      <c r="H100" s="228">
        <v>2967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34</v>
      </c>
      <c r="AX100" s="13" t="s">
        <v>83</v>
      </c>
      <c r="AY100" s="234" t="s">
        <v>147</v>
      </c>
    </row>
    <row r="101" spans="1:65" s="2" customFormat="1" ht="33" customHeight="1">
      <c r="A101" s="38"/>
      <c r="B101" s="39"/>
      <c r="C101" s="204" t="s">
        <v>181</v>
      </c>
      <c r="D101" s="204" t="s">
        <v>149</v>
      </c>
      <c r="E101" s="205" t="s">
        <v>182</v>
      </c>
      <c r="F101" s="206" t="s">
        <v>183</v>
      </c>
      <c r="G101" s="207" t="s">
        <v>176</v>
      </c>
      <c r="H101" s="208">
        <v>2967</v>
      </c>
      <c r="I101" s="209"/>
      <c r="J101" s="210">
        <f>ROUND(I101*H101,2)</f>
        <v>0</v>
      </c>
      <c r="K101" s="206" t="s">
        <v>153</v>
      </c>
      <c r="L101" s="44"/>
      <c r="M101" s="211" t="s">
        <v>19</v>
      </c>
      <c r="N101" s="212" t="s">
        <v>46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154</v>
      </c>
      <c r="AT101" s="215" t="s">
        <v>149</v>
      </c>
      <c r="AU101" s="215" t="s">
        <v>85</v>
      </c>
      <c r="AY101" s="17" t="s">
        <v>147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83</v>
      </c>
      <c r="BK101" s="216">
        <f>ROUND(I101*H101,2)</f>
        <v>0</v>
      </c>
      <c r="BL101" s="17" t="s">
        <v>154</v>
      </c>
      <c r="BM101" s="215" t="s">
        <v>184</v>
      </c>
    </row>
    <row r="102" spans="1:47" s="2" customFormat="1" ht="12">
      <c r="A102" s="38"/>
      <c r="B102" s="39"/>
      <c r="C102" s="40"/>
      <c r="D102" s="217" t="s">
        <v>156</v>
      </c>
      <c r="E102" s="40"/>
      <c r="F102" s="218" t="s">
        <v>185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156</v>
      </c>
      <c r="AU102" s="17" t="s">
        <v>85</v>
      </c>
    </row>
    <row r="103" spans="1:47" s="2" customFormat="1" ht="12">
      <c r="A103" s="38"/>
      <c r="B103" s="39"/>
      <c r="C103" s="40"/>
      <c r="D103" s="222" t="s">
        <v>158</v>
      </c>
      <c r="E103" s="40"/>
      <c r="F103" s="223" t="s">
        <v>186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158</v>
      </c>
      <c r="AU103" s="17" t="s">
        <v>85</v>
      </c>
    </row>
    <row r="104" spans="1:51" s="13" customFormat="1" ht="12">
      <c r="A104" s="13"/>
      <c r="B104" s="224"/>
      <c r="C104" s="225"/>
      <c r="D104" s="217" t="s">
        <v>160</v>
      </c>
      <c r="E104" s="226" t="s">
        <v>19</v>
      </c>
      <c r="F104" s="227" t="s">
        <v>180</v>
      </c>
      <c r="G104" s="225"/>
      <c r="H104" s="228">
        <v>2967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160</v>
      </c>
      <c r="AU104" s="234" t="s">
        <v>85</v>
      </c>
      <c r="AV104" s="13" t="s">
        <v>85</v>
      </c>
      <c r="AW104" s="13" t="s">
        <v>34</v>
      </c>
      <c r="AX104" s="13" t="s">
        <v>83</v>
      </c>
      <c r="AY104" s="234" t="s">
        <v>147</v>
      </c>
    </row>
    <row r="105" spans="1:65" s="2" customFormat="1" ht="24.15" customHeight="1">
      <c r="A105" s="38"/>
      <c r="B105" s="39"/>
      <c r="C105" s="204" t="s">
        <v>187</v>
      </c>
      <c r="D105" s="204" t="s">
        <v>149</v>
      </c>
      <c r="E105" s="205" t="s">
        <v>188</v>
      </c>
      <c r="F105" s="206" t="s">
        <v>189</v>
      </c>
      <c r="G105" s="207" t="s">
        <v>176</v>
      </c>
      <c r="H105" s="208">
        <v>2967</v>
      </c>
      <c r="I105" s="209"/>
      <c r="J105" s="210">
        <f>ROUND(I105*H105,2)</f>
        <v>0</v>
      </c>
      <c r="K105" s="206" t="s">
        <v>153</v>
      </c>
      <c r="L105" s="44"/>
      <c r="M105" s="211" t="s">
        <v>19</v>
      </c>
      <c r="N105" s="212" t="s">
        <v>46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154</v>
      </c>
      <c r="AT105" s="215" t="s">
        <v>149</v>
      </c>
      <c r="AU105" s="215" t="s">
        <v>85</v>
      </c>
      <c r="AY105" s="17" t="s">
        <v>147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83</v>
      </c>
      <c r="BK105" s="216">
        <f>ROUND(I105*H105,2)</f>
        <v>0</v>
      </c>
      <c r="BL105" s="17" t="s">
        <v>154</v>
      </c>
      <c r="BM105" s="215" t="s">
        <v>190</v>
      </c>
    </row>
    <row r="106" spans="1:47" s="2" customFormat="1" ht="12">
      <c r="A106" s="38"/>
      <c r="B106" s="39"/>
      <c r="C106" s="40"/>
      <c r="D106" s="217" t="s">
        <v>156</v>
      </c>
      <c r="E106" s="40"/>
      <c r="F106" s="218" t="s">
        <v>191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156</v>
      </c>
      <c r="AU106" s="17" t="s">
        <v>85</v>
      </c>
    </row>
    <row r="107" spans="1:47" s="2" customFormat="1" ht="12">
      <c r="A107" s="38"/>
      <c r="B107" s="39"/>
      <c r="C107" s="40"/>
      <c r="D107" s="222" t="s">
        <v>158</v>
      </c>
      <c r="E107" s="40"/>
      <c r="F107" s="223" t="s">
        <v>192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158</v>
      </c>
      <c r="AU107" s="17" t="s">
        <v>85</v>
      </c>
    </row>
    <row r="108" spans="1:51" s="13" customFormat="1" ht="12">
      <c r="A108" s="13"/>
      <c r="B108" s="224"/>
      <c r="C108" s="225"/>
      <c r="D108" s="217" t="s">
        <v>160</v>
      </c>
      <c r="E108" s="226" t="s">
        <v>19</v>
      </c>
      <c r="F108" s="227" t="s">
        <v>180</v>
      </c>
      <c r="G108" s="225"/>
      <c r="H108" s="228">
        <v>2967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160</v>
      </c>
      <c r="AU108" s="234" t="s">
        <v>85</v>
      </c>
      <c r="AV108" s="13" t="s">
        <v>85</v>
      </c>
      <c r="AW108" s="13" t="s">
        <v>34</v>
      </c>
      <c r="AX108" s="13" t="s">
        <v>83</v>
      </c>
      <c r="AY108" s="234" t="s">
        <v>147</v>
      </c>
    </row>
    <row r="109" spans="1:65" s="2" customFormat="1" ht="24.15" customHeight="1">
      <c r="A109" s="38"/>
      <c r="B109" s="39"/>
      <c r="C109" s="204" t="s">
        <v>193</v>
      </c>
      <c r="D109" s="204" t="s">
        <v>149</v>
      </c>
      <c r="E109" s="205" t="s">
        <v>194</v>
      </c>
      <c r="F109" s="206" t="s">
        <v>195</v>
      </c>
      <c r="G109" s="207" t="s">
        <v>152</v>
      </c>
      <c r="H109" s="208">
        <v>4768</v>
      </c>
      <c r="I109" s="209"/>
      <c r="J109" s="210">
        <f>ROUND(I109*H109,2)</f>
        <v>0</v>
      </c>
      <c r="K109" s="206" t="s">
        <v>153</v>
      </c>
      <c r="L109" s="44"/>
      <c r="M109" s="211" t="s">
        <v>19</v>
      </c>
      <c r="N109" s="212" t="s">
        <v>46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154</v>
      </c>
      <c r="AT109" s="215" t="s">
        <v>149</v>
      </c>
      <c r="AU109" s="215" t="s">
        <v>85</v>
      </c>
      <c r="AY109" s="17" t="s">
        <v>147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83</v>
      </c>
      <c r="BK109" s="216">
        <f>ROUND(I109*H109,2)</f>
        <v>0</v>
      </c>
      <c r="BL109" s="17" t="s">
        <v>154</v>
      </c>
      <c r="BM109" s="215" t="s">
        <v>196</v>
      </c>
    </row>
    <row r="110" spans="1:47" s="2" customFormat="1" ht="12">
      <c r="A110" s="38"/>
      <c r="B110" s="39"/>
      <c r="C110" s="40"/>
      <c r="D110" s="217" t="s">
        <v>156</v>
      </c>
      <c r="E110" s="40"/>
      <c r="F110" s="218" t="s">
        <v>197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156</v>
      </c>
      <c r="AU110" s="17" t="s">
        <v>85</v>
      </c>
    </row>
    <row r="111" spans="1:47" s="2" customFormat="1" ht="12">
      <c r="A111" s="38"/>
      <c r="B111" s="39"/>
      <c r="C111" s="40"/>
      <c r="D111" s="222" t="s">
        <v>158</v>
      </c>
      <c r="E111" s="40"/>
      <c r="F111" s="223" t="s">
        <v>198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158</v>
      </c>
      <c r="AU111" s="17" t="s">
        <v>85</v>
      </c>
    </row>
    <row r="112" spans="1:51" s="13" customFormat="1" ht="12">
      <c r="A112" s="13"/>
      <c r="B112" s="224"/>
      <c r="C112" s="225"/>
      <c r="D112" s="217" t="s">
        <v>160</v>
      </c>
      <c r="E112" s="226" t="s">
        <v>19</v>
      </c>
      <c r="F112" s="227" t="s">
        <v>199</v>
      </c>
      <c r="G112" s="225"/>
      <c r="H112" s="228">
        <v>4768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160</v>
      </c>
      <c r="AU112" s="234" t="s">
        <v>85</v>
      </c>
      <c r="AV112" s="13" t="s">
        <v>85</v>
      </c>
      <c r="AW112" s="13" t="s">
        <v>34</v>
      </c>
      <c r="AX112" s="13" t="s">
        <v>83</v>
      </c>
      <c r="AY112" s="234" t="s">
        <v>147</v>
      </c>
    </row>
    <row r="113" spans="1:65" s="2" customFormat="1" ht="37.8" customHeight="1">
      <c r="A113" s="38"/>
      <c r="B113" s="39"/>
      <c r="C113" s="204" t="s">
        <v>200</v>
      </c>
      <c r="D113" s="204" t="s">
        <v>149</v>
      </c>
      <c r="E113" s="205" t="s">
        <v>201</v>
      </c>
      <c r="F113" s="206" t="s">
        <v>202</v>
      </c>
      <c r="G113" s="207" t="s">
        <v>176</v>
      </c>
      <c r="H113" s="208">
        <v>2967</v>
      </c>
      <c r="I113" s="209"/>
      <c r="J113" s="210">
        <f>ROUND(I113*H113,2)</f>
        <v>0</v>
      </c>
      <c r="K113" s="206" t="s">
        <v>153</v>
      </c>
      <c r="L113" s="44"/>
      <c r="M113" s="211" t="s">
        <v>19</v>
      </c>
      <c r="N113" s="212" t="s">
        <v>46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154</v>
      </c>
      <c r="AT113" s="215" t="s">
        <v>149</v>
      </c>
      <c r="AU113" s="215" t="s">
        <v>85</v>
      </c>
      <c r="AY113" s="17" t="s">
        <v>147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83</v>
      </c>
      <c r="BK113" s="216">
        <f>ROUND(I113*H113,2)</f>
        <v>0</v>
      </c>
      <c r="BL113" s="17" t="s">
        <v>154</v>
      </c>
      <c r="BM113" s="215" t="s">
        <v>203</v>
      </c>
    </row>
    <row r="114" spans="1:47" s="2" customFormat="1" ht="12">
      <c r="A114" s="38"/>
      <c r="B114" s="39"/>
      <c r="C114" s="40"/>
      <c r="D114" s="217" t="s">
        <v>156</v>
      </c>
      <c r="E114" s="40"/>
      <c r="F114" s="218" t="s">
        <v>204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156</v>
      </c>
      <c r="AU114" s="17" t="s">
        <v>85</v>
      </c>
    </row>
    <row r="115" spans="1:47" s="2" customFormat="1" ht="12">
      <c r="A115" s="38"/>
      <c r="B115" s="39"/>
      <c r="C115" s="40"/>
      <c r="D115" s="222" t="s">
        <v>158</v>
      </c>
      <c r="E115" s="40"/>
      <c r="F115" s="223" t="s">
        <v>205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158</v>
      </c>
      <c r="AU115" s="17" t="s">
        <v>85</v>
      </c>
    </row>
    <row r="116" spans="1:51" s="13" customFormat="1" ht="12">
      <c r="A116" s="13"/>
      <c r="B116" s="224"/>
      <c r="C116" s="225"/>
      <c r="D116" s="217" t="s">
        <v>160</v>
      </c>
      <c r="E116" s="226" t="s">
        <v>19</v>
      </c>
      <c r="F116" s="227" t="s">
        <v>180</v>
      </c>
      <c r="G116" s="225"/>
      <c r="H116" s="228">
        <v>2967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160</v>
      </c>
      <c r="AU116" s="234" t="s">
        <v>85</v>
      </c>
      <c r="AV116" s="13" t="s">
        <v>85</v>
      </c>
      <c r="AW116" s="13" t="s">
        <v>34</v>
      </c>
      <c r="AX116" s="13" t="s">
        <v>83</v>
      </c>
      <c r="AY116" s="234" t="s">
        <v>147</v>
      </c>
    </row>
    <row r="117" spans="1:65" s="2" customFormat="1" ht="24.15" customHeight="1">
      <c r="A117" s="38"/>
      <c r="B117" s="39"/>
      <c r="C117" s="204" t="s">
        <v>206</v>
      </c>
      <c r="D117" s="204" t="s">
        <v>149</v>
      </c>
      <c r="E117" s="205" t="s">
        <v>207</v>
      </c>
      <c r="F117" s="206" t="s">
        <v>208</v>
      </c>
      <c r="G117" s="207" t="s">
        <v>209</v>
      </c>
      <c r="H117" s="208">
        <v>4895.55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210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208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51" s="13" customFormat="1" ht="12">
      <c r="A119" s="13"/>
      <c r="B119" s="224"/>
      <c r="C119" s="225"/>
      <c r="D119" s="217" t="s">
        <v>160</v>
      </c>
      <c r="E119" s="226" t="s">
        <v>19</v>
      </c>
      <c r="F119" s="227" t="s">
        <v>211</v>
      </c>
      <c r="G119" s="225"/>
      <c r="H119" s="228">
        <v>4895.55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160</v>
      </c>
      <c r="AU119" s="234" t="s">
        <v>85</v>
      </c>
      <c r="AV119" s="13" t="s">
        <v>85</v>
      </c>
      <c r="AW119" s="13" t="s">
        <v>34</v>
      </c>
      <c r="AX119" s="13" t="s">
        <v>83</v>
      </c>
      <c r="AY119" s="234" t="s">
        <v>147</v>
      </c>
    </row>
    <row r="120" spans="1:65" s="2" customFormat="1" ht="16.5" customHeight="1">
      <c r="A120" s="38"/>
      <c r="B120" s="39"/>
      <c r="C120" s="204" t="s">
        <v>212</v>
      </c>
      <c r="D120" s="204" t="s">
        <v>149</v>
      </c>
      <c r="E120" s="205" t="s">
        <v>213</v>
      </c>
      <c r="F120" s="206" t="s">
        <v>214</v>
      </c>
      <c r="G120" s="207" t="s">
        <v>209</v>
      </c>
      <c r="H120" s="208">
        <v>4895.55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46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154</v>
      </c>
      <c r="AT120" s="215" t="s">
        <v>149</v>
      </c>
      <c r="AU120" s="215" t="s">
        <v>85</v>
      </c>
      <c r="AY120" s="17" t="s">
        <v>147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83</v>
      </c>
      <c r="BK120" s="216">
        <f>ROUND(I120*H120,2)</f>
        <v>0</v>
      </c>
      <c r="BL120" s="17" t="s">
        <v>154</v>
      </c>
      <c r="BM120" s="215" t="s">
        <v>215</v>
      </c>
    </row>
    <row r="121" spans="1:47" s="2" customFormat="1" ht="12">
      <c r="A121" s="38"/>
      <c r="B121" s="39"/>
      <c r="C121" s="40"/>
      <c r="D121" s="217" t="s">
        <v>156</v>
      </c>
      <c r="E121" s="40"/>
      <c r="F121" s="218" t="s">
        <v>214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156</v>
      </c>
      <c r="AU121" s="17" t="s">
        <v>85</v>
      </c>
    </row>
    <row r="122" spans="1:51" s="13" customFormat="1" ht="12">
      <c r="A122" s="13"/>
      <c r="B122" s="224"/>
      <c r="C122" s="225"/>
      <c r="D122" s="217" t="s">
        <v>160</v>
      </c>
      <c r="E122" s="226" t="s">
        <v>19</v>
      </c>
      <c r="F122" s="227" t="s">
        <v>211</v>
      </c>
      <c r="G122" s="225"/>
      <c r="H122" s="228">
        <v>4895.55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160</v>
      </c>
      <c r="AU122" s="234" t="s">
        <v>85</v>
      </c>
      <c r="AV122" s="13" t="s">
        <v>85</v>
      </c>
      <c r="AW122" s="13" t="s">
        <v>34</v>
      </c>
      <c r="AX122" s="13" t="s">
        <v>83</v>
      </c>
      <c r="AY122" s="234" t="s">
        <v>147</v>
      </c>
    </row>
    <row r="123" spans="1:65" s="2" customFormat="1" ht="24.15" customHeight="1">
      <c r="A123" s="38"/>
      <c r="B123" s="39"/>
      <c r="C123" s="204" t="s">
        <v>216</v>
      </c>
      <c r="D123" s="204" t="s">
        <v>149</v>
      </c>
      <c r="E123" s="205" t="s">
        <v>217</v>
      </c>
      <c r="F123" s="206" t="s">
        <v>218</v>
      </c>
      <c r="G123" s="207" t="s">
        <v>152</v>
      </c>
      <c r="H123" s="208">
        <v>146370</v>
      </c>
      <c r="I123" s="209"/>
      <c r="J123" s="210">
        <f>ROUND(I123*H123,2)</f>
        <v>0</v>
      </c>
      <c r="K123" s="206" t="s">
        <v>153</v>
      </c>
      <c r="L123" s="44"/>
      <c r="M123" s="211" t="s">
        <v>19</v>
      </c>
      <c r="N123" s="212" t="s">
        <v>46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154</v>
      </c>
      <c r="AT123" s="215" t="s">
        <v>149</v>
      </c>
      <c r="AU123" s="215" t="s">
        <v>85</v>
      </c>
      <c r="AY123" s="17" t="s">
        <v>147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83</v>
      </c>
      <c r="BK123" s="216">
        <f>ROUND(I123*H123,2)</f>
        <v>0</v>
      </c>
      <c r="BL123" s="17" t="s">
        <v>154</v>
      </c>
      <c r="BM123" s="215" t="s">
        <v>219</v>
      </c>
    </row>
    <row r="124" spans="1:47" s="2" customFormat="1" ht="12">
      <c r="A124" s="38"/>
      <c r="B124" s="39"/>
      <c r="C124" s="40"/>
      <c r="D124" s="217" t="s">
        <v>156</v>
      </c>
      <c r="E124" s="40"/>
      <c r="F124" s="218" t="s">
        <v>220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156</v>
      </c>
      <c r="AU124" s="17" t="s">
        <v>85</v>
      </c>
    </row>
    <row r="125" spans="1:47" s="2" customFormat="1" ht="12">
      <c r="A125" s="38"/>
      <c r="B125" s="39"/>
      <c r="C125" s="40"/>
      <c r="D125" s="222" t="s">
        <v>158</v>
      </c>
      <c r="E125" s="40"/>
      <c r="F125" s="223" t="s">
        <v>221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158</v>
      </c>
      <c r="AU125" s="17" t="s">
        <v>85</v>
      </c>
    </row>
    <row r="126" spans="1:51" s="13" customFormat="1" ht="12">
      <c r="A126" s="13"/>
      <c r="B126" s="224"/>
      <c r="C126" s="225"/>
      <c r="D126" s="217" t="s">
        <v>160</v>
      </c>
      <c r="E126" s="226" t="s">
        <v>19</v>
      </c>
      <c r="F126" s="227" t="s">
        <v>222</v>
      </c>
      <c r="G126" s="225"/>
      <c r="H126" s="228">
        <v>146370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160</v>
      </c>
      <c r="AU126" s="234" t="s">
        <v>85</v>
      </c>
      <c r="AV126" s="13" t="s">
        <v>85</v>
      </c>
      <c r="AW126" s="13" t="s">
        <v>34</v>
      </c>
      <c r="AX126" s="13" t="s">
        <v>83</v>
      </c>
      <c r="AY126" s="234" t="s">
        <v>147</v>
      </c>
    </row>
    <row r="127" spans="1:63" s="12" customFormat="1" ht="22.8" customHeight="1">
      <c r="A127" s="12"/>
      <c r="B127" s="188"/>
      <c r="C127" s="189"/>
      <c r="D127" s="190" t="s">
        <v>74</v>
      </c>
      <c r="E127" s="202" t="s">
        <v>223</v>
      </c>
      <c r="F127" s="202" t="s">
        <v>224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SUM(P128:P130)</f>
        <v>0</v>
      </c>
      <c r="Q127" s="196"/>
      <c r="R127" s="197">
        <f>SUM(R128:R130)</f>
        <v>0</v>
      </c>
      <c r="S127" s="196"/>
      <c r="T127" s="198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83</v>
      </c>
      <c r="AT127" s="200" t="s">
        <v>74</v>
      </c>
      <c r="AU127" s="200" t="s">
        <v>83</v>
      </c>
      <c r="AY127" s="199" t="s">
        <v>147</v>
      </c>
      <c r="BK127" s="201">
        <f>SUM(BK128:BK130)</f>
        <v>0</v>
      </c>
    </row>
    <row r="128" spans="1:65" s="2" customFormat="1" ht="21.75" customHeight="1">
      <c r="A128" s="38"/>
      <c r="B128" s="39"/>
      <c r="C128" s="204" t="s">
        <v>225</v>
      </c>
      <c r="D128" s="204" t="s">
        <v>149</v>
      </c>
      <c r="E128" s="205" t="s">
        <v>226</v>
      </c>
      <c r="F128" s="206" t="s">
        <v>227</v>
      </c>
      <c r="G128" s="207" t="s">
        <v>209</v>
      </c>
      <c r="H128" s="208">
        <v>14.04</v>
      </c>
      <c r="I128" s="209"/>
      <c r="J128" s="210">
        <f>ROUND(I128*H128,2)</f>
        <v>0</v>
      </c>
      <c r="K128" s="206" t="s">
        <v>19</v>
      </c>
      <c r="L128" s="44"/>
      <c r="M128" s="211" t="s">
        <v>19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154</v>
      </c>
      <c r="AT128" s="215" t="s">
        <v>149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228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227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51" s="13" customFormat="1" ht="12">
      <c r="A130" s="13"/>
      <c r="B130" s="224"/>
      <c r="C130" s="225"/>
      <c r="D130" s="217" t="s">
        <v>160</v>
      </c>
      <c r="E130" s="226" t="s">
        <v>19</v>
      </c>
      <c r="F130" s="227" t="s">
        <v>229</v>
      </c>
      <c r="G130" s="225"/>
      <c r="H130" s="228">
        <v>14.04</v>
      </c>
      <c r="I130" s="229"/>
      <c r="J130" s="225"/>
      <c r="K130" s="225"/>
      <c r="L130" s="230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160</v>
      </c>
      <c r="AU130" s="234" t="s">
        <v>85</v>
      </c>
      <c r="AV130" s="13" t="s">
        <v>85</v>
      </c>
      <c r="AW130" s="13" t="s">
        <v>34</v>
      </c>
      <c r="AX130" s="13" t="s">
        <v>83</v>
      </c>
      <c r="AY130" s="234" t="s">
        <v>147</v>
      </c>
    </row>
    <row r="131" spans="1:31" s="2" customFormat="1" ht="6.95" customHeight="1">
      <c r="A131" s="3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81:K13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2/111111102"/>
    <hyperlink ref="F91" r:id="rId2" display="https://podminky.urs.cz/item/CS_URS_2022_02/111251203"/>
    <hyperlink ref="F95" r:id="rId3" display="https://podminky.urs.cz/item/CS_URS_2022_02/112155311"/>
    <hyperlink ref="F99" r:id="rId4" display="https://podminky.urs.cz/item/CS_URS_2022_02/122703601"/>
    <hyperlink ref="F103" r:id="rId5" display="https://podminky.urs.cz/item/CS_URS_2022_02/162253102"/>
    <hyperlink ref="F107" r:id="rId6" display="https://podminky.urs.cz/item/CS_URS_2022_02/167151111"/>
    <hyperlink ref="F111" r:id="rId7" display="https://podminky.urs.cz/item/CS_URS_2022_02/181951111"/>
    <hyperlink ref="F115" r:id="rId8" display="https://podminky.urs.cz/item/CS_URS_2022_02/162551107"/>
    <hyperlink ref="F125" r:id="rId9" display="https://podminky.urs.cz/item/CS_URS_2022_02/183403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230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ROUND((SUM(BE85:BE255)),2)</f>
        <v>0</v>
      </c>
      <c r="G33" s="38"/>
      <c r="H33" s="38"/>
      <c r="I33" s="148">
        <v>0.21</v>
      </c>
      <c r="J33" s="147">
        <f>ROUND(((SUM(BE85:BE255))*I33),2)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ROUND((SUM(BF85:BF255)),2)</f>
        <v>0</v>
      </c>
      <c r="G34" s="38"/>
      <c r="H34" s="38"/>
      <c r="I34" s="148">
        <v>0.15</v>
      </c>
      <c r="J34" s="147">
        <f>ROUND(((SUM(BF85:BF255))*I34),2)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ROUND((SUM(BG85:BG255)),2)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ROUND((SUM(BH85:BH255)),2)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ROUND((SUM(BI85:BI255)),2)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02.01 - Rekonstrukce hráze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231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232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130</v>
      </c>
      <c r="E63" s="174"/>
      <c r="F63" s="174"/>
      <c r="G63" s="174"/>
      <c r="H63" s="174"/>
      <c r="I63" s="174"/>
      <c r="J63" s="175">
        <f>J105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233</v>
      </c>
      <c r="E64" s="174"/>
      <c r="F64" s="174"/>
      <c r="G64" s="174"/>
      <c r="H64" s="174"/>
      <c r="I64" s="174"/>
      <c r="J64" s="175">
        <f>J203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234</v>
      </c>
      <c r="E65" s="174"/>
      <c r="F65" s="174"/>
      <c r="G65" s="174"/>
      <c r="H65" s="174"/>
      <c r="I65" s="174"/>
      <c r="J65" s="175">
        <f>J247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132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Rekonstrukce malé vodní nádrže Milíkov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123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02.01 - Rekonstrukce hráze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Milíkov</v>
      </c>
      <c r="G79" s="40"/>
      <c r="H79" s="40"/>
      <c r="I79" s="32" t="s">
        <v>23</v>
      </c>
      <c r="J79" s="72" t="str">
        <f>IF(J12="","",J12)</f>
        <v>29. 9. 2022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Obec Milíkov</v>
      </c>
      <c r="G81" s="40"/>
      <c r="H81" s="40"/>
      <c r="I81" s="32" t="s">
        <v>32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35</v>
      </c>
      <c r="J82" s="36" t="str">
        <f>E24</f>
        <v>Vodohospodářský rozvoj a výstavba, a.s.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133</v>
      </c>
      <c r="D84" s="180" t="s">
        <v>60</v>
      </c>
      <c r="E84" s="180" t="s">
        <v>56</v>
      </c>
      <c r="F84" s="180" t="s">
        <v>57</v>
      </c>
      <c r="G84" s="180" t="s">
        <v>134</v>
      </c>
      <c r="H84" s="180" t="s">
        <v>135</v>
      </c>
      <c r="I84" s="180" t="s">
        <v>136</v>
      </c>
      <c r="J84" s="180" t="s">
        <v>127</v>
      </c>
      <c r="K84" s="181" t="s">
        <v>137</v>
      </c>
      <c r="L84" s="182"/>
      <c r="M84" s="92" t="s">
        <v>19</v>
      </c>
      <c r="N84" s="93" t="s">
        <v>45</v>
      </c>
      <c r="O84" s="93" t="s">
        <v>138</v>
      </c>
      <c r="P84" s="93" t="s">
        <v>139</v>
      </c>
      <c r="Q84" s="93" t="s">
        <v>140</v>
      </c>
      <c r="R84" s="93" t="s">
        <v>141</v>
      </c>
      <c r="S84" s="93" t="s">
        <v>142</v>
      </c>
      <c r="T84" s="94" t="s">
        <v>143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144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1103.54845315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74</v>
      </c>
      <c r="AU85" s="17" t="s">
        <v>128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74</v>
      </c>
      <c r="E86" s="191" t="s">
        <v>145</v>
      </c>
      <c r="F86" s="191" t="s">
        <v>146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P87+P101+P105+P203+P247</f>
        <v>0</v>
      </c>
      <c r="Q86" s="196"/>
      <c r="R86" s="197">
        <f>R87+R101+R105+R203+R247</f>
        <v>1103.54845315</v>
      </c>
      <c r="S86" s="196"/>
      <c r="T86" s="198">
        <f>T87+T101+T105+T203+T247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83</v>
      </c>
      <c r="AT86" s="200" t="s">
        <v>74</v>
      </c>
      <c r="AU86" s="200" t="s">
        <v>75</v>
      </c>
      <c r="AY86" s="199" t="s">
        <v>147</v>
      </c>
      <c r="BK86" s="201">
        <f>BK87+BK101+BK105+BK203+BK247</f>
        <v>0</v>
      </c>
    </row>
    <row r="87" spans="1:63" s="12" customFormat="1" ht="22.8" customHeight="1">
      <c r="A87" s="12"/>
      <c r="B87" s="188"/>
      <c r="C87" s="189"/>
      <c r="D87" s="190" t="s">
        <v>74</v>
      </c>
      <c r="E87" s="202" t="s">
        <v>85</v>
      </c>
      <c r="F87" s="202" t="s">
        <v>235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SUM(P88:P100)</f>
        <v>0</v>
      </c>
      <c r="Q87" s="196"/>
      <c r="R87" s="197">
        <f>SUM(R88:R100)</f>
        <v>0.1195362</v>
      </c>
      <c r="S87" s="196"/>
      <c r="T87" s="198">
        <f>SUM(T88:T100)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83</v>
      </c>
      <c r="AT87" s="200" t="s">
        <v>74</v>
      </c>
      <c r="AU87" s="200" t="s">
        <v>83</v>
      </c>
      <c r="AY87" s="199" t="s">
        <v>147</v>
      </c>
      <c r="BK87" s="201">
        <f>SUM(BK88:BK100)</f>
        <v>0</v>
      </c>
    </row>
    <row r="88" spans="1:65" s="2" customFormat="1" ht="24.15" customHeight="1">
      <c r="A88" s="38"/>
      <c r="B88" s="39"/>
      <c r="C88" s="204" t="s">
        <v>83</v>
      </c>
      <c r="D88" s="204" t="s">
        <v>149</v>
      </c>
      <c r="E88" s="205" t="s">
        <v>236</v>
      </c>
      <c r="F88" s="206" t="s">
        <v>237</v>
      </c>
      <c r="G88" s="207" t="s">
        <v>152</v>
      </c>
      <c r="H88" s="208">
        <v>262.515</v>
      </c>
      <c r="I88" s="209"/>
      <c r="J88" s="210">
        <f>ROUND(I88*H88,2)</f>
        <v>0</v>
      </c>
      <c r="K88" s="206" t="s">
        <v>153</v>
      </c>
      <c r="L88" s="44"/>
      <c r="M88" s="211" t="s">
        <v>19</v>
      </c>
      <c r="N88" s="212" t="s">
        <v>46</v>
      </c>
      <c r="O88" s="84"/>
      <c r="P88" s="213">
        <f>O88*H88</f>
        <v>0</v>
      </c>
      <c r="Q88" s="213">
        <v>0.0001</v>
      </c>
      <c r="R88" s="213">
        <f>Q88*H88</f>
        <v>0.0262515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154</v>
      </c>
      <c r="AT88" s="215" t="s">
        <v>149</v>
      </c>
      <c r="AU88" s="215" t="s">
        <v>85</v>
      </c>
      <c r="AY88" s="17" t="s">
        <v>147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83</v>
      </c>
      <c r="BK88" s="216">
        <f>ROUND(I88*H88,2)</f>
        <v>0</v>
      </c>
      <c r="BL88" s="17" t="s">
        <v>154</v>
      </c>
      <c r="BM88" s="215" t="s">
        <v>238</v>
      </c>
    </row>
    <row r="89" spans="1:47" s="2" customFormat="1" ht="12">
      <c r="A89" s="38"/>
      <c r="B89" s="39"/>
      <c r="C89" s="40"/>
      <c r="D89" s="217" t="s">
        <v>156</v>
      </c>
      <c r="E89" s="40"/>
      <c r="F89" s="218" t="s">
        <v>239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156</v>
      </c>
      <c r="AU89" s="17" t="s">
        <v>85</v>
      </c>
    </row>
    <row r="90" spans="1:47" s="2" customFormat="1" ht="12">
      <c r="A90" s="38"/>
      <c r="B90" s="39"/>
      <c r="C90" s="40"/>
      <c r="D90" s="222" t="s">
        <v>158</v>
      </c>
      <c r="E90" s="40"/>
      <c r="F90" s="223" t="s">
        <v>240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158</v>
      </c>
      <c r="AU90" s="17" t="s">
        <v>85</v>
      </c>
    </row>
    <row r="91" spans="1:51" s="13" customFormat="1" ht="12">
      <c r="A91" s="13"/>
      <c r="B91" s="224"/>
      <c r="C91" s="225"/>
      <c r="D91" s="217" t="s">
        <v>160</v>
      </c>
      <c r="E91" s="226" t="s">
        <v>19</v>
      </c>
      <c r="F91" s="227" t="s">
        <v>241</v>
      </c>
      <c r="G91" s="225"/>
      <c r="H91" s="228">
        <v>31.166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160</v>
      </c>
      <c r="AU91" s="234" t="s">
        <v>85</v>
      </c>
      <c r="AV91" s="13" t="s">
        <v>85</v>
      </c>
      <c r="AW91" s="13" t="s">
        <v>34</v>
      </c>
      <c r="AX91" s="13" t="s">
        <v>75</v>
      </c>
      <c r="AY91" s="234" t="s">
        <v>147</v>
      </c>
    </row>
    <row r="92" spans="1:51" s="13" customFormat="1" ht="12">
      <c r="A92" s="13"/>
      <c r="B92" s="224"/>
      <c r="C92" s="225"/>
      <c r="D92" s="217" t="s">
        <v>160</v>
      </c>
      <c r="E92" s="226" t="s">
        <v>19</v>
      </c>
      <c r="F92" s="227" t="s">
        <v>242</v>
      </c>
      <c r="G92" s="225"/>
      <c r="H92" s="228">
        <v>52.17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160</v>
      </c>
      <c r="AU92" s="234" t="s">
        <v>85</v>
      </c>
      <c r="AV92" s="13" t="s">
        <v>85</v>
      </c>
      <c r="AW92" s="13" t="s">
        <v>34</v>
      </c>
      <c r="AX92" s="13" t="s">
        <v>75</v>
      </c>
      <c r="AY92" s="234" t="s">
        <v>147</v>
      </c>
    </row>
    <row r="93" spans="1:51" s="13" customFormat="1" ht="12">
      <c r="A93" s="13"/>
      <c r="B93" s="224"/>
      <c r="C93" s="225"/>
      <c r="D93" s="217" t="s">
        <v>160</v>
      </c>
      <c r="E93" s="226" t="s">
        <v>19</v>
      </c>
      <c r="F93" s="227" t="s">
        <v>243</v>
      </c>
      <c r="G93" s="225"/>
      <c r="H93" s="228">
        <v>61.279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160</v>
      </c>
      <c r="AU93" s="234" t="s">
        <v>85</v>
      </c>
      <c r="AV93" s="13" t="s">
        <v>85</v>
      </c>
      <c r="AW93" s="13" t="s">
        <v>34</v>
      </c>
      <c r="AX93" s="13" t="s">
        <v>75</v>
      </c>
      <c r="AY93" s="234" t="s">
        <v>147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244</v>
      </c>
      <c r="G94" s="225"/>
      <c r="H94" s="228">
        <v>45.7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75</v>
      </c>
      <c r="AY94" s="234" t="s">
        <v>147</v>
      </c>
    </row>
    <row r="95" spans="1:51" s="13" customFormat="1" ht="12">
      <c r="A95" s="13"/>
      <c r="B95" s="224"/>
      <c r="C95" s="225"/>
      <c r="D95" s="217" t="s">
        <v>160</v>
      </c>
      <c r="E95" s="226" t="s">
        <v>19</v>
      </c>
      <c r="F95" s="227" t="s">
        <v>245</v>
      </c>
      <c r="G95" s="225"/>
      <c r="H95" s="228">
        <v>37.9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160</v>
      </c>
      <c r="AU95" s="234" t="s">
        <v>85</v>
      </c>
      <c r="AV95" s="13" t="s">
        <v>85</v>
      </c>
      <c r="AW95" s="13" t="s">
        <v>34</v>
      </c>
      <c r="AX95" s="13" t="s">
        <v>75</v>
      </c>
      <c r="AY95" s="234" t="s">
        <v>147</v>
      </c>
    </row>
    <row r="96" spans="1:51" s="13" customFormat="1" ht="12">
      <c r="A96" s="13"/>
      <c r="B96" s="224"/>
      <c r="C96" s="225"/>
      <c r="D96" s="217" t="s">
        <v>160</v>
      </c>
      <c r="E96" s="226" t="s">
        <v>19</v>
      </c>
      <c r="F96" s="227" t="s">
        <v>246</v>
      </c>
      <c r="G96" s="225"/>
      <c r="H96" s="228">
        <v>34.3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160</v>
      </c>
      <c r="AU96" s="234" t="s">
        <v>85</v>
      </c>
      <c r="AV96" s="13" t="s">
        <v>85</v>
      </c>
      <c r="AW96" s="13" t="s">
        <v>34</v>
      </c>
      <c r="AX96" s="13" t="s">
        <v>75</v>
      </c>
      <c r="AY96" s="234" t="s">
        <v>147</v>
      </c>
    </row>
    <row r="97" spans="1:51" s="14" customFormat="1" ht="12">
      <c r="A97" s="14"/>
      <c r="B97" s="238"/>
      <c r="C97" s="239"/>
      <c r="D97" s="217" t="s">
        <v>160</v>
      </c>
      <c r="E97" s="240" t="s">
        <v>19</v>
      </c>
      <c r="F97" s="241" t="s">
        <v>247</v>
      </c>
      <c r="G97" s="239"/>
      <c r="H97" s="242">
        <v>262.515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160</v>
      </c>
      <c r="AU97" s="248" t="s">
        <v>85</v>
      </c>
      <c r="AV97" s="14" t="s">
        <v>154</v>
      </c>
      <c r="AW97" s="14" t="s">
        <v>34</v>
      </c>
      <c r="AX97" s="14" t="s">
        <v>83</v>
      </c>
      <c r="AY97" s="248" t="s">
        <v>147</v>
      </c>
    </row>
    <row r="98" spans="1:65" s="2" customFormat="1" ht="24.15" customHeight="1">
      <c r="A98" s="38"/>
      <c r="B98" s="39"/>
      <c r="C98" s="249" t="s">
        <v>85</v>
      </c>
      <c r="D98" s="249" t="s">
        <v>248</v>
      </c>
      <c r="E98" s="250" t="s">
        <v>249</v>
      </c>
      <c r="F98" s="251" t="s">
        <v>250</v>
      </c>
      <c r="G98" s="252" t="s">
        <v>152</v>
      </c>
      <c r="H98" s="253">
        <v>310.949</v>
      </c>
      <c r="I98" s="254"/>
      <c r="J98" s="255">
        <f>ROUND(I98*H98,2)</f>
        <v>0</v>
      </c>
      <c r="K98" s="251" t="s">
        <v>153</v>
      </c>
      <c r="L98" s="256"/>
      <c r="M98" s="257" t="s">
        <v>19</v>
      </c>
      <c r="N98" s="258" t="s">
        <v>46</v>
      </c>
      <c r="O98" s="84"/>
      <c r="P98" s="213">
        <f>O98*H98</f>
        <v>0</v>
      </c>
      <c r="Q98" s="213">
        <v>0.0003</v>
      </c>
      <c r="R98" s="213">
        <f>Q98*H98</f>
        <v>0.0932847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200</v>
      </c>
      <c r="AT98" s="215" t="s">
        <v>248</v>
      </c>
      <c r="AU98" s="215" t="s">
        <v>85</v>
      </c>
      <c r="AY98" s="17" t="s">
        <v>147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83</v>
      </c>
      <c r="BK98" s="216">
        <f>ROUND(I98*H98,2)</f>
        <v>0</v>
      </c>
      <c r="BL98" s="17" t="s">
        <v>154</v>
      </c>
      <c r="BM98" s="215" t="s">
        <v>251</v>
      </c>
    </row>
    <row r="99" spans="1:47" s="2" customFormat="1" ht="12">
      <c r="A99" s="38"/>
      <c r="B99" s="39"/>
      <c r="C99" s="40"/>
      <c r="D99" s="217" t="s">
        <v>156</v>
      </c>
      <c r="E99" s="40"/>
      <c r="F99" s="218" t="s">
        <v>250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156</v>
      </c>
      <c r="AU99" s="17" t="s">
        <v>85</v>
      </c>
    </row>
    <row r="100" spans="1:51" s="13" customFormat="1" ht="12">
      <c r="A100" s="13"/>
      <c r="B100" s="224"/>
      <c r="C100" s="225"/>
      <c r="D100" s="217" t="s">
        <v>160</v>
      </c>
      <c r="E100" s="225"/>
      <c r="F100" s="227" t="s">
        <v>252</v>
      </c>
      <c r="G100" s="225"/>
      <c r="H100" s="228">
        <v>310.949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4</v>
      </c>
      <c r="AX100" s="13" t="s">
        <v>83</v>
      </c>
      <c r="AY100" s="234" t="s">
        <v>147</v>
      </c>
    </row>
    <row r="101" spans="1:63" s="12" customFormat="1" ht="22.8" customHeight="1">
      <c r="A101" s="12"/>
      <c r="B101" s="188"/>
      <c r="C101" s="189"/>
      <c r="D101" s="190" t="s">
        <v>74</v>
      </c>
      <c r="E101" s="202" t="s">
        <v>253</v>
      </c>
      <c r="F101" s="202" t="s">
        <v>254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SUM(P102:P104)</f>
        <v>0</v>
      </c>
      <c r="Q101" s="196"/>
      <c r="R101" s="197">
        <f>SUM(R102:R104)</f>
        <v>0</v>
      </c>
      <c r="S101" s="196"/>
      <c r="T101" s="198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83</v>
      </c>
      <c r="AT101" s="200" t="s">
        <v>74</v>
      </c>
      <c r="AU101" s="200" t="s">
        <v>83</v>
      </c>
      <c r="AY101" s="199" t="s">
        <v>147</v>
      </c>
      <c r="BK101" s="201">
        <f>SUM(BK102:BK104)</f>
        <v>0</v>
      </c>
    </row>
    <row r="102" spans="1:65" s="2" customFormat="1" ht="16.5" customHeight="1">
      <c r="A102" s="38"/>
      <c r="B102" s="39"/>
      <c r="C102" s="204" t="s">
        <v>168</v>
      </c>
      <c r="D102" s="204" t="s">
        <v>149</v>
      </c>
      <c r="E102" s="205" t="s">
        <v>255</v>
      </c>
      <c r="F102" s="206" t="s">
        <v>256</v>
      </c>
      <c r="G102" s="207" t="s">
        <v>209</v>
      </c>
      <c r="H102" s="208">
        <v>1103.548</v>
      </c>
      <c r="I102" s="209"/>
      <c r="J102" s="210">
        <f>ROUND(I102*H102,2)</f>
        <v>0</v>
      </c>
      <c r="K102" s="206" t="s">
        <v>153</v>
      </c>
      <c r="L102" s="44"/>
      <c r="M102" s="211" t="s">
        <v>19</v>
      </c>
      <c r="N102" s="212" t="s">
        <v>46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154</v>
      </c>
      <c r="AT102" s="215" t="s">
        <v>149</v>
      </c>
      <c r="AU102" s="215" t="s">
        <v>85</v>
      </c>
      <c r="AY102" s="17" t="s">
        <v>147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83</v>
      </c>
      <c r="BK102" s="216">
        <f>ROUND(I102*H102,2)</f>
        <v>0</v>
      </c>
      <c r="BL102" s="17" t="s">
        <v>154</v>
      </c>
      <c r="BM102" s="215" t="s">
        <v>257</v>
      </c>
    </row>
    <row r="103" spans="1:47" s="2" customFormat="1" ht="12">
      <c r="A103" s="38"/>
      <c r="B103" s="39"/>
      <c r="C103" s="40"/>
      <c r="D103" s="217" t="s">
        <v>156</v>
      </c>
      <c r="E103" s="40"/>
      <c r="F103" s="218" t="s">
        <v>258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156</v>
      </c>
      <c r="AU103" s="17" t="s">
        <v>85</v>
      </c>
    </row>
    <row r="104" spans="1:47" s="2" customFormat="1" ht="12">
      <c r="A104" s="38"/>
      <c r="B104" s="39"/>
      <c r="C104" s="40"/>
      <c r="D104" s="222" t="s">
        <v>158</v>
      </c>
      <c r="E104" s="40"/>
      <c r="F104" s="223" t="s">
        <v>259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158</v>
      </c>
      <c r="AU104" s="17" t="s">
        <v>85</v>
      </c>
    </row>
    <row r="105" spans="1:63" s="12" customFormat="1" ht="22.8" customHeight="1">
      <c r="A105" s="12"/>
      <c r="B105" s="188"/>
      <c r="C105" s="189"/>
      <c r="D105" s="190" t="s">
        <v>74</v>
      </c>
      <c r="E105" s="202" t="s">
        <v>83</v>
      </c>
      <c r="F105" s="202" t="s">
        <v>148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SUM(P106:P202)</f>
        <v>0</v>
      </c>
      <c r="Q105" s="196"/>
      <c r="R105" s="197">
        <f>SUM(R106:R202)</f>
        <v>0.020612</v>
      </c>
      <c r="S105" s="196"/>
      <c r="T105" s="198">
        <f>SUM(T106:T202)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83</v>
      </c>
      <c r="AT105" s="200" t="s">
        <v>74</v>
      </c>
      <c r="AU105" s="200" t="s">
        <v>83</v>
      </c>
      <c r="AY105" s="199" t="s">
        <v>147</v>
      </c>
      <c r="BK105" s="201">
        <f>SUM(BK106:BK202)</f>
        <v>0</v>
      </c>
    </row>
    <row r="106" spans="1:65" s="2" customFormat="1" ht="24.15" customHeight="1">
      <c r="A106" s="38"/>
      <c r="B106" s="39"/>
      <c r="C106" s="204" t="s">
        <v>154</v>
      </c>
      <c r="D106" s="204" t="s">
        <v>149</v>
      </c>
      <c r="E106" s="205" t="s">
        <v>260</v>
      </c>
      <c r="F106" s="206" t="s">
        <v>261</v>
      </c>
      <c r="G106" s="207" t="s">
        <v>152</v>
      </c>
      <c r="H106" s="208">
        <v>1242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46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154</v>
      </c>
      <c r="AT106" s="215" t="s">
        <v>149</v>
      </c>
      <c r="AU106" s="215" t="s">
        <v>85</v>
      </c>
      <c r="AY106" s="17" t="s">
        <v>147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83</v>
      </c>
      <c r="BK106" s="216">
        <f>ROUND(I106*H106,2)</f>
        <v>0</v>
      </c>
      <c r="BL106" s="17" t="s">
        <v>154</v>
      </c>
      <c r="BM106" s="215" t="s">
        <v>262</v>
      </c>
    </row>
    <row r="107" spans="1:47" s="2" customFormat="1" ht="12">
      <c r="A107" s="38"/>
      <c r="B107" s="39"/>
      <c r="C107" s="40"/>
      <c r="D107" s="217" t="s">
        <v>156</v>
      </c>
      <c r="E107" s="40"/>
      <c r="F107" s="218" t="s">
        <v>261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156</v>
      </c>
      <c r="AU107" s="17" t="s">
        <v>85</v>
      </c>
    </row>
    <row r="108" spans="1:51" s="13" customFormat="1" ht="12">
      <c r="A108" s="13"/>
      <c r="B108" s="224"/>
      <c r="C108" s="225"/>
      <c r="D108" s="217" t="s">
        <v>160</v>
      </c>
      <c r="E108" s="226" t="s">
        <v>19</v>
      </c>
      <c r="F108" s="227" t="s">
        <v>263</v>
      </c>
      <c r="G108" s="225"/>
      <c r="H108" s="228">
        <v>1242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160</v>
      </c>
      <c r="AU108" s="234" t="s">
        <v>85</v>
      </c>
      <c r="AV108" s="13" t="s">
        <v>85</v>
      </c>
      <c r="AW108" s="13" t="s">
        <v>34</v>
      </c>
      <c r="AX108" s="13" t="s">
        <v>83</v>
      </c>
      <c r="AY108" s="234" t="s">
        <v>147</v>
      </c>
    </row>
    <row r="109" spans="1:65" s="2" customFormat="1" ht="21.75" customHeight="1">
      <c r="A109" s="38"/>
      <c r="B109" s="39"/>
      <c r="C109" s="204" t="s">
        <v>181</v>
      </c>
      <c r="D109" s="204" t="s">
        <v>149</v>
      </c>
      <c r="E109" s="205" t="s">
        <v>264</v>
      </c>
      <c r="F109" s="206" t="s">
        <v>265</v>
      </c>
      <c r="G109" s="207" t="s">
        <v>176</v>
      </c>
      <c r="H109" s="208">
        <v>248.4</v>
      </c>
      <c r="I109" s="209"/>
      <c r="J109" s="210">
        <f>ROUND(I109*H109,2)</f>
        <v>0</v>
      </c>
      <c r="K109" s="206" t="s">
        <v>153</v>
      </c>
      <c r="L109" s="44"/>
      <c r="M109" s="211" t="s">
        <v>19</v>
      </c>
      <c r="N109" s="212" t="s">
        <v>46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154</v>
      </c>
      <c r="AT109" s="215" t="s">
        <v>149</v>
      </c>
      <c r="AU109" s="215" t="s">
        <v>85</v>
      </c>
      <c r="AY109" s="17" t="s">
        <v>147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83</v>
      </c>
      <c r="BK109" s="216">
        <f>ROUND(I109*H109,2)</f>
        <v>0</v>
      </c>
      <c r="BL109" s="17" t="s">
        <v>154</v>
      </c>
      <c r="BM109" s="215" t="s">
        <v>266</v>
      </c>
    </row>
    <row r="110" spans="1:47" s="2" customFormat="1" ht="12">
      <c r="A110" s="38"/>
      <c r="B110" s="39"/>
      <c r="C110" s="40"/>
      <c r="D110" s="217" t="s">
        <v>156</v>
      </c>
      <c r="E110" s="40"/>
      <c r="F110" s="218" t="s">
        <v>267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156</v>
      </c>
      <c r="AU110" s="17" t="s">
        <v>85</v>
      </c>
    </row>
    <row r="111" spans="1:47" s="2" customFormat="1" ht="12">
      <c r="A111" s="38"/>
      <c r="B111" s="39"/>
      <c r="C111" s="40"/>
      <c r="D111" s="222" t="s">
        <v>158</v>
      </c>
      <c r="E111" s="40"/>
      <c r="F111" s="223" t="s">
        <v>268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158</v>
      </c>
      <c r="AU111" s="17" t="s">
        <v>85</v>
      </c>
    </row>
    <row r="112" spans="1:51" s="13" customFormat="1" ht="12">
      <c r="A112" s="13"/>
      <c r="B112" s="224"/>
      <c r="C112" s="225"/>
      <c r="D112" s="217" t="s">
        <v>160</v>
      </c>
      <c r="E112" s="226" t="s">
        <v>19</v>
      </c>
      <c r="F112" s="227" t="s">
        <v>269</v>
      </c>
      <c r="G112" s="225"/>
      <c r="H112" s="228">
        <v>248.4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160</v>
      </c>
      <c r="AU112" s="234" t="s">
        <v>85</v>
      </c>
      <c r="AV112" s="13" t="s">
        <v>85</v>
      </c>
      <c r="AW112" s="13" t="s">
        <v>34</v>
      </c>
      <c r="AX112" s="13" t="s">
        <v>83</v>
      </c>
      <c r="AY112" s="234" t="s">
        <v>147</v>
      </c>
    </row>
    <row r="113" spans="1:65" s="2" customFormat="1" ht="33" customHeight="1">
      <c r="A113" s="38"/>
      <c r="B113" s="39"/>
      <c r="C113" s="204" t="s">
        <v>187</v>
      </c>
      <c r="D113" s="204" t="s">
        <v>149</v>
      </c>
      <c r="E113" s="205" t="s">
        <v>270</v>
      </c>
      <c r="F113" s="206" t="s">
        <v>271</v>
      </c>
      <c r="G113" s="207" t="s">
        <v>176</v>
      </c>
      <c r="H113" s="208">
        <v>3152.6</v>
      </c>
      <c r="I113" s="209"/>
      <c r="J113" s="210">
        <f>ROUND(I113*H113,2)</f>
        <v>0</v>
      </c>
      <c r="K113" s="206" t="s">
        <v>153</v>
      </c>
      <c r="L113" s="44"/>
      <c r="M113" s="211" t="s">
        <v>19</v>
      </c>
      <c r="N113" s="212" t="s">
        <v>46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154</v>
      </c>
      <c r="AT113" s="215" t="s">
        <v>149</v>
      </c>
      <c r="AU113" s="215" t="s">
        <v>85</v>
      </c>
      <c r="AY113" s="17" t="s">
        <v>147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83</v>
      </c>
      <c r="BK113" s="216">
        <f>ROUND(I113*H113,2)</f>
        <v>0</v>
      </c>
      <c r="BL113" s="17" t="s">
        <v>154</v>
      </c>
      <c r="BM113" s="215" t="s">
        <v>272</v>
      </c>
    </row>
    <row r="114" spans="1:47" s="2" customFormat="1" ht="12">
      <c r="A114" s="38"/>
      <c r="B114" s="39"/>
      <c r="C114" s="40"/>
      <c r="D114" s="217" t="s">
        <v>156</v>
      </c>
      <c r="E114" s="40"/>
      <c r="F114" s="218" t="s">
        <v>273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156</v>
      </c>
      <c r="AU114" s="17" t="s">
        <v>85</v>
      </c>
    </row>
    <row r="115" spans="1:47" s="2" customFormat="1" ht="12">
      <c r="A115" s="38"/>
      <c r="B115" s="39"/>
      <c r="C115" s="40"/>
      <c r="D115" s="222" t="s">
        <v>158</v>
      </c>
      <c r="E115" s="40"/>
      <c r="F115" s="223" t="s">
        <v>274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158</v>
      </c>
      <c r="AU115" s="17" t="s">
        <v>85</v>
      </c>
    </row>
    <row r="116" spans="1:51" s="13" customFormat="1" ht="12">
      <c r="A116" s="13"/>
      <c r="B116" s="224"/>
      <c r="C116" s="225"/>
      <c r="D116" s="217" t="s">
        <v>160</v>
      </c>
      <c r="E116" s="226" t="s">
        <v>19</v>
      </c>
      <c r="F116" s="227" t="s">
        <v>275</v>
      </c>
      <c r="G116" s="225"/>
      <c r="H116" s="228">
        <v>3152.6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160</v>
      </c>
      <c r="AU116" s="234" t="s">
        <v>85</v>
      </c>
      <c r="AV116" s="13" t="s">
        <v>85</v>
      </c>
      <c r="AW116" s="13" t="s">
        <v>34</v>
      </c>
      <c r="AX116" s="13" t="s">
        <v>83</v>
      </c>
      <c r="AY116" s="234" t="s">
        <v>147</v>
      </c>
    </row>
    <row r="117" spans="1:65" s="2" customFormat="1" ht="37.8" customHeight="1">
      <c r="A117" s="38"/>
      <c r="B117" s="39"/>
      <c r="C117" s="204" t="s">
        <v>193</v>
      </c>
      <c r="D117" s="204" t="s">
        <v>149</v>
      </c>
      <c r="E117" s="205" t="s">
        <v>276</v>
      </c>
      <c r="F117" s="206" t="s">
        <v>277</v>
      </c>
      <c r="G117" s="207" t="s">
        <v>176</v>
      </c>
      <c r="H117" s="208">
        <v>2572</v>
      </c>
      <c r="I117" s="209"/>
      <c r="J117" s="210">
        <f>ROUND(I117*H117,2)</f>
        <v>0</v>
      </c>
      <c r="K117" s="206" t="s">
        <v>153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278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279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47" s="2" customFormat="1" ht="12">
      <c r="A119" s="38"/>
      <c r="B119" s="39"/>
      <c r="C119" s="40"/>
      <c r="D119" s="222" t="s">
        <v>158</v>
      </c>
      <c r="E119" s="40"/>
      <c r="F119" s="223" t="s">
        <v>280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158</v>
      </c>
      <c r="AU119" s="17" t="s">
        <v>85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281</v>
      </c>
      <c r="G120" s="225"/>
      <c r="H120" s="228">
        <v>2572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83</v>
      </c>
      <c r="AY120" s="234" t="s">
        <v>147</v>
      </c>
    </row>
    <row r="121" spans="1:65" s="2" customFormat="1" ht="16.5" customHeight="1">
      <c r="A121" s="38"/>
      <c r="B121" s="39"/>
      <c r="C121" s="204" t="s">
        <v>200</v>
      </c>
      <c r="D121" s="204" t="s">
        <v>149</v>
      </c>
      <c r="E121" s="205" t="s">
        <v>282</v>
      </c>
      <c r="F121" s="206" t="s">
        <v>283</v>
      </c>
      <c r="G121" s="207" t="s">
        <v>176</v>
      </c>
      <c r="H121" s="208">
        <v>1286</v>
      </c>
      <c r="I121" s="209"/>
      <c r="J121" s="210">
        <f>ROUND(I121*H121,2)</f>
        <v>0</v>
      </c>
      <c r="K121" s="206" t="s">
        <v>153</v>
      </c>
      <c r="L121" s="44"/>
      <c r="M121" s="211" t="s">
        <v>19</v>
      </c>
      <c r="N121" s="212" t="s">
        <v>46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154</v>
      </c>
      <c r="AT121" s="215" t="s">
        <v>149</v>
      </c>
      <c r="AU121" s="215" t="s">
        <v>85</v>
      </c>
      <c r="AY121" s="17" t="s">
        <v>147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83</v>
      </c>
      <c r="BK121" s="216">
        <f>ROUND(I121*H121,2)</f>
        <v>0</v>
      </c>
      <c r="BL121" s="17" t="s">
        <v>154</v>
      </c>
      <c r="BM121" s="215" t="s">
        <v>284</v>
      </c>
    </row>
    <row r="122" spans="1:47" s="2" customFormat="1" ht="12">
      <c r="A122" s="38"/>
      <c r="B122" s="39"/>
      <c r="C122" s="40"/>
      <c r="D122" s="217" t="s">
        <v>156</v>
      </c>
      <c r="E122" s="40"/>
      <c r="F122" s="218" t="s">
        <v>285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156</v>
      </c>
      <c r="AU122" s="17" t="s">
        <v>85</v>
      </c>
    </row>
    <row r="123" spans="1:47" s="2" customFormat="1" ht="12">
      <c r="A123" s="38"/>
      <c r="B123" s="39"/>
      <c r="C123" s="40"/>
      <c r="D123" s="222" t="s">
        <v>158</v>
      </c>
      <c r="E123" s="40"/>
      <c r="F123" s="223" t="s">
        <v>286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158</v>
      </c>
      <c r="AU123" s="17" t="s">
        <v>85</v>
      </c>
    </row>
    <row r="124" spans="1:51" s="13" customFormat="1" ht="12">
      <c r="A124" s="13"/>
      <c r="B124" s="224"/>
      <c r="C124" s="225"/>
      <c r="D124" s="217" t="s">
        <v>160</v>
      </c>
      <c r="E124" s="226" t="s">
        <v>19</v>
      </c>
      <c r="F124" s="227" t="s">
        <v>287</v>
      </c>
      <c r="G124" s="225"/>
      <c r="H124" s="228">
        <v>1286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160</v>
      </c>
      <c r="AU124" s="234" t="s">
        <v>85</v>
      </c>
      <c r="AV124" s="13" t="s">
        <v>85</v>
      </c>
      <c r="AW124" s="13" t="s">
        <v>34</v>
      </c>
      <c r="AX124" s="13" t="s">
        <v>83</v>
      </c>
      <c r="AY124" s="234" t="s">
        <v>147</v>
      </c>
    </row>
    <row r="125" spans="1:65" s="2" customFormat="1" ht="24.15" customHeight="1">
      <c r="A125" s="38"/>
      <c r="B125" s="39"/>
      <c r="C125" s="204" t="s">
        <v>206</v>
      </c>
      <c r="D125" s="204" t="s">
        <v>149</v>
      </c>
      <c r="E125" s="205" t="s">
        <v>188</v>
      </c>
      <c r="F125" s="206" t="s">
        <v>189</v>
      </c>
      <c r="G125" s="207" t="s">
        <v>176</v>
      </c>
      <c r="H125" s="208">
        <v>1286</v>
      </c>
      <c r="I125" s="209"/>
      <c r="J125" s="210">
        <f>ROUND(I125*H125,2)</f>
        <v>0</v>
      </c>
      <c r="K125" s="206" t="s">
        <v>153</v>
      </c>
      <c r="L125" s="44"/>
      <c r="M125" s="211" t="s">
        <v>19</v>
      </c>
      <c r="N125" s="212" t="s">
        <v>46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154</v>
      </c>
      <c r="AT125" s="215" t="s">
        <v>149</v>
      </c>
      <c r="AU125" s="215" t="s">
        <v>85</v>
      </c>
      <c r="AY125" s="17" t="s">
        <v>147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83</v>
      </c>
      <c r="BK125" s="216">
        <f>ROUND(I125*H125,2)</f>
        <v>0</v>
      </c>
      <c r="BL125" s="17" t="s">
        <v>154</v>
      </c>
      <c r="BM125" s="215" t="s">
        <v>288</v>
      </c>
    </row>
    <row r="126" spans="1:47" s="2" customFormat="1" ht="12">
      <c r="A126" s="38"/>
      <c r="B126" s="39"/>
      <c r="C126" s="40"/>
      <c r="D126" s="217" t="s">
        <v>156</v>
      </c>
      <c r="E126" s="40"/>
      <c r="F126" s="218" t="s">
        <v>191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156</v>
      </c>
      <c r="AU126" s="17" t="s">
        <v>85</v>
      </c>
    </row>
    <row r="127" spans="1:47" s="2" customFormat="1" ht="12">
      <c r="A127" s="38"/>
      <c r="B127" s="39"/>
      <c r="C127" s="40"/>
      <c r="D127" s="222" t="s">
        <v>158</v>
      </c>
      <c r="E127" s="40"/>
      <c r="F127" s="223" t="s">
        <v>192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158</v>
      </c>
      <c r="AU127" s="17" t="s">
        <v>85</v>
      </c>
    </row>
    <row r="128" spans="1:51" s="13" customFormat="1" ht="12">
      <c r="A128" s="13"/>
      <c r="B128" s="224"/>
      <c r="C128" s="225"/>
      <c r="D128" s="217" t="s">
        <v>160</v>
      </c>
      <c r="E128" s="226" t="s">
        <v>19</v>
      </c>
      <c r="F128" s="227" t="s">
        <v>289</v>
      </c>
      <c r="G128" s="225"/>
      <c r="H128" s="228">
        <v>1286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160</v>
      </c>
      <c r="AU128" s="234" t="s">
        <v>85</v>
      </c>
      <c r="AV128" s="13" t="s">
        <v>85</v>
      </c>
      <c r="AW128" s="13" t="s">
        <v>34</v>
      </c>
      <c r="AX128" s="13" t="s">
        <v>83</v>
      </c>
      <c r="AY128" s="234" t="s">
        <v>147</v>
      </c>
    </row>
    <row r="129" spans="1:65" s="2" customFormat="1" ht="16.5" customHeight="1">
      <c r="A129" s="38"/>
      <c r="B129" s="39"/>
      <c r="C129" s="204" t="s">
        <v>216</v>
      </c>
      <c r="D129" s="204" t="s">
        <v>149</v>
      </c>
      <c r="E129" s="205" t="s">
        <v>290</v>
      </c>
      <c r="F129" s="206" t="s">
        <v>291</v>
      </c>
      <c r="G129" s="207" t="s">
        <v>152</v>
      </c>
      <c r="H129" s="208">
        <v>2300.807</v>
      </c>
      <c r="I129" s="209"/>
      <c r="J129" s="210">
        <f>ROUND(I129*H129,2)</f>
        <v>0</v>
      </c>
      <c r="K129" s="206" t="s">
        <v>153</v>
      </c>
      <c r="L129" s="44"/>
      <c r="M129" s="211" t="s">
        <v>19</v>
      </c>
      <c r="N129" s="212" t="s">
        <v>46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154</v>
      </c>
      <c r="AT129" s="215" t="s">
        <v>149</v>
      </c>
      <c r="AU129" s="215" t="s">
        <v>85</v>
      </c>
      <c r="AY129" s="17" t="s">
        <v>147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83</v>
      </c>
      <c r="BK129" s="216">
        <f>ROUND(I129*H129,2)</f>
        <v>0</v>
      </c>
      <c r="BL129" s="17" t="s">
        <v>154</v>
      </c>
      <c r="BM129" s="215" t="s">
        <v>292</v>
      </c>
    </row>
    <row r="130" spans="1:47" s="2" customFormat="1" ht="12">
      <c r="A130" s="38"/>
      <c r="B130" s="39"/>
      <c r="C130" s="40"/>
      <c r="D130" s="217" t="s">
        <v>156</v>
      </c>
      <c r="E130" s="40"/>
      <c r="F130" s="218" t="s">
        <v>293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156</v>
      </c>
      <c r="AU130" s="17" t="s">
        <v>85</v>
      </c>
    </row>
    <row r="131" spans="1:47" s="2" customFormat="1" ht="12">
      <c r="A131" s="38"/>
      <c r="B131" s="39"/>
      <c r="C131" s="40"/>
      <c r="D131" s="222" t="s">
        <v>158</v>
      </c>
      <c r="E131" s="40"/>
      <c r="F131" s="223" t="s">
        <v>294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158</v>
      </c>
      <c r="AU131" s="17" t="s">
        <v>85</v>
      </c>
    </row>
    <row r="132" spans="1:51" s="13" customFormat="1" ht="12">
      <c r="A132" s="13"/>
      <c r="B132" s="224"/>
      <c r="C132" s="225"/>
      <c r="D132" s="217" t="s">
        <v>160</v>
      </c>
      <c r="E132" s="226" t="s">
        <v>19</v>
      </c>
      <c r="F132" s="227" t="s">
        <v>295</v>
      </c>
      <c r="G132" s="225"/>
      <c r="H132" s="228">
        <v>247.932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160</v>
      </c>
      <c r="AU132" s="234" t="s">
        <v>85</v>
      </c>
      <c r="AV132" s="13" t="s">
        <v>85</v>
      </c>
      <c r="AW132" s="13" t="s">
        <v>34</v>
      </c>
      <c r="AX132" s="13" t="s">
        <v>75</v>
      </c>
      <c r="AY132" s="234" t="s">
        <v>147</v>
      </c>
    </row>
    <row r="133" spans="1:51" s="13" customFormat="1" ht="12">
      <c r="A133" s="13"/>
      <c r="B133" s="224"/>
      <c r="C133" s="225"/>
      <c r="D133" s="217" t="s">
        <v>160</v>
      </c>
      <c r="E133" s="226" t="s">
        <v>19</v>
      </c>
      <c r="F133" s="227" t="s">
        <v>296</v>
      </c>
      <c r="G133" s="225"/>
      <c r="H133" s="228">
        <v>526.435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160</v>
      </c>
      <c r="AU133" s="234" t="s">
        <v>85</v>
      </c>
      <c r="AV133" s="13" t="s">
        <v>85</v>
      </c>
      <c r="AW133" s="13" t="s">
        <v>34</v>
      </c>
      <c r="AX133" s="13" t="s">
        <v>75</v>
      </c>
      <c r="AY133" s="234" t="s">
        <v>147</v>
      </c>
    </row>
    <row r="134" spans="1:51" s="13" customFormat="1" ht="12">
      <c r="A134" s="13"/>
      <c r="B134" s="224"/>
      <c r="C134" s="225"/>
      <c r="D134" s="217" t="s">
        <v>160</v>
      </c>
      <c r="E134" s="226" t="s">
        <v>19</v>
      </c>
      <c r="F134" s="227" t="s">
        <v>297</v>
      </c>
      <c r="G134" s="225"/>
      <c r="H134" s="228">
        <v>494.494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160</v>
      </c>
      <c r="AU134" s="234" t="s">
        <v>85</v>
      </c>
      <c r="AV134" s="13" t="s">
        <v>85</v>
      </c>
      <c r="AW134" s="13" t="s">
        <v>34</v>
      </c>
      <c r="AX134" s="13" t="s">
        <v>75</v>
      </c>
      <c r="AY134" s="234" t="s">
        <v>147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298</v>
      </c>
      <c r="G135" s="225"/>
      <c r="H135" s="228">
        <v>458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75</v>
      </c>
      <c r="AY135" s="234" t="s">
        <v>147</v>
      </c>
    </row>
    <row r="136" spans="1:51" s="13" customFormat="1" ht="12">
      <c r="A136" s="13"/>
      <c r="B136" s="224"/>
      <c r="C136" s="225"/>
      <c r="D136" s="217" t="s">
        <v>160</v>
      </c>
      <c r="E136" s="226" t="s">
        <v>19</v>
      </c>
      <c r="F136" s="227" t="s">
        <v>299</v>
      </c>
      <c r="G136" s="225"/>
      <c r="H136" s="228">
        <v>340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160</v>
      </c>
      <c r="AU136" s="234" t="s">
        <v>85</v>
      </c>
      <c r="AV136" s="13" t="s">
        <v>85</v>
      </c>
      <c r="AW136" s="13" t="s">
        <v>34</v>
      </c>
      <c r="AX136" s="13" t="s">
        <v>75</v>
      </c>
      <c r="AY136" s="234" t="s">
        <v>147</v>
      </c>
    </row>
    <row r="137" spans="1:51" s="13" customFormat="1" ht="12">
      <c r="A137" s="13"/>
      <c r="B137" s="224"/>
      <c r="C137" s="225"/>
      <c r="D137" s="217" t="s">
        <v>160</v>
      </c>
      <c r="E137" s="226" t="s">
        <v>19</v>
      </c>
      <c r="F137" s="227" t="s">
        <v>300</v>
      </c>
      <c r="G137" s="225"/>
      <c r="H137" s="228">
        <v>204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160</v>
      </c>
      <c r="AU137" s="234" t="s">
        <v>85</v>
      </c>
      <c r="AV137" s="13" t="s">
        <v>85</v>
      </c>
      <c r="AW137" s="13" t="s">
        <v>34</v>
      </c>
      <c r="AX137" s="13" t="s">
        <v>75</v>
      </c>
      <c r="AY137" s="234" t="s">
        <v>147</v>
      </c>
    </row>
    <row r="138" spans="1:51" s="13" customFormat="1" ht="12">
      <c r="A138" s="13"/>
      <c r="B138" s="224"/>
      <c r="C138" s="225"/>
      <c r="D138" s="217" t="s">
        <v>160</v>
      </c>
      <c r="E138" s="226" t="s">
        <v>19</v>
      </c>
      <c r="F138" s="227" t="s">
        <v>301</v>
      </c>
      <c r="G138" s="225"/>
      <c r="H138" s="228">
        <v>29.946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160</v>
      </c>
      <c r="AU138" s="234" t="s">
        <v>85</v>
      </c>
      <c r="AV138" s="13" t="s">
        <v>85</v>
      </c>
      <c r="AW138" s="13" t="s">
        <v>34</v>
      </c>
      <c r="AX138" s="13" t="s">
        <v>75</v>
      </c>
      <c r="AY138" s="234" t="s">
        <v>147</v>
      </c>
    </row>
    <row r="139" spans="1:51" s="14" customFormat="1" ht="12">
      <c r="A139" s="14"/>
      <c r="B139" s="238"/>
      <c r="C139" s="239"/>
      <c r="D139" s="217" t="s">
        <v>160</v>
      </c>
      <c r="E139" s="240" t="s">
        <v>19</v>
      </c>
      <c r="F139" s="241" t="s">
        <v>247</v>
      </c>
      <c r="G139" s="239"/>
      <c r="H139" s="242">
        <v>2300.807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160</v>
      </c>
      <c r="AU139" s="248" t="s">
        <v>85</v>
      </c>
      <c r="AV139" s="14" t="s">
        <v>154</v>
      </c>
      <c r="AW139" s="14" t="s">
        <v>34</v>
      </c>
      <c r="AX139" s="14" t="s">
        <v>83</v>
      </c>
      <c r="AY139" s="248" t="s">
        <v>147</v>
      </c>
    </row>
    <row r="140" spans="1:65" s="2" customFormat="1" ht="24.15" customHeight="1">
      <c r="A140" s="38"/>
      <c r="B140" s="39"/>
      <c r="C140" s="204" t="s">
        <v>225</v>
      </c>
      <c r="D140" s="204" t="s">
        <v>149</v>
      </c>
      <c r="E140" s="205" t="s">
        <v>302</v>
      </c>
      <c r="F140" s="206" t="s">
        <v>303</v>
      </c>
      <c r="G140" s="207" t="s">
        <v>152</v>
      </c>
      <c r="H140" s="208">
        <v>2300.807</v>
      </c>
      <c r="I140" s="209"/>
      <c r="J140" s="210">
        <f>ROUND(I140*H140,2)</f>
        <v>0</v>
      </c>
      <c r="K140" s="206" t="s">
        <v>153</v>
      </c>
      <c r="L140" s="44"/>
      <c r="M140" s="211" t="s">
        <v>19</v>
      </c>
      <c r="N140" s="212" t="s">
        <v>46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154</v>
      </c>
      <c r="AT140" s="215" t="s">
        <v>149</v>
      </c>
      <c r="AU140" s="215" t="s">
        <v>85</v>
      </c>
      <c r="AY140" s="17" t="s">
        <v>147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83</v>
      </c>
      <c r="BK140" s="216">
        <f>ROUND(I140*H140,2)</f>
        <v>0</v>
      </c>
      <c r="BL140" s="17" t="s">
        <v>154</v>
      </c>
      <c r="BM140" s="215" t="s">
        <v>304</v>
      </c>
    </row>
    <row r="141" spans="1:47" s="2" customFormat="1" ht="12">
      <c r="A141" s="38"/>
      <c r="B141" s="39"/>
      <c r="C141" s="40"/>
      <c r="D141" s="217" t="s">
        <v>156</v>
      </c>
      <c r="E141" s="40"/>
      <c r="F141" s="218" t="s">
        <v>305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85</v>
      </c>
    </row>
    <row r="142" spans="1:47" s="2" customFormat="1" ht="12">
      <c r="A142" s="38"/>
      <c r="B142" s="39"/>
      <c r="C142" s="40"/>
      <c r="D142" s="222" t="s">
        <v>158</v>
      </c>
      <c r="E142" s="40"/>
      <c r="F142" s="223" t="s">
        <v>306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85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295</v>
      </c>
      <c r="G143" s="225"/>
      <c r="H143" s="228">
        <v>247.932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75</v>
      </c>
      <c r="AY143" s="234" t="s">
        <v>147</v>
      </c>
    </row>
    <row r="144" spans="1:51" s="13" customFormat="1" ht="12">
      <c r="A144" s="13"/>
      <c r="B144" s="224"/>
      <c r="C144" s="225"/>
      <c r="D144" s="217" t="s">
        <v>160</v>
      </c>
      <c r="E144" s="226" t="s">
        <v>19</v>
      </c>
      <c r="F144" s="227" t="s">
        <v>296</v>
      </c>
      <c r="G144" s="225"/>
      <c r="H144" s="228">
        <v>526.435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160</v>
      </c>
      <c r="AU144" s="234" t="s">
        <v>85</v>
      </c>
      <c r="AV144" s="13" t="s">
        <v>85</v>
      </c>
      <c r="AW144" s="13" t="s">
        <v>34</v>
      </c>
      <c r="AX144" s="13" t="s">
        <v>75</v>
      </c>
      <c r="AY144" s="234" t="s">
        <v>147</v>
      </c>
    </row>
    <row r="145" spans="1:51" s="13" customFormat="1" ht="12">
      <c r="A145" s="13"/>
      <c r="B145" s="224"/>
      <c r="C145" s="225"/>
      <c r="D145" s="217" t="s">
        <v>160</v>
      </c>
      <c r="E145" s="226" t="s">
        <v>19</v>
      </c>
      <c r="F145" s="227" t="s">
        <v>297</v>
      </c>
      <c r="G145" s="225"/>
      <c r="H145" s="228">
        <v>494.494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160</v>
      </c>
      <c r="AU145" s="234" t="s">
        <v>85</v>
      </c>
      <c r="AV145" s="13" t="s">
        <v>85</v>
      </c>
      <c r="AW145" s="13" t="s">
        <v>34</v>
      </c>
      <c r="AX145" s="13" t="s">
        <v>75</v>
      </c>
      <c r="AY145" s="234" t="s">
        <v>147</v>
      </c>
    </row>
    <row r="146" spans="1:51" s="13" customFormat="1" ht="12">
      <c r="A146" s="13"/>
      <c r="B146" s="224"/>
      <c r="C146" s="225"/>
      <c r="D146" s="217" t="s">
        <v>160</v>
      </c>
      <c r="E146" s="226" t="s">
        <v>19</v>
      </c>
      <c r="F146" s="227" t="s">
        <v>298</v>
      </c>
      <c r="G146" s="225"/>
      <c r="H146" s="228">
        <v>458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160</v>
      </c>
      <c r="AU146" s="234" t="s">
        <v>85</v>
      </c>
      <c r="AV146" s="13" t="s">
        <v>85</v>
      </c>
      <c r="AW146" s="13" t="s">
        <v>34</v>
      </c>
      <c r="AX146" s="13" t="s">
        <v>75</v>
      </c>
      <c r="AY146" s="234" t="s">
        <v>147</v>
      </c>
    </row>
    <row r="147" spans="1:51" s="13" customFormat="1" ht="12">
      <c r="A147" s="13"/>
      <c r="B147" s="224"/>
      <c r="C147" s="225"/>
      <c r="D147" s="217" t="s">
        <v>160</v>
      </c>
      <c r="E147" s="226" t="s">
        <v>19</v>
      </c>
      <c r="F147" s="227" t="s">
        <v>299</v>
      </c>
      <c r="G147" s="225"/>
      <c r="H147" s="228">
        <v>340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160</v>
      </c>
      <c r="AU147" s="234" t="s">
        <v>85</v>
      </c>
      <c r="AV147" s="13" t="s">
        <v>85</v>
      </c>
      <c r="AW147" s="13" t="s">
        <v>34</v>
      </c>
      <c r="AX147" s="13" t="s">
        <v>75</v>
      </c>
      <c r="AY147" s="234" t="s">
        <v>147</v>
      </c>
    </row>
    <row r="148" spans="1:51" s="13" customFormat="1" ht="12">
      <c r="A148" s="13"/>
      <c r="B148" s="224"/>
      <c r="C148" s="225"/>
      <c r="D148" s="217" t="s">
        <v>160</v>
      </c>
      <c r="E148" s="226" t="s">
        <v>19</v>
      </c>
      <c r="F148" s="227" t="s">
        <v>300</v>
      </c>
      <c r="G148" s="225"/>
      <c r="H148" s="228">
        <v>204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160</v>
      </c>
      <c r="AU148" s="234" t="s">
        <v>85</v>
      </c>
      <c r="AV148" s="13" t="s">
        <v>85</v>
      </c>
      <c r="AW148" s="13" t="s">
        <v>34</v>
      </c>
      <c r="AX148" s="13" t="s">
        <v>75</v>
      </c>
      <c r="AY148" s="234" t="s">
        <v>147</v>
      </c>
    </row>
    <row r="149" spans="1:51" s="13" customFormat="1" ht="12">
      <c r="A149" s="13"/>
      <c r="B149" s="224"/>
      <c r="C149" s="225"/>
      <c r="D149" s="217" t="s">
        <v>160</v>
      </c>
      <c r="E149" s="226" t="s">
        <v>19</v>
      </c>
      <c r="F149" s="227" t="s">
        <v>301</v>
      </c>
      <c r="G149" s="225"/>
      <c r="H149" s="228">
        <v>29.946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160</v>
      </c>
      <c r="AU149" s="234" t="s">
        <v>85</v>
      </c>
      <c r="AV149" s="13" t="s">
        <v>85</v>
      </c>
      <c r="AW149" s="13" t="s">
        <v>34</v>
      </c>
      <c r="AX149" s="13" t="s">
        <v>75</v>
      </c>
      <c r="AY149" s="234" t="s">
        <v>147</v>
      </c>
    </row>
    <row r="150" spans="1:51" s="14" customFormat="1" ht="12">
      <c r="A150" s="14"/>
      <c r="B150" s="238"/>
      <c r="C150" s="239"/>
      <c r="D150" s="217" t="s">
        <v>160</v>
      </c>
      <c r="E150" s="240" t="s">
        <v>19</v>
      </c>
      <c r="F150" s="241" t="s">
        <v>247</v>
      </c>
      <c r="G150" s="239"/>
      <c r="H150" s="242">
        <v>2300.807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160</v>
      </c>
      <c r="AU150" s="248" t="s">
        <v>85</v>
      </c>
      <c r="AV150" s="14" t="s">
        <v>154</v>
      </c>
      <c r="AW150" s="14" t="s">
        <v>34</v>
      </c>
      <c r="AX150" s="14" t="s">
        <v>83</v>
      </c>
      <c r="AY150" s="248" t="s">
        <v>147</v>
      </c>
    </row>
    <row r="151" spans="1:65" s="2" customFormat="1" ht="37.8" customHeight="1">
      <c r="A151" s="38"/>
      <c r="B151" s="39"/>
      <c r="C151" s="204" t="s">
        <v>212</v>
      </c>
      <c r="D151" s="204" t="s">
        <v>149</v>
      </c>
      <c r="E151" s="205" t="s">
        <v>307</v>
      </c>
      <c r="F151" s="206" t="s">
        <v>308</v>
      </c>
      <c r="G151" s="207" t="s">
        <v>176</v>
      </c>
      <c r="H151" s="208">
        <v>3011.878</v>
      </c>
      <c r="I151" s="209"/>
      <c r="J151" s="210">
        <f>ROUND(I151*H151,2)</f>
        <v>0</v>
      </c>
      <c r="K151" s="206" t="s">
        <v>153</v>
      </c>
      <c r="L151" s="44"/>
      <c r="M151" s="211" t="s">
        <v>19</v>
      </c>
      <c r="N151" s="212" t="s">
        <v>46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154</v>
      </c>
      <c r="AT151" s="215" t="s">
        <v>149</v>
      </c>
      <c r="AU151" s="215" t="s">
        <v>85</v>
      </c>
      <c r="AY151" s="17" t="s">
        <v>147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83</v>
      </c>
      <c r="BK151" s="216">
        <f>ROUND(I151*H151,2)</f>
        <v>0</v>
      </c>
      <c r="BL151" s="17" t="s">
        <v>154</v>
      </c>
      <c r="BM151" s="215" t="s">
        <v>309</v>
      </c>
    </row>
    <row r="152" spans="1:47" s="2" customFormat="1" ht="12">
      <c r="A152" s="38"/>
      <c r="B152" s="39"/>
      <c r="C152" s="40"/>
      <c r="D152" s="217" t="s">
        <v>156</v>
      </c>
      <c r="E152" s="40"/>
      <c r="F152" s="218" t="s">
        <v>310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156</v>
      </c>
      <c r="AU152" s="17" t="s">
        <v>85</v>
      </c>
    </row>
    <row r="153" spans="1:47" s="2" customFormat="1" ht="12">
      <c r="A153" s="38"/>
      <c r="B153" s="39"/>
      <c r="C153" s="40"/>
      <c r="D153" s="222" t="s">
        <v>158</v>
      </c>
      <c r="E153" s="40"/>
      <c r="F153" s="223" t="s">
        <v>311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158</v>
      </c>
      <c r="AU153" s="17" t="s">
        <v>85</v>
      </c>
    </row>
    <row r="154" spans="1:51" s="13" customFormat="1" ht="12">
      <c r="A154" s="13"/>
      <c r="B154" s="224"/>
      <c r="C154" s="225"/>
      <c r="D154" s="217" t="s">
        <v>160</v>
      </c>
      <c r="E154" s="226" t="s">
        <v>19</v>
      </c>
      <c r="F154" s="227" t="s">
        <v>312</v>
      </c>
      <c r="G154" s="225"/>
      <c r="H154" s="228">
        <v>3011.878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160</v>
      </c>
      <c r="AU154" s="234" t="s">
        <v>85</v>
      </c>
      <c r="AV154" s="13" t="s">
        <v>85</v>
      </c>
      <c r="AW154" s="13" t="s">
        <v>34</v>
      </c>
      <c r="AX154" s="13" t="s">
        <v>83</v>
      </c>
      <c r="AY154" s="234" t="s">
        <v>147</v>
      </c>
    </row>
    <row r="155" spans="1:65" s="2" customFormat="1" ht="24.15" customHeight="1">
      <c r="A155" s="38"/>
      <c r="B155" s="39"/>
      <c r="C155" s="204" t="s">
        <v>313</v>
      </c>
      <c r="D155" s="204" t="s">
        <v>149</v>
      </c>
      <c r="E155" s="205" t="s">
        <v>314</v>
      </c>
      <c r="F155" s="206" t="s">
        <v>315</v>
      </c>
      <c r="G155" s="207" t="s">
        <v>152</v>
      </c>
      <c r="H155" s="208">
        <v>482.966</v>
      </c>
      <c r="I155" s="209"/>
      <c r="J155" s="210">
        <f>ROUND(I155*H155,2)</f>
        <v>0</v>
      </c>
      <c r="K155" s="206" t="s">
        <v>153</v>
      </c>
      <c r="L155" s="44"/>
      <c r="M155" s="211" t="s">
        <v>19</v>
      </c>
      <c r="N155" s="212" t="s">
        <v>46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154</v>
      </c>
      <c r="AT155" s="215" t="s">
        <v>149</v>
      </c>
      <c r="AU155" s="215" t="s">
        <v>85</v>
      </c>
      <c r="AY155" s="17" t="s">
        <v>147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83</v>
      </c>
      <c r="BK155" s="216">
        <f>ROUND(I155*H155,2)</f>
        <v>0</v>
      </c>
      <c r="BL155" s="17" t="s">
        <v>154</v>
      </c>
      <c r="BM155" s="215" t="s">
        <v>316</v>
      </c>
    </row>
    <row r="156" spans="1:47" s="2" customFormat="1" ht="12">
      <c r="A156" s="38"/>
      <c r="B156" s="39"/>
      <c r="C156" s="40"/>
      <c r="D156" s="217" t="s">
        <v>156</v>
      </c>
      <c r="E156" s="40"/>
      <c r="F156" s="218" t="s">
        <v>317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156</v>
      </c>
      <c r="AU156" s="17" t="s">
        <v>85</v>
      </c>
    </row>
    <row r="157" spans="1:47" s="2" customFormat="1" ht="12">
      <c r="A157" s="38"/>
      <c r="B157" s="39"/>
      <c r="C157" s="40"/>
      <c r="D157" s="222" t="s">
        <v>158</v>
      </c>
      <c r="E157" s="40"/>
      <c r="F157" s="223" t="s">
        <v>318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158</v>
      </c>
      <c r="AU157" s="17" t="s">
        <v>85</v>
      </c>
    </row>
    <row r="158" spans="1:51" s="13" customFormat="1" ht="12">
      <c r="A158" s="13"/>
      <c r="B158" s="224"/>
      <c r="C158" s="225"/>
      <c r="D158" s="217" t="s">
        <v>160</v>
      </c>
      <c r="E158" s="226" t="s">
        <v>19</v>
      </c>
      <c r="F158" s="227" t="s">
        <v>319</v>
      </c>
      <c r="G158" s="225"/>
      <c r="H158" s="228">
        <v>119.95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160</v>
      </c>
      <c r="AU158" s="234" t="s">
        <v>85</v>
      </c>
      <c r="AV158" s="13" t="s">
        <v>85</v>
      </c>
      <c r="AW158" s="13" t="s">
        <v>34</v>
      </c>
      <c r="AX158" s="13" t="s">
        <v>75</v>
      </c>
      <c r="AY158" s="234" t="s">
        <v>147</v>
      </c>
    </row>
    <row r="159" spans="1:51" s="13" customFormat="1" ht="12">
      <c r="A159" s="13"/>
      <c r="B159" s="224"/>
      <c r="C159" s="225"/>
      <c r="D159" s="217" t="s">
        <v>160</v>
      </c>
      <c r="E159" s="226" t="s">
        <v>19</v>
      </c>
      <c r="F159" s="227" t="s">
        <v>320</v>
      </c>
      <c r="G159" s="225"/>
      <c r="H159" s="228">
        <v>55.719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160</v>
      </c>
      <c r="AU159" s="234" t="s">
        <v>85</v>
      </c>
      <c r="AV159" s="13" t="s">
        <v>85</v>
      </c>
      <c r="AW159" s="13" t="s">
        <v>34</v>
      </c>
      <c r="AX159" s="13" t="s">
        <v>75</v>
      </c>
      <c r="AY159" s="234" t="s">
        <v>147</v>
      </c>
    </row>
    <row r="160" spans="1:51" s="13" customFormat="1" ht="12">
      <c r="A160" s="13"/>
      <c r="B160" s="224"/>
      <c r="C160" s="225"/>
      <c r="D160" s="217" t="s">
        <v>160</v>
      </c>
      <c r="E160" s="226" t="s">
        <v>19</v>
      </c>
      <c r="F160" s="227" t="s">
        <v>321</v>
      </c>
      <c r="G160" s="225"/>
      <c r="H160" s="228">
        <v>46.374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160</v>
      </c>
      <c r="AU160" s="234" t="s">
        <v>85</v>
      </c>
      <c r="AV160" s="13" t="s">
        <v>85</v>
      </c>
      <c r="AW160" s="13" t="s">
        <v>34</v>
      </c>
      <c r="AX160" s="13" t="s">
        <v>75</v>
      </c>
      <c r="AY160" s="234" t="s">
        <v>147</v>
      </c>
    </row>
    <row r="161" spans="1:51" s="13" customFormat="1" ht="12">
      <c r="A161" s="13"/>
      <c r="B161" s="224"/>
      <c r="C161" s="225"/>
      <c r="D161" s="217" t="s">
        <v>160</v>
      </c>
      <c r="E161" s="226" t="s">
        <v>19</v>
      </c>
      <c r="F161" s="227" t="s">
        <v>322</v>
      </c>
      <c r="G161" s="225"/>
      <c r="H161" s="228">
        <v>81.5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160</v>
      </c>
      <c r="AU161" s="234" t="s">
        <v>85</v>
      </c>
      <c r="AV161" s="13" t="s">
        <v>85</v>
      </c>
      <c r="AW161" s="13" t="s">
        <v>34</v>
      </c>
      <c r="AX161" s="13" t="s">
        <v>75</v>
      </c>
      <c r="AY161" s="234" t="s">
        <v>147</v>
      </c>
    </row>
    <row r="162" spans="1:51" s="13" customFormat="1" ht="12">
      <c r="A162" s="13"/>
      <c r="B162" s="224"/>
      <c r="C162" s="225"/>
      <c r="D162" s="217" t="s">
        <v>160</v>
      </c>
      <c r="E162" s="226" t="s">
        <v>19</v>
      </c>
      <c r="F162" s="227" t="s">
        <v>323</v>
      </c>
      <c r="G162" s="225"/>
      <c r="H162" s="228">
        <v>70.9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160</v>
      </c>
      <c r="AU162" s="234" t="s">
        <v>85</v>
      </c>
      <c r="AV162" s="13" t="s">
        <v>85</v>
      </c>
      <c r="AW162" s="13" t="s">
        <v>34</v>
      </c>
      <c r="AX162" s="13" t="s">
        <v>75</v>
      </c>
      <c r="AY162" s="234" t="s">
        <v>147</v>
      </c>
    </row>
    <row r="163" spans="1:51" s="13" customFormat="1" ht="12">
      <c r="A163" s="13"/>
      <c r="B163" s="224"/>
      <c r="C163" s="225"/>
      <c r="D163" s="217" t="s">
        <v>160</v>
      </c>
      <c r="E163" s="226" t="s">
        <v>19</v>
      </c>
      <c r="F163" s="227" t="s">
        <v>324</v>
      </c>
      <c r="G163" s="225"/>
      <c r="H163" s="228">
        <v>65.6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160</v>
      </c>
      <c r="AU163" s="234" t="s">
        <v>85</v>
      </c>
      <c r="AV163" s="13" t="s">
        <v>85</v>
      </c>
      <c r="AW163" s="13" t="s">
        <v>34</v>
      </c>
      <c r="AX163" s="13" t="s">
        <v>75</v>
      </c>
      <c r="AY163" s="234" t="s">
        <v>147</v>
      </c>
    </row>
    <row r="164" spans="1:51" s="13" customFormat="1" ht="12">
      <c r="A164" s="13"/>
      <c r="B164" s="224"/>
      <c r="C164" s="225"/>
      <c r="D164" s="217" t="s">
        <v>160</v>
      </c>
      <c r="E164" s="226" t="s">
        <v>19</v>
      </c>
      <c r="F164" s="227" t="s">
        <v>325</v>
      </c>
      <c r="G164" s="225"/>
      <c r="H164" s="228">
        <v>42.923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160</v>
      </c>
      <c r="AU164" s="234" t="s">
        <v>85</v>
      </c>
      <c r="AV164" s="13" t="s">
        <v>85</v>
      </c>
      <c r="AW164" s="13" t="s">
        <v>34</v>
      </c>
      <c r="AX164" s="13" t="s">
        <v>75</v>
      </c>
      <c r="AY164" s="234" t="s">
        <v>147</v>
      </c>
    </row>
    <row r="165" spans="1:51" s="14" customFormat="1" ht="12">
      <c r="A165" s="14"/>
      <c r="B165" s="238"/>
      <c r="C165" s="239"/>
      <c r="D165" s="217" t="s">
        <v>160</v>
      </c>
      <c r="E165" s="240" t="s">
        <v>19</v>
      </c>
      <c r="F165" s="241" t="s">
        <v>247</v>
      </c>
      <c r="G165" s="239"/>
      <c r="H165" s="242">
        <v>482.966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8" t="s">
        <v>160</v>
      </c>
      <c r="AU165" s="248" t="s">
        <v>85</v>
      </c>
      <c r="AV165" s="14" t="s">
        <v>154</v>
      </c>
      <c r="AW165" s="14" t="s">
        <v>34</v>
      </c>
      <c r="AX165" s="14" t="s">
        <v>83</v>
      </c>
      <c r="AY165" s="248" t="s">
        <v>147</v>
      </c>
    </row>
    <row r="166" spans="1:65" s="2" customFormat="1" ht="24.15" customHeight="1">
      <c r="A166" s="38"/>
      <c r="B166" s="39"/>
      <c r="C166" s="204" t="s">
        <v>326</v>
      </c>
      <c r="D166" s="204" t="s">
        <v>149</v>
      </c>
      <c r="E166" s="205" t="s">
        <v>327</v>
      </c>
      <c r="F166" s="206" t="s">
        <v>328</v>
      </c>
      <c r="G166" s="207" t="s">
        <v>152</v>
      </c>
      <c r="H166" s="208">
        <v>547.645</v>
      </c>
      <c r="I166" s="209"/>
      <c r="J166" s="210">
        <f>ROUND(I166*H166,2)</f>
        <v>0</v>
      </c>
      <c r="K166" s="206" t="s">
        <v>153</v>
      </c>
      <c r="L166" s="44"/>
      <c r="M166" s="211" t="s">
        <v>19</v>
      </c>
      <c r="N166" s="212" t="s">
        <v>46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154</v>
      </c>
      <c r="AT166" s="215" t="s">
        <v>149</v>
      </c>
      <c r="AU166" s="215" t="s">
        <v>85</v>
      </c>
      <c r="AY166" s="17" t="s">
        <v>147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83</v>
      </c>
      <c r="BK166" s="216">
        <f>ROUND(I166*H166,2)</f>
        <v>0</v>
      </c>
      <c r="BL166" s="17" t="s">
        <v>154</v>
      </c>
      <c r="BM166" s="215" t="s">
        <v>329</v>
      </c>
    </row>
    <row r="167" spans="1:47" s="2" customFormat="1" ht="12">
      <c r="A167" s="38"/>
      <c r="B167" s="39"/>
      <c r="C167" s="40"/>
      <c r="D167" s="217" t="s">
        <v>156</v>
      </c>
      <c r="E167" s="40"/>
      <c r="F167" s="218" t="s">
        <v>330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156</v>
      </c>
      <c r="AU167" s="17" t="s">
        <v>85</v>
      </c>
    </row>
    <row r="168" spans="1:47" s="2" customFormat="1" ht="12">
      <c r="A168" s="38"/>
      <c r="B168" s="39"/>
      <c r="C168" s="40"/>
      <c r="D168" s="222" t="s">
        <v>158</v>
      </c>
      <c r="E168" s="40"/>
      <c r="F168" s="223" t="s">
        <v>331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158</v>
      </c>
      <c r="AU168" s="17" t="s">
        <v>85</v>
      </c>
    </row>
    <row r="169" spans="1:51" s="13" customFormat="1" ht="12">
      <c r="A169" s="13"/>
      <c r="B169" s="224"/>
      <c r="C169" s="225"/>
      <c r="D169" s="217" t="s">
        <v>160</v>
      </c>
      <c r="E169" s="226" t="s">
        <v>19</v>
      </c>
      <c r="F169" s="227" t="s">
        <v>332</v>
      </c>
      <c r="G169" s="225"/>
      <c r="H169" s="228">
        <v>53.078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160</v>
      </c>
      <c r="AU169" s="234" t="s">
        <v>85</v>
      </c>
      <c r="AV169" s="13" t="s">
        <v>85</v>
      </c>
      <c r="AW169" s="13" t="s">
        <v>34</v>
      </c>
      <c r="AX169" s="13" t="s">
        <v>75</v>
      </c>
      <c r="AY169" s="234" t="s">
        <v>147</v>
      </c>
    </row>
    <row r="170" spans="1:51" s="13" customFormat="1" ht="12">
      <c r="A170" s="13"/>
      <c r="B170" s="224"/>
      <c r="C170" s="225"/>
      <c r="D170" s="217" t="s">
        <v>160</v>
      </c>
      <c r="E170" s="226" t="s">
        <v>19</v>
      </c>
      <c r="F170" s="227" t="s">
        <v>333</v>
      </c>
      <c r="G170" s="225"/>
      <c r="H170" s="228">
        <v>81.036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160</v>
      </c>
      <c r="AU170" s="234" t="s">
        <v>85</v>
      </c>
      <c r="AV170" s="13" t="s">
        <v>85</v>
      </c>
      <c r="AW170" s="13" t="s">
        <v>34</v>
      </c>
      <c r="AX170" s="13" t="s">
        <v>75</v>
      </c>
      <c r="AY170" s="234" t="s">
        <v>147</v>
      </c>
    </row>
    <row r="171" spans="1:51" s="13" customFormat="1" ht="12">
      <c r="A171" s="13"/>
      <c r="B171" s="224"/>
      <c r="C171" s="225"/>
      <c r="D171" s="217" t="s">
        <v>160</v>
      </c>
      <c r="E171" s="226" t="s">
        <v>19</v>
      </c>
      <c r="F171" s="227" t="s">
        <v>334</v>
      </c>
      <c r="G171" s="225"/>
      <c r="H171" s="228">
        <v>157.931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160</v>
      </c>
      <c r="AU171" s="234" t="s">
        <v>85</v>
      </c>
      <c r="AV171" s="13" t="s">
        <v>85</v>
      </c>
      <c r="AW171" s="13" t="s">
        <v>34</v>
      </c>
      <c r="AX171" s="13" t="s">
        <v>75</v>
      </c>
      <c r="AY171" s="234" t="s">
        <v>147</v>
      </c>
    </row>
    <row r="172" spans="1:51" s="13" customFormat="1" ht="12">
      <c r="A172" s="13"/>
      <c r="B172" s="224"/>
      <c r="C172" s="225"/>
      <c r="D172" s="217" t="s">
        <v>160</v>
      </c>
      <c r="E172" s="226" t="s">
        <v>19</v>
      </c>
      <c r="F172" s="227" t="s">
        <v>335</v>
      </c>
      <c r="G172" s="225"/>
      <c r="H172" s="228">
        <v>107.9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160</v>
      </c>
      <c r="AU172" s="234" t="s">
        <v>85</v>
      </c>
      <c r="AV172" s="13" t="s">
        <v>85</v>
      </c>
      <c r="AW172" s="13" t="s">
        <v>34</v>
      </c>
      <c r="AX172" s="13" t="s">
        <v>75</v>
      </c>
      <c r="AY172" s="234" t="s">
        <v>147</v>
      </c>
    </row>
    <row r="173" spans="1:51" s="13" customFormat="1" ht="12">
      <c r="A173" s="13"/>
      <c r="B173" s="224"/>
      <c r="C173" s="225"/>
      <c r="D173" s="217" t="s">
        <v>160</v>
      </c>
      <c r="E173" s="226" t="s">
        <v>19</v>
      </c>
      <c r="F173" s="227" t="s">
        <v>336</v>
      </c>
      <c r="G173" s="225"/>
      <c r="H173" s="228">
        <v>87.1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160</v>
      </c>
      <c r="AU173" s="234" t="s">
        <v>85</v>
      </c>
      <c r="AV173" s="13" t="s">
        <v>85</v>
      </c>
      <c r="AW173" s="13" t="s">
        <v>34</v>
      </c>
      <c r="AX173" s="13" t="s">
        <v>75</v>
      </c>
      <c r="AY173" s="234" t="s">
        <v>147</v>
      </c>
    </row>
    <row r="174" spans="1:51" s="13" customFormat="1" ht="12">
      <c r="A174" s="13"/>
      <c r="B174" s="224"/>
      <c r="C174" s="225"/>
      <c r="D174" s="217" t="s">
        <v>160</v>
      </c>
      <c r="E174" s="226" t="s">
        <v>19</v>
      </c>
      <c r="F174" s="227" t="s">
        <v>337</v>
      </c>
      <c r="G174" s="225"/>
      <c r="H174" s="228">
        <v>60.6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160</v>
      </c>
      <c r="AU174" s="234" t="s">
        <v>85</v>
      </c>
      <c r="AV174" s="13" t="s">
        <v>85</v>
      </c>
      <c r="AW174" s="13" t="s">
        <v>34</v>
      </c>
      <c r="AX174" s="13" t="s">
        <v>75</v>
      </c>
      <c r="AY174" s="234" t="s">
        <v>147</v>
      </c>
    </row>
    <row r="175" spans="1:51" s="14" customFormat="1" ht="12">
      <c r="A175" s="14"/>
      <c r="B175" s="238"/>
      <c r="C175" s="239"/>
      <c r="D175" s="217" t="s">
        <v>160</v>
      </c>
      <c r="E175" s="240" t="s">
        <v>19</v>
      </c>
      <c r="F175" s="241" t="s">
        <v>247</v>
      </c>
      <c r="G175" s="239"/>
      <c r="H175" s="242">
        <v>547.645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160</v>
      </c>
      <c r="AU175" s="248" t="s">
        <v>85</v>
      </c>
      <c r="AV175" s="14" t="s">
        <v>154</v>
      </c>
      <c r="AW175" s="14" t="s">
        <v>34</v>
      </c>
      <c r="AX175" s="14" t="s">
        <v>83</v>
      </c>
      <c r="AY175" s="248" t="s">
        <v>147</v>
      </c>
    </row>
    <row r="176" spans="1:65" s="2" customFormat="1" ht="24.15" customHeight="1">
      <c r="A176" s="38"/>
      <c r="B176" s="39"/>
      <c r="C176" s="204" t="s">
        <v>8</v>
      </c>
      <c r="D176" s="204" t="s">
        <v>149</v>
      </c>
      <c r="E176" s="205" t="s">
        <v>338</v>
      </c>
      <c r="F176" s="206" t="s">
        <v>339</v>
      </c>
      <c r="G176" s="207" t="s">
        <v>152</v>
      </c>
      <c r="H176" s="208">
        <v>482.966</v>
      </c>
      <c r="I176" s="209"/>
      <c r="J176" s="210">
        <f>ROUND(I176*H176,2)</f>
        <v>0</v>
      </c>
      <c r="K176" s="206" t="s">
        <v>153</v>
      </c>
      <c r="L176" s="44"/>
      <c r="M176" s="211" t="s">
        <v>19</v>
      </c>
      <c r="N176" s="212" t="s">
        <v>46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154</v>
      </c>
      <c r="AT176" s="215" t="s">
        <v>149</v>
      </c>
      <c r="AU176" s="215" t="s">
        <v>85</v>
      </c>
      <c r="AY176" s="17" t="s">
        <v>147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83</v>
      </c>
      <c r="BK176" s="216">
        <f>ROUND(I176*H176,2)</f>
        <v>0</v>
      </c>
      <c r="BL176" s="17" t="s">
        <v>154</v>
      </c>
      <c r="BM176" s="215" t="s">
        <v>340</v>
      </c>
    </row>
    <row r="177" spans="1:47" s="2" customFormat="1" ht="12">
      <c r="A177" s="38"/>
      <c r="B177" s="39"/>
      <c r="C177" s="40"/>
      <c r="D177" s="217" t="s">
        <v>156</v>
      </c>
      <c r="E177" s="40"/>
      <c r="F177" s="218" t="s">
        <v>341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156</v>
      </c>
      <c r="AU177" s="17" t="s">
        <v>85</v>
      </c>
    </row>
    <row r="178" spans="1:47" s="2" customFormat="1" ht="12">
      <c r="A178" s="38"/>
      <c r="B178" s="39"/>
      <c r="C178" s="40"/>
      <c r="D178" s="222" t="s">
        <v>158</v>
      </c>
      <c r="E178" s="40"/>
      <c r="F178" s="223" t="s">
        <v>342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158</v>
      </c>
      <c r="AU178" s="17" t="s">
        <v>85</v>
      </c>
    </row>
    <row r="179" spans="1:51" s="13" customFormat="1" ht="12">
      <c r="A179" s="13"/>
      <c r="B179" s="224"/>
      <c r="C179" s="225"/>
      <c r="D179" s="217" t="s">
        <v>160</v>
      </c>
      <c r="E179" s="226" t="s">
        <v>19</v>
      </c>
      <c r="F179" s="227" t="s">
        <v>343</v>
      </c>
      <c r="G179" s="225"/>
      <c r="H179" s="228">
        <v>119.95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160</v>
      </c>
      <c r="AU179" s="234" t="s">
        <v>85</v>
      </c>
      <c r="AV179" s="13" t="s">
        <v>85</v>
      </c>
      <c r="AW179" s="13" t="s">
        <v>34</v>
      </c>
      <c r="AX179" s="13" t="s">
        <v>75</v>
      </c>
      <c r="AY179" s="234" t="s">
        <v>147</v>
      </c>
    </row>
    <row r="180" spans="1:51" s="13" customFormat="1" ht="12">
      <c r="A180" s="13"/>
      <c r="B180" s="224"/>
      <c r="C180" s="225"/>
      <c r="D180" s="217" t="s">
        <v>160</v>
      </c>
      <c r="E180" s="226" t="s">
        <v>19</v>
      </c>
      <c r="F180" s="227" t="s">
        <v>344</v>
      </c>
      <c r="G180" s="225"/>
      <c r="H180" s="228">
        <v>55.719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160</v>
      </c>
      <c r="AU180" s="234" t="s">
        <v>85</v>
      </c>
      <c r="AV180" s="13" t="s">
        <v>85</v>
      </c>
      <c r="AW180" s="13" t="s">
        <v>34</v>
      </c>
      <c r="AX180" s="13" t="s">
        <v>75</v>
      </c>
      <c r="AY180" s="234" t="s">
        <v>147</v>
      </c>
    </row>
    <row r="181" spans="1:51" s="13" customFormat="1" ht="12">
      <c r="A181" s="13"/>
      <c r="B181" s="224"/>
      <c r="C181" s="225"/>
      <c r="D181" s="217" t="s">
        <v>160</v>
      </c>
      <c r="E181" s="226" t="s">
        <v>19</v>
      </c>
      <c r="F181" s="227" t="s">
        <v>345</v>
      </c>
      <c r="G181" s="225"/>
      <c r="H181" s="228">
        <v>46.374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160</v>
      </c>
      <c r="AU181" s="234" t="s">
        <v>85</v>
      </c>
      <c r="AV181" s="13" t="s">
        <v>85</v>
      </c>
      <c r="AW181" s="13" t="s">
        <v>34</v>
      </c>
      <c r="AX181" s="13" t="s">
        <v>75</v>
      </c>
      <c r="AY181" s="234" t="s">
        <v>147</v>
      </c>
    </row>
    <row r="182" spans="1:51" s="13" customFormat="1" ht="12">
      <c r="A182" s="13"/>
      <c r="B182" s="224"/>
      <c r="C182" s="225"/>
      <c r="D182" s="217" t="s">
        <v>160</v>
      </c>
      <c r="E182" s="226" t="s">
        <v>19</v>
      </c>
      <c r="F182" s="227" t="s">
        <v>346</v>
      </c>
      <c r="G182" s="225"/>
      <c r="H182" s="228">
        <v>81.5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160</v>
      </c>
      <c r="AU182" s="234" t="s">
        <v>85</v>
      </c>
      <c r="AV182" s="13" t="s">
        <v>85</v>
      </c>
      <c r="AW182" s="13" t="s">
        <v>34</v>
      </c>
      <c r="AX182" s="13" t="s">
        <v>75</v>
      </c>
      <c r="AY182" s="234" t="s">
        <v>147</v>
      </c>
    </row>
    <row r="183" spans="1:51" s="13" customFormat="1" ht="12">
      <c r="A183" s="13"/>
      <c r="B183" s="224"/>
      <c r="C183" s="225"/>
      <c r="D183" s="217" t="s">
        <v>160</v>
      </c>
      <c r="E183" s="226" t="s">
        <v>19</v>
      </c>
      <c r="F183" s="227" t="s">
        <v>347</v>
      </c>
      <c r="G183" s="225"/>
      <c r="H183" s="228">
        <v>70.9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160</v>
      </c>
      <c r="AU183" s="234" t="s">
        <v>85</v>
      </c>
      <c r="AV183" s="13" t="s">
        <v>85</v>
      </c>
      <c r="AW183" s="13" t="s">
        <v>34</v>
      </c>
      <c r="AX183" s="13" t="s">
        <v>75</v>
      </c>
      <c r="AY183" s="234" t="s">
        <v>147</v>
      </c>
    </row>
    <row r="184" spans="1:51" s="13" customFormat="1" ht="12">
      <c r="A184" s="13"/>
      <c r="B184" s="224"/>
      <c r="C184" s="225"/>
      <c r="D184" s="217" t="s">
        <v>160</v>
      </c>
      <c r="E184" s="226" t="s">
        <v>19</v>
      </c>
      <c r="F184" s="227" t="s">
        <v>348</v>
      </c>
      <c r="G184" s="225"/>
      <c r="H184" s="228">
        <v>65.6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160</v>
      </c>
      <c r="AU184" s="234" t="s">
        <v>85</v>
      </c>
      <c r="AV184" s="13" t="s">
        <v>85</v>
      </c>
      <c r="AW184" s="13" t="s">
        <v>34</v>
      </c>
      <c r="AX184" s="13" t="s">
        <v>75</v>
      </c>
      <c r="AY184" s="234" t="s">
        <v>147</v>
      </c>
    </row>
    <row r="185" spans="1:51" s="13" customFormat="1" ht="12">
      <c r="A185" s="13"/>
      <c r="B185" s="224"/>
      <c r="C185" s="225"/>
      <c r="D185" s="217" t="s">
        <v>160</v>
      </c>
      <c r="E185" s="226" t="s">
        <v>19</v>
      </c>
      <c r="F185" s="227" t="s">
        <v>349</v>
      </c>
      <c r="G185" s="225"/>
      <c r="H185" s="228">
        <v>42.923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160</v>
      </c>
      <c r="AU185" s="234" t="s">
        <v>85</v>
      </c>
      <c r="AV185" s="13" t="s">
        <v>85</v>
      </c>
      <c r="AW185" s="13" t="s">
        <v>34</v>
      </c>
      <c r="AX185" s="13" t="s">
        <v>75</v>
      </c>
      <c r="AY185" s="234" t="s">
        <v>147</v>
      </c>
    </row>
    <row r="186" spans="1:51" s="14" customFormat="1" ht="12">
      <c r="A186" s="14"/>
      <c r="B186" s="238"/>
      <c r="C186" s="239"/>
      <c r="D186" s="217" t="s">
        <v>160</v>
      </c>
      <c r="E186" s="240" t="s">
        <v>19</v>
      </c>
      <c r="F186" s="241" t="s">
        <v>247</v>
      </c>
      <c r="G186" s="239"/>
      <c r="H186" s="242">
        <v>482.966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8" t="s">
        <v>160</v>
      </c>
      <c r="AU186" s="248" t="s">
        <v>85</v>
      </c>
      <c r="AV186" s="14" t="s">
        <v>154</v>
      </c>
      <c r="AW186" s="14" t="s">
        <v>34</v>
      </c>
      <c r="AX186" s="14" t="s">
        <v>83</v>
      </c>
      <c r="AY186" s="248" t="s">
        <v>147</v>
      </c>
    </row>
    <row r="187" spans="1:65" s="2" customFormat="1" ht="16.5" customHeight="1">
      <c r="A187" s="38"/>
      <c r="B187" s="39"/>
      <c r="C187" s="249" t="s">
        <v>350</v>
      </c>
      <c r="D187" s="249" t="s">
        <v>248</v>
      </c>
      <c r="E187" s="250" t="s">
        <v>351</v>
      </c>
      <c r="F187" s="251" t="s">
        <v>352</v>
      </c>
      <c r="G187" s="252" t="s">
        <v>353</v>
      </c>
      <c r="H187" s="253">
        <v>9.659</v>
      </c>
      <c r="I187" s="254"/>
      <c r="J187" s="255">
        <f>ROUND(I187*H187,2)</f>
        <v>0</v>
      </c>
      <c r="K187" s="251" t="s">
        <v>153</v>
      </c>
      <c r="L187" s="256"/>
      <c r="M187" s="257" t="s">
        <v>19</v>
      </c>
      <c r="N187" s="258" t="s">
        <v>46</v>
      </c>
      <c r="O187" s="84"/>
      <c r="P187" s="213">
        <f>O187*H187</f>
        <v>0</v>
      </c>
      <c r="Q187" s="213">
        <v>0.001</v>
      </c>
      <c r="R187" s="213">
        <f>Q187*H187</f>
        <v>0.009659000000000001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200</v>
      </c>
      <c r="AT187" s="215" t="s">
        <v>248</v>
      </c>
      <c r="AU187" s="215" t="s">
        <v>85</v>
      </c>
      <c r="AY187" s="17" t="s">
        <v>147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83</v>
      </c>
      <c r="BK187" s="216">
        <f>ROUND(I187*H187,2)</f>
        <v>0</v>
      </c>
      <c r="BL187" s="17" t="s">
        <v>154</v>
      </c>
      <c r="BM187" s="215" t="s">
        <v>354</v>
      </c>
    </row>
    <row r="188" spans="1:47" s="2" customFormat="1" ht="12">
      <c r="A188" s="38"/>
      <c r="B188" s="39"/>
      <c r="C188" s="40"/>
      <c r="D188" s="217" t="s">
        <v>156</v>
      </c>
      <c r="E188" s="40"/>
      <c r="F188" s="218" t="s">
        <v>352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156</v>
      </c>
      <c r="AU188" s="17" t="s">
        <v>85</v>
      </c>
    </row>
    <row r="189" spans="1:51" s="13" customFormat="1" ht="12">
      <c r="A189" s="13"/>
      <c r="B189" s="224"/>
      <c r="C189" s="225"/>
      <c r="D189" s="217" t="s">
        <v>160</v>
      </c>
      <c r="E189" s="225"/>
      <c r="F189" s="227" t="s">
        <v>355</v>
      </c>
      <c r="G189" s="225"/>
      <c r="H189" s="228">
        <v>9.659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160</v>
      </c>
      <c r="AU189" s="234" t="s">
        <v>85</v>
      </c>
      <c r="AV189" s="13" t="s">
        <v>85</v>
      </c>
      <c r="AW189" s="13" t="s">
        <v>4</v>
      </c>
      <c r="AX189" s="13" t="s">
        <v>83</v>
      </c>
      <c r="AY189" s="234" t="s">
        <v>147</v>
      </c>
    </row>
    <row r="190" spans="1:65" s="2" customFormat="1" ht="24.15" customHeight="1">
      <c r="A190" s="38"/>
      <c r="B190" s="39"/>
      <c r="C190" s="204" t="s">
        <v>356</v>
      </c>
      <c r="D190" s="204" t="s">
        <v>149</v>
      </c>
      <c r="E190" s="205" t="s">
        <v>357</v>
      </c>
      <c r="F190" s="206" t="s">
        <v>358</v>
      </c>
      <c r="G190" s="207" t="s">
        <v>152</v>
      </c>
      <c r="H190" s="208">
        <v>547.645</v>
      </c>
      <c r="I190" s="209"/>
      <c r="J190" s="210">
        <f>ROUND(I190*H190,2)</f>
        <v>0</v>
      </c>
      <c r="K190" s="206" t="s">
        <v>153</v>
      </c>
      <c r="L190" s="44"/>
      <c r="M190" s="211" t="s">
        <v>19</v>
      </c>
      <c r="N190" s="212" t="s">
        <v>46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154</v>
      </c>
      <c r="AT190" s="215" t="s">
        <v>149</v>
      </c>
      <c r="AU190" s="215" t="s">
        <v>85</v>
      </c>
      <c r="AY190" s="17" t="s">
        <v>147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83</v>
      </c>
      <c r="BK190" s="216">
        <f>ROUND(I190*H190,2)</f>
        <v>0</v>
      </c>
      <c r="BL190" s="17" t="s">
        <v>154</v>
      </c>
      <c r="BM190" s="215" t="s">
        <v>359</v>
      </c>
    </row>
    <row r="191" spans="1:47" s="2" customFormat="1" ht="12">
      <c r="A191" s="38"/>
      <c r="B191" s="39"/>
      <c r="C191" s="40"/>
      <c r="D191" s="217" t="s">
        <v>156</v>
      </c>
      <c r="E191" s="40"/>
      <c r="F191" s="218" t="s">
        <v>360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156</v>
      </c>
      <c r="AU191" s="17" t="s">
        <v>85</v>
      </c>
    </row>
    <row r="192" spans="1:47" s="2" customFormat="1" ht="12">
      <c r="A192" s="38"/>
      <c r="B192" s="39"/>
      <c r="C192" s="40"/>
      <c r="D192" s="222" t="s">
        <v>158</v>
      </c>
      <c r="E192" s="40"/>
      <c r="F192" s="223" t="s">
        <v>361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158</v>
      </c>
      <c r="AU192" s="17" t="s">
        <v>85</v>
      </c>
    </row>
    <row r="193" spans="1:51" s="13" customFormat="1" ht="12">
      <c r="A193" s="13"/>
      <c r="B193" s="224"/>
      <c r="C193" s="225"/>
      <c r="D193" s="217" t="s">
        <v>160</v>
      </c>
      <c r="E193" s="226" t="s">
        <v>19</v>
      </c>
      <c r="F193" s="227" t="s">
        <v>362</v>
      </c>
      <c r="G193" s="225"/>
      <c r="H193" s="228">
        <v>53.078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160</v>
      </c>
      <c r="AU193" s="234" t="s">
        <v>85</v>
      </c>
      <c r="AV193" s="13" t="s">
        <v>85</v>
      </c>
      <c r="AW193" s="13" t="s">
        <v>34</v>
      </c>
      <c r="AX193" s="13" t="s">
        <v>75</v>
      </c>
      <c r="AY193" s="234" t="s">
        <v>147</v>
      </c>
    </row>
    <row r="194" spans="1:51" s="13" customFormat="1" ht="12">
      <c r="A194" s="13"/>
      <c r="B194" s="224"/>
      <c r="C194" s="225"/>
      <c r="D194" s="217" t="s">
        <v>160</v>
      </c>
      <c r="E194" s="226" t="s">
        <v>19</v>
      </c>
      <c r="F194" s="227" t="s">
        <v>363</v>
      </c>
      <c r="G194" s="225"/>
      <c r="H194" s="228">
        <v>81.036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160</v>
      </c>
      <c r="AU194" s="234" t="s">
        <v>85</v>
      </c>
      <c r="AV194" s="13" t="s">
        <v>85</v>
      </c>
      <c r="AW194" s="13" t="s">
        <v>34</v>
      </c>
      <c r="AX194" s="13" t="s">
        <v>75</v>
      </c>
      <c r="AY194" s="234" t="s">
        <v>147</v>
      </c>
    </row>
    <row r="195" spans="1:51" s="13" customFormat="1" ht="12">
      <c r="A195" s="13"/>
      <c r="B195" s="224"/>
      <c r="C195" s="225"/>
      <c r="D195" s="217" t="s">
        <v>160</v>
      </c>
      <c r="E195" s="226" t="s">
        <v>19</v>
      </c>
      <c r="F195" s="227" t="s">
        <v>364</v>
      </c>
      <c r="G195" s="225"/>
      <c r="H195" s="228">
        <v>157.931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160</v>
      </c>
      <c r="AU195" s="234" t="s">
        <v>85</v>
      </c>
      <c r="AV195" s="13" t="s">
        <v>85</v>
      </c>
      <c r="AW195" s="13" t="s">
        <v>34</v>
      </c>
      <c r="AX195" s="13" t="s">
        <v>75</v>
      </c>
      <c r="AY195" s="234" t="s">
        <v>147</v>
      </c>
    </row>
    <row r="196" spans="1:51" s="13" customFormat="1" ht="12">
      <c r="A196" s="13"/>
      <c r="B196" s="224"/>
      <c r="C196" s="225"/>
      <c r="D196" s="217" t="s">
        <v>160</v>
      </c>
      <c r="E196" s="226" t="s">
        <v>19</v>
      </c>
      <c r="F196" s="227" t="s">
        <v>365</v>
      </c>
      <c r="G196" s="225"/>
      <c r="H196" s="228">
        <v>107.9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160</v>
      </c>
      <c r="AU196" s="234" t="s">
        <v>85</v>
      </c>
      <c r="AV196" s="13" t="s">
        <v>85</v>
      </c>
      <c r="AW196" s="13" t="s">
        <v>34</v>
      </c>
      <c r="AX196" s="13" t="s">
        <v>75</v>
      </c>
      <c r="AY196" s="234" t="s">
        <v>147</v>
      </c>
    </row>
    <row r="197" spans="1:51" s="13" customFormat="1" ht="12">
      <c r="A197" s="13"/>
      <c r="B197" s="224"/>
      <c r="C197" s="225"/>
      <c r="D197" s="217" t="s">
        <v>160</v>
      </c>
      <c r="E197" s="226" t="s">
        <v>19</v>
      </c>
      <c r="F197" s="227" t="s">
        <v>366</v>
      </c>
      <c r="G197" s="225"/>
      <c r="H197" s="228">
        <v>87.1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160</v>
      </c>
      <c r="AU197" s="234" t="s">
        <v>85</v>
      </c>
      <c r="AV197" s="13" t="s">
        <v>85</v>
      </c>
      <c r="AW197" s="13" t="s">
        <v>34</v>
      </c>
      <c r="AX197" s="13" t="s">
        <v>75</v>
      </c>
      <c r="AY197" s="234" t="s">
        <v>147</v>
      </c>
    </row>
    <row r="198" spans="1:51" s="13" customFormat="1" ht="12">
      <c r="A198" s="13"/>
      <c r="B198" s="224"/>
      <c r="C198" s="225"/>
      <c r="D198" s="217" t="s">
        <v>160</v>
      </c>
      <c r="E198" s="226" t="s">
        <v>19</v>
      </c>
      <c r="F198" s="227" t="s">
        <v>367</v>
      </c>
      <c r="G198" s="225"/>
      <c r="H198" s="228">
        <v>60.6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160</v>
      </c>
      <c r="AU198" s="234" t="s">
        <v>85</v>
      </c>
      <c r="AV198" s="13" t="s">
        <v>85</v>
      </c>
      <c r="AW198" s="13" t="s">
        <v>34</v>
      </c>
      <c r="AX198" s="13" t="s">
        <v>75</v>
      </c>
      <c r="AY198" s="234" t="s">
        <v>147</v>
      </c>
    </row>
    <row r="199" spans="1:51" s="14" customFormat="1" ht="12">
      <c r="A199" s="14"/>
      <c r="B199" s="238"/>
      <c r="C199" s="239"/>
      <c r="D199" s="217" t="s">
        <v>160</v>
      </c>
      <c r="E199" s="240" t="s">
        <v>19</v>
      </c>
      <c r="F199" s="241" t="s">
        <v>247</v>
      </c>
      <c r="G199" s="239"/>
      <c r="H199" s="242">
        <v>547.645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160</v>
      </c>
      <c r="AU199" s="248" t="s">
        <v>85</v>
      </c>
      <c r="AV199" s="14" t="s">
        <v>154</v>
      </c>
      <c r="AW199" s="14" t="s">
        <v>34</v>
      </c>
      <c r="AX199" s="14" t="s">
        <v>83</v>
      </c>
      <c r="AY199" s="248" t="s">
        <v>147</v>
      </c>
    </row>
    <row r="200" spans="1:65" s="2" customFormat="1" ht="16.5" customHeight="1">
      <c r="A200" s="38"/>
      <c r="B200" s="39"/>
      <c r="C200" s="249" t="s">
        <v>368</v>
      </c>
      <c r="D200" s="249" t="s">
        <v>248</v>
      </c>
      <c r="E200" s="250" t="s">
        <v>369</v>
      </c>
      <c r="F200" s="251" t="s">
        <v>370</v>
      </c>
      <c r="G200" s="252" t="s">
        <v>353</v>
      </c>
      <c r="H200" s="253">
        <v>10.953</v>
      </c>
      <c r="I200" s="254"/>
      <c r="J200" s="255">
        <f>ROUND(I200*H200,2)</f>
        <v>0</v>
      </c>
      <c r="K200" s="251" t="s">
        <v>153</v>
      </c>
      <c r="L200" s="256"/>
      <c r="M200" s="257" t="s">
        <v>19</v>
      </c>
      <c r="N200" s="258" t="s">
        <v>46</v>
      </c>
      <c r="O200" s="84"/>
      <c r="P200" s="213">
        <f>O200*H200</f>
        <v>0</v>
      </c>
      <c r="Q200" s="213">
        <v>0.001</v>
      </c>
      <c r="R200" s="213">
        <f>Q200*H200</f>
        <v>0.010953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200</v>
      </c>
      <c r="AT200" s="215" t="s">
        <v>248</v>
      </c>
      <c r="AU200" s="215" t="s">
        <v>85</v>
      </c>
      <c r="AY200" s="17" t="s">
        <v>147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83</v>
      </c>
      <c r="BK200" s="216">
        <f>ROUND(I200*H200,2)</f>
        <v>0</v>
      </c>
      <c r="BL200" s="17" t="s">
        <v>154</v>
      </c>
      <c r="BM200" s="215" t="s">
        <v>371</v>
      </c>
    </row>
    <row r="201" spans="1:47" s="2" customFormat="1" ht="12">
      <c r="A201" s="38"/>
      <c r="B201" s="39"/>
      <c r="C201" s="40"/>
      <c r="D201" s="217" t="s">
        <v>156</v>
      </c>
      <c r="E201" s="40"/>
      <c r="F201" s="218" t="s">
        <v>370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156</v>
      </c>
      <c r="AU201" s="17" t="s">
        <v>85</v>
      </c>
    </row>
    <row r="202" spans="1:51" s="13" customFormat="1" ht="12">
      <c r="A202" s="13"/>
      <c r="B202" s="224"/>
      <c r="C202" s="225"/>
      <c r="D202" s="217" t="s">
        <v>160</v>
      </c>
      <c r="E202" s="225"/>
      <c r="F202" s="227" t="s">
        <v>372</v>
      </c>
      <c r="G202" s="225"/>
      <c r="H202" s="228">
        <v>10.953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160</v>
      </c>
      <c r="AU202" s="234" t="s">
        <v>85</v>
      </c>
      <c r="AV202" s="13" t="s">
        <v>85</v>
      </c>
      <c r="AW202" s="13" t="s">
        <v>4</v>
      </c>
      <c r="AX202" s="13" t="s">
        <v>83</v>
      </c>
      <c r="AY202" s="234" t="s">
        <v>147</v>
      </c>
    </row>
    <row r="203" spans="1:63" s="12" customFormat="1" ht="22.8" customHeight="1">
      <c r="A203" s="12"/>
      <c r="B203" s="188"/>
      <c r="C203" s="189"/>
      <c r="D203" s="190" t="s">
        <v>74</v>
      </c>
      <c r="E203" s="202" t="s">
        <v>154</v>
      </c>
      <c r="F203" s="202" t="s">
        <v>373</v>
      </c>
      <c r="G203" s="189"/>
      <c r="H203" s="189"/>
      <c r="I203" s="192"/>
      <c r="J203" s="203">
        <f>BK203</f>
        <v>0</v>
      </c>
      <c r="K203" s="189"/>
      <c r="L203" s="194"/>
      <c r="M203" s="195"/>
      <c r="N203" s="196"/>
      <c r="O203" s="196"/>
      <c r="P203" s="197">
        <f>SUM(P204:P246)</f>
        <v>0</v>
      </c>
      <c r="Q203" s="196"/>
      <c r="R203" s="197">
        <f>SUM(R204:R246)</f>
        <v>1103.2842819999998</v>
      </c>
      <c r="S203" s="196"/>
      <c r="T203" s="198">
        <f>SUM(T204:T246)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9" t="s">
        <v>83</v>
      </c>
      <c r="AT203" s="200" t="s">
        <v>74</v>
      </c>
      <c r="AU203" s="200" t="s">
        <v>83</v>
      </c>
      <c r="AY203" s="199" t="s">
        <v>147</v>
      </c>
      <c r="BK203" s="201">
        <f>SUM(BK204:BK246)</f>
        <v>0</v>
      </c>
    </row>
    <row r="204" spans="1:65" s="2" customFormat="1" ht="24.15" customHeight="1">
      <c r="A204" s="38"/>
      <c r="B204" s="39"/>
      <c r="C204" s="204" t="s">
        <v>374</v>
      </c>
      <c r="D204" s="204" t="s">
        <v>149</v>
      </c>
      <c r="E204" s="205" t="s">
        <v>375</v>
      </c>
      <c r="F204" s="206" t="s">
        <v>376</v>
      </c>
      <c r="G204" s="207" t="s">
        <v>176</v>
      </c>
      <c r="H204" s="208">
        <v>129.476</v>
      </c>
      <c r="I204" s="209"/>
      <c r="J204" s="210">
        <f>ROUND(I204*H204,2)</f>
        <v>0</v>
      </c>
      <c r="K204" s="206" t="s">
        <v>153</v>
      </c>
      <c r="L204" s="44"/>
      <c r="M204" s="211" t="s">
        <v>19</v>
      </c>
      <c r="N204" s="212" t="s">
        <v>46</v>
      </c>
      <c r="O204" s="84"/>
      <c r="P204" s="213">
        <f>O204*H204</f>
        <v>0</v>
      </c>
      <c r="Q204" s="213">
        <v>2.25</v>
      </c>
      <c r="R204" s="213">
        <f>Q204*H204</f>
        <v>291.321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154</v>
      </c>
      <c r="AT204" s="215" t="s">
        <v>149</v>
      </c>
      <c r="AU204" s="215" t="s">
        <v>85</v>
      </c>
      <c r="AY204" s="17" t="s">
        <v>147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83</v>
      </c>
      <c r="BK204" s="216">
        <f>ROUND(I204*H204,2)</f>
        <v>0</v>
      </c>
      <c r="BL204" s="17" t="s">
        <v>154</v>
      </c>
      <c r="BM204" s="215" t="s">
        <v>377</v>
      </c>
    </row>
    <row r="205" spans="1:47" s="2" customFormat="1" ht="12">
      <c r="A205" s="38"/>
      <c r="B205" s="39"/>
      <c r="C205" s="40"/>
      <c r="D205" s="217" t="s">
        <v>156</v>
      </c>
      <c r="E205" s="40"/>
      <c r="F205" s="218" t="s">
        <v>378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156</v>
      </c>
      <c r="AU205" s="17" t="s">
        <v>85</v>
      </c>
    </row>
    <row r="206" spans="1:47" s="2" customFormat="1" ht="12">
      <c r="A206" s="38"/>
      <c r="B206" s="39"/>
      <c r="C206" s="40"/>
      <c r="D206" s="222" t="s">
        <v>158</v>
      </c>
      <c r="E206" s="40"/>
      <c r="F206" s="223" t="s">
        <v>379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158</v>
      </c>
      <c r="AU206" s="17" t="s">
        <v>85</v>
      </c>
    </row>
    <row r="207" spans="1:51" s="13" customFormat="1" ht="12">
      <c r="A207" s="13"/>
      <c r="B207" s="224"/>
      <c r="C207" s="225"/>
      <c r="D207" s="217" t="s">
        <v>160</v>
      </c>
      <c r="E207" s="226" t="s">
        <v>19</v>
      </c>
      <c r="F207" s="227" t="s">
        <v>380</v>
      </c>
      <c r="G207" s="225"/>
      <c r="H207" s="228">
        <v>14.055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160</v>
      </c>
      <c r="AU207" s="234" t="s">
        <v>85</v>
      </c>
      <c r="AV207" s="13" t="s">
        <v>85</v>
      </c>
      <c r="AW207" s="13" t="s">
        <v>34</v>
      </c>
      <c r="AX207" s="13" t="s">
        <v>75</v>
      </c>
      <c r="AY207" s="234" t="s">
        <v>147</v>
      </c>
    </row>
    <row r="208" spans="1:51" s="13" customFormat="1" ht="12">
      <c r="A208" s="13"/>
      <c r="B208" s="224"/>
      <c r="C208" s="225"/>
      <c r="D208" s="217" t="s">
        <v>160</v>
      </c>
      <c r="E208" s="226" t="s">
        <v>19</v>
      </c>
      <c r="F208" s="227" t="s">
        <v>381</v>
      </c>
      <c r="G208" s="225"/>
      <c r="H208" s="228">
        <v>28.037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160</v>
      </c>
      <c r="AU208" s="234" t="s">
        <v>85</v>
      </c>
      <c r="AV208" s="13" t="s">
        <v>85</v>
      </c>
      <c r="AW208" s="13" t="s">
        <v>34</v>
      </c>
      <c r="AX208" s="13" t="s">
        <v>75</v>
      </c>
      <c r="AY208" s="234" t="s">
        <v>147</v>
      </c>
    </row>
    <row r="209" spans="1:51" s="13" customFormat="1" ht="12">
      <c r="A209" s="13"/>
      <c r="B209" s="224"/>
      <c r="C209" s="225"/>
      <c r="D209" s="217" t="s">
        <v>160</v>
      </c>
      <c r="E209" s="226" t="s">
        <v>19</v>
      </c>
      <c r="F209" s="227" t="s">
        <v>382</v>
      </c>
      <c r="G209" s="225"/>
      <c r="H209" s="228">
        <v>28.984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160</v>
      </c>
      <c r="AU209" s="234" t="s">
        <v>85</v>
      </c>
      <c r="AV209" s="13" t="s">
        <v>85</v>
      </c>
      <c r="AW209" s="13" t="s">
        <v>34</v>
      </c>
      <c r="AX209" s="13" t="s">
        <v>75</v>
      </c>
      <c r="AY209" s="234" t="s">
        <v>147</v>
      </c>
    </row>
    <row r="210" spans="1:51" s="13" customFormat="1" ht="12">
      <c r="A210" s="13"/>
      <c r="B210" s="224"/>
      <c r="C210" s="225"/>
      <c r="D210" s="217" t="s">
        <v>160</v>
      </c>
      <c r="E210" s="226" t="s">
        <v>19</v>
      </c>
      <c r="F210" s="227" t="s">
        <v>383</v>
      </c>
      <c r="G210" s="225"/>
      <c r="H210" s="228">
        <v>25.2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160</v>
      </c>
      <c r="AU210" s="234" t="s">
        <v>85</v>
      </c>
      <c r="AV210" s="13" t="s">
        <v>85</v>
      </c>
      <c r="AW210" s="13" t="s">
        <v>34</v>
      </c>
      <c r="AX210" s="13" t="s">
        <v>75</v>
      </c>
      <c r="AY210" s="234" t="s">
        <v>147</v>
      </c>
    </row>
    <row r="211" spans="1:51" s="13" customFormat="1" ht="12">
      <c r="A211" s="13"/>
      <c r="B211" s="224"/>
      <c r="C211" s="225"/>
      <c r="D211" s="217" t="s">
        <v>160</v>
      </c>
      <c r="E211" s="226" t="s">
        <v>19</v>
      </c>
      <c r="F211" s="227" t="s">
        <v>384</v>
      </c>
      <c r="G211" s="225"/>
      <c r="H211" s="228">
        <v>18.2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160</v>
      </c>
      <c r="AU211" s="234" t="s">
        <v>85</v>
      </c>
      <c r="AV211" s="13" t="s">
        <v>85</v>
      </c>
      <c r="AW211" s="13" t="s">
        <v>34</v>
      </c>
      <c r="AX211" s="13" t="s">
        <v>75</v>
      </c>
      <c r="AY211" s="234" t="s">
        <v>147</v>
      </c>
    </row>
    <row r="212" spans="1:51" s="13" customFormat="1" ht="12">
      <c r="A212" s="13"/>
      <c r="B212" s="224"/>
      <c r="C212" s="225"/>
      <c r="D212" s="217" t="s">
        <v>160</v>
      </c>
      <c r="E212" s="226" t="s">
        <v>19</v>
      </c>
      <c r="F212" s="227" t="s">
        <v>385</v>
      </c>
      <c r="G212" s="225"/>
      <c r="H212" s="228">
        <v>15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160</v>
      </c>
      <c r="AU212" s="234" t="s">
        <v>85</v>
      </c>
      <c r="AV212" s="13" t="s">
        <v>85</v>
      </c>
      <c r="AW212" s="13" t="s">
        <v>34</v>
      </c>
      <c r="AX212" s="13" t="s">
        <v>75</v>
      </c>
      <c r="AY212" s="234" t="s">
        <v>147</v>
      </c>
    </row>
    <row r="213" spans="1:51" s="14" customFormat="1" ht="12">
      <c r="A213" s="14"/>
      <c r="B213" s="238"/>
      <c r="C213" s="239"/>
      <c r="D213" s="217" t="s">
        <v>160</v>
      </c>
      <c r="E213" s="240" t="s">
        <v>19</v>
      </c>
      <c r="F213" s="241" t="s">
        <v>247</v>
      </c>
      <c r="G213" s="239"/>
      <c r="H213" s="242">
        <v>129.476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160</v>
      </c>
      <c r="AU213" s="248" t="s">
        <v>85</v>
      </c>
      <c r="AV213" s="14" t="s">
        <v>154</v>
      </c>
      <c r="AW213" s="14" t="s">
        <v>34</v>
      </c>
      <c r="AX213" s="14" t="s">
        <v>83</v>
      </c>
      <c r="AY213" s="248" t="s">
        <v>147</v>
      </c>
    </row>
    <row r="214" spans="1:65" s="2" customFormat="1" ht="33" customHeight="1">
      <c r="A214" s="38"/>
      <c r="B214" s="39"/>
      <c r="C214" s="204" t="s">
        <v>386</v>
      </c>
      <c r="D214" s="204" t="s">
        <v>149</v>
      </c>
      <c r="E214" s="205" t="s">
        <v>387</v>
      </c>
      <c r="F214" s="206" t="s">
        <v>388</v>
      </c>
      <c r="G214" s="207" t="s">
        <v>176</v>
      </c>
      <c r="H214" s="208">
        <v>173.416</v>
      </c>
      <c r="I214" s="209"/>
      <c r="J214" s="210">
        <f>ROUND(I214*H214,2)</f>
        <v>0</v>
      </c>
      <c r="K214" s="206" t="s">
        <v>153</v>
      </c>
      <c r="L214" s="44"/>
      <c r="M214" s="211" t="s">
        <v>19</v>
      </c>
      <c r="N214" s="212" t="s">
        <v>46</v>
      </c>
      <c r="O214" s="84"/>
      <c r="P214" s="213">
        <f>O214*H214</f>
        <v>0</v>
      </c>
      <c r="Q214" s="213">
        <v>2.205</v>
      </c>
      <c r="R214" s="213">
        <f>Q214*H214</f>
        <v>382.38228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154</v>
      </c>
      <c r="AT214" s="215" t="s">
        <v>149</v>
      </c>
      <c r="AU214" s="215" t="s">
        <v>85</v>
      </c>
      <c r="AY214" s="17" t="s">
        <v>147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83</v>
      </c>
      <c r="BK214" s="216">
        <f>ROUND(I214*H214,2)</f>
        <v>0</v>
      </c>
      <c r="BL214" s="17" t="s">
        <v>154</v>
      </c>
      <c r="BM214" s="215" t="s">
        <v>389</v>
      </c>
    </row>
    <row r="215" spans="1:47" s="2" customFormat="1" ht="12">
      <c r="A215" s="38"/>
      <c r="B215" s="39"/>
      <c r="C215" s="40"/>
      <c r="D215" s="217" t="s">
        <v>156</v>
      </c>
      <c r="E215" s="40"/>
      <c r="F215" s="218" t="s">
        <v>390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156</v>
      </c>
      <c r="AU215" s="17" t="s">
        <v>85</v>
      </c>
    </row>
    <row r="216" spans="1:47" s="2" customFormat="1" ht="12">
      <c r="A216" s="38"/>
      <c r="B216" s="39"/>
      <c r="C216" s="40"/>
      <c r="D216" s="222" t="s">
        <v>158</v>
      </c>
      <c r="E216" s="40"/>
      <c r="F216" s="223" t="s">
        <v>391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158</v>
      </c>
      <c r="AU216" s="17" t="s">
        <v>85</v>
      </c>
    </row>
    <row r="217" spans="1:51" s="13" customFormat="1" ht="12">
      <c r="A217" s="13"/>
      <c r="B217" s="224"/>
      <c r="C217" s="225"/>
      <c r="D217" s="217" t="s">
        <v>160</v>
      </c>
      <c r="E217" s="226" t="s">
        <v>19</v>
      </c>
      <c r="F217" s="227" t="s">
        <v>392</v>
      </c>
      <c r="G217" s="225"/>
      <c r="H217" s="228">
        <v>11.174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160</v>
      </c>
      <c r="AU217" s="234" t="s">
        <v>85</v>
      </c>
      <c r="AV217" s="13" t="s">
        <v>85</v>
      </c>
      <c r="AW217" s="13" t="s">
        <v>34</v>
      </c>
      <c r="AX217" s="13" t="s">
        <v>75</v>
      </c>
      <c r="AY217" s="234" t="s">
        <v>147</v>
      </c>
    </row>
    <row r="218" spans="1:51" s="13" customFormat="1" ht="12">
      <c r="A218" s="13"/>
      <c r="B218" s="224"/>
      <c r="C218" s="225"/>
      <c r="D218" s="217" t="s">
        <v>160</v>
      </c>
      <c r="E218" s="226" t="s">
        <v>19</v>
      </c>
      <c r="F218" s="227" t="s">
        <v>393</v>
      </c>
      <c r="G218" s="225"/>
      <c r="H218" s="228">
        <v>49.213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160</v>
      </c>
      <c r="AU218" s="234" t="s">
        <v>85</v>
      </c>
      <c r="AV218" s="13" t="s">
        <v>85</v>
      </c>
      <c r="AW218" s="13" t="s">
        <v>34</v>
      </c>
      <c r="AX218" s="13" t="s">
        <v>75</v>
      </c>
      <c r="AY218" s="234" t="s">
        <v>147</v>
      </c>
    </row>
    <row r="219" spans="1:51" s="13" customFormat="1" ht="12">
      <c r="A219" s="13"/>
      <c r="B219" s="224"/>
      <c r="C219" s="225"/>
      <c r="D219" s="217" t="s">
        <v>160</v>
      </c>
      <c r="E219" s="226" t="s">
        <v>19</v>
      </c>
      <c r="F219" s="227" t="s">
        <v>394</v>
      </c>
      <c r="G219" s="225"/>
      <c r="H219" s="228">
        <v>46.729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160</v>
      </c>
      <c r="AU219" s="234" t="s">
        <v>85</v>
      </c>
      <c r="AV219" s="13" t="s">
        <v>85</v>
      </c>
      <c r="AW219" s="13" t="s">
        <v>34</v>
      </c>
      <c r="AX219" s="13" t="s">
        <v>75</v>
      </c>
      <c r="AY219" s="234" t="s">
        <v>147</v>
      </c>
    </row>
    <row r="220" spans="1:51" s="13" customFormat="1" ht="12">
      <c r="A220" s="13"/>
      <c r="B220" s="224"/>
      <c r="C220" s="225"/>
      <c r="D220" s="217" t="s">
        <v>160</v>
      </c>
      <c r="E220" s="226" t="s">
        <v>19</v>
      </c>
      <c r="F220" s="227" t="s">
        <v>395</v>
      </c>
      <c r="G220" s="225"/>
      <c r="H220" s="228">
        <v>40.3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160</v>
      </c>
      <c r="AU220" s="234" t="s">
        <v>85</v>
      </c>
      <c r="AV220" s="13" t="s">
        <v>85</v>
      </c>
      <c r="AW220" s="13" t="s">
        <v>34</v>
      </c>
      <c r="AX220" s="13" t="s">
        <v>75</v>
      </c>
      <c r="AY220" s="234" t="s">
        <v>147</v>
      </c>
    </row>
    <row r="221" spans="1:51" s="13" customFormat="1" ht="12">
      <c r="A221" s="13"/>
      <c r="B221" s="224"/>
      <c r="C221" s="225"/>
      <c r="D221" s="217" t="s">
        <v>160</v>
      </c>
      <c r="E221" s="226" t="s">
        <v>19</v>
      </c>
      <c r="F221" s="227" t="s">
        <v>396</v>
      </c>
      <c r="G221" s="225"/>
      <c r="H221" s="228">
        <v>18.5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160</v>
      </c>
      <c r="AU221" s="234" t="s">
        <v>85</v>
      </c>
      <c r="AV221" s="13" t="s">
        <v>85</v>
      </c>
      <c r="AW221" s="13" t="s">
        <v>34</v>
      </c>
      <c r="AX221" s="13" t="s">
        <v>75</v>
      </c>
      <c r="AY221" s="234" t="s">
        <v>147</v>
      </c>
    </row>
    <row r="222" spans="1:51" s="13" customFormat="1" ht="12">
      <c r="A222" s="13"/>
      <c r="B222" s="224"/>
      <c r="C222" s="225"/>
      <c r="D222" s="217" t="s">
        <v>160</v>
      </c>
      <c r="E222" s="226" t="s">
        <v>19</v>
      </c>
      <c r="F222" s="227" t="s">
        <v>397</v>
      </c>
      <c r="G222" s="225"/>
      <c r="H222" s="228">
        <v>7.5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160</v>
      </c>
      <c r="AU222" s="234" t="s">
        <v>85</v>
      </c>
      <c r="AV222" s="13" t="s">
        <v>85</v>
      </c>
      <c r="AW222" s="13" t="s">
        <v>34</v>
      </c>
      <c r="AX222" s="13" t="s">
        <v>75</v>
      </c>
      <c r="AY222" s="234" t="s">
        <v>147</v>
      </c>
    </row>
    <row r="223" spans="1:51" s="14" customFormat="1" ht="12">
      <c r="A223" s="14"/>
      <c r="B223" s="238"/>
      <c r="C223" s="239"/>
      <c r="D223" s="217" t="s">
        <v>160</v>
      </c>
      <c r="E223" s="240" t="s">
        <v>19</v>
      </c>
      <c r="F223" s="241" t="s">
        <v>247</v>
      </c>
      <c r="G223" s="239"/>
      <c r="H223" s="242">
        <v>173.416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160</v>
      </c>
      <c r="AU223" s="248" t="s">
        <v>85</v>
      </c>
      <c r="AV223" s="14" t="s">
        <v>154</v>
      </c>
      <c r="AW223" s="14" t="s">
        <v>34</v>
      </c>
      <c r="AX223" s="14" t="s">
        <v>83</v>
      </c>
      <c r="AY223" s="248" t="s">
        <v>147</v>
      </c>
    </row>
    <row r="224" spans="1:65" s="2" customFormat="1" ht="24.15" customHeight="1">
      <c r="A224" s="38"/>
      <c r="B224" s="39"/>
      <c r="C224" s="204" t="s">
        <v>7</v>
      </c>
      <c r="D224" s="204" t="s">
        <v>149</v>
      </c>
      <c r="E224" s="205" t="s">
        <v>398</v>
      </c>
      <c r="F224" s="206" t="s">
        <v>399</v>
      </c>
      <c r="G224" s="207" t="s">
        <v>176</v>
      </c>
      <c r="H224" s="208">
        <v>229.198</v>
      </c>
      <c r="I224" s="209"/>
      <c r="J224" s="210">
        <f>ROUND(I224*H224,2)</f>
        <v>0</v>
      </c>
      <c r="K224" s="206" t="s">
        <v>153</v>
      </c>
      <c r="L224" s="44"/>
      <c r="M224" s="211" t="s">
        <v>19</v>
      </c>
      <c r="N224" s="212" t="s">
        <v>46</v>
      </c>
      <c r="O224" s="84"/>
      <c r="P224" s="213">
        <f>O224*H224</f>
        <v>0</v>
      </c>
      <c r="Q224" s="213">
        <v>1.87</v>
      </c>
      <c r="R224" s="213">
        <f>Q224*H224</f>
        <v>428.60026000000005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154</v>
      </c>
      <c r="AT224" s="215" t="s">
        <v>149</v>
      </c>
      <c r="AU224" s="215" t="s">
        <v>85</v>
      </c>
      <c r="AY224" s="17" t="s">
        <v>147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83</v>
      </c>
      <c r="BK224" s="216">
        <f>ROUND(I224*H224,2)</f>
        <v>0</v>
      </c>
      <c r="BL224" s="17" t="s">
        <v>154</v>
      </c>
      <c r="BM224" s="215" t="s">
        <v>400</v>
      </c>
    </row>
    <row r="225" spans="1:47" s="2" customFormat="1" ht="12">
      <c r="A225" s="38"/>
      <c r="B225" s="39"/>
      <c r="C225" s="40"/>
      <c r="D225" s="217" t="s">
        <v>156</v>
      </c>
      <c r="E225" s="40"/>
      <c r="F225" s="218" t="s">
        <v>401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156</v>
      </c>
      <c r="AU225" s="17" t="s">
        <v>85</v>
      </c>
    </row>
    <row r="226" spans="1:47" s="2" customFormat="1" ht="12">
      <c r="A226" s="38"/>
      <c r="B226" s="39"/>
      <c r="C226" s="40"/>
      <c r="D226" s="222" t="s">
        <v>158</v>
      </c>
      <c r="E226" s="40"/>
      <c r="F226" s="223" t="s">
        <v>402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158</v>
      </c>
      <c r="AU226" s="17" t="s">
        <v>85</v>
      </c>
    </row>
    <row r="227" spans="1:51" s="13" customFormat="1" ht="12">
      <c r="A227" s="13"/>
      <c r="B227" s="224"/>
      <c r="C227" s="225"/>
      <c r="D227" s="217" t="s">
        <v>160</v>
      </c>
      <c r="E227" s="226" t="s">
        <v>19</v>
      </c>
      <c r="F227" s="227" t="s">
        <v>403</v>
      </c>
      <c r="G227" s="225"/>
      <c r="H227" s="228">
        <v>28.722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160</v>
      </c>
      <c r="AU227" s="234" t="s">
        <v>85</v>
      </c>
      <c r="AV227" s="13" t="s">
        <v>85</v>
      </c>
      <c r="AW227" s="13" t="s">
        <v>34</v>
      </c>
      <c r="AX227" s="13" t="s">
        <v>75</v>
      </c>
      <c r="AY227" s="234" t="s">
        <v>147</v>
      </c>
    </row>
    <row r="228" spans="1:51" s="13" customFormat="1" ht="12">
      <c r="A228" s="13"/>
      <c r="B228" s="224"/>
      <c r="C228" s="225"/>
      <c r="D228" s="217" t="s">
        <v>160</v>
      </c>
      <c r="E228" s="226" t="s">
        <v>19</v>
      </c>
      <c r="F228" s="227" t="s">
        <v>404</v>
      </c>
      <c r="G228" s="225"/>
      <c r="H228" s="228">
        <v>55.364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160</v>
      </c>
      <c r="AU228" s="234" t="s">
        <v>85</v>
      </c>
      <c r="AV228" s="13" t="s">
        <v>85</v>
      </c>
      <c r="AW228" s="13" t="s">
        <v>34</v>
      </c>
      <c r="AX228" s="13" t="s">
        <v>75</v>
      </c>
      <c r="AY228" s="234" t="s">
        <v>147</v>
      </c>
    </row>
    <row r="229" spans="1:51" s="13" customFormat="1" ht="12">
      <c r="A229" s="13"/>
      <c r="B229" s="224"/>
      <c r="C229" s="225"/>
      <c r="D229" s="217" t="s">
        <v>160</v>
      </c>
      <c r="E229" s="226" t="s">
        <v>19</v>
      </c>
      <c r="F229" s="227" t="s">
        <v>405</v>
      </c>
      <c r="G229" s="225"/>
      <c r="H229" s="228">
        <v>39.512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160</v>
      </c>
      <c r="AU229" s="234" t="s">
        <v>85</v>
      </c>
      <c r="AV229" s="13" t="s">
        <v>85</v>
      </c>
      <c r="AW229" s="13" t="s">
        <v>34</v>
      </c>
      <c r="AX229" s="13" t="s">
        <v>75</v>
      </c>
      <c r="AY229" s="234" t="s">
        <v>147</v>
      </c>
    </row>
    <row r="230" spans="1:51" s="13" customFormat="1" ht="12">
      <c r="A230" s="13"/>
      <c r="B230" s="224"/>
      <c r="C230" s="225"/>
      <c r="D230" s="217" t="s">
        <v>160</v>
      </c>
      <c r="E230" s="226" t="s">
        <v>19</v>
      </c>
      <c r="F230" s="227" t="s">
        <v>406</v>
      </c>
      <c r="G230" s="225"/>
      <c r="H230" s="228">
        <v>51.6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160</v>
      </c>
      <c r="AU230" s="234" t="s">
        <v>85</v>
      </c>
      <c r="AV230" s="13" t="s">
        <v>85</v>
      </c>
      <c r="AW230" s="13" t="s">
        <v>34</v>
      </c>
      <c r="AX230" s="13" t="s">
        <v>75</v>
      </c>
      <c r="AY230" s="234" t="s">
        <v>147</v>
      </c>
    </row>
    <row r="231" spans="1:51" s="13" customFormat="1" ht="12">
      <c r="A231" s="13"/>
      <c r="B231" s="224"/>
      <c r="C231" s="225"/>
      <c r="D231" s="217" t="s">
        <v>160</v>
      </c>
      <c r="E231" s="226" t="s">
        <v>19</v>
      </c>
      <c r="F231" s="227" t="s">
        <v>407</v>
      </c>
      <c r="G231" s="225"/>
      <c r="H231" s="228">
        <v>37.2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160</v>
      </c>
      <c r="AU231" s="234" t="s">
        <v>85</v>
      </c>
      <c r="AV231" s="13" t="s">
        <v>85</v>
      </c>
      <c r="AW231" s="13" t="s">
        <v>34</v>
      </c>
      <c r="AX231" s="13" t="s">
        <v>75</v>
      </c>
      <c r="AY231" s="234" t="s">
        <v>147</v>
      </c>
    </row>
    <row r="232" spans="1:51" s="13" customFormat="1" ht="12">
      <c r="A232" s="13"/>
      <c r="B232" s="224"/>
      <c r="C232" s="225"/>
      <c r="D232" s="217" t="s">
        <v>160</v>
      </c>
      <c r="E232" s="226" t="s">
        <v>19</v>
      </c>
      <c r="F232" s="227" t="s">
        <v>408</v>
      </c>
      <c r="G232" s="225"/>
      <c r="H232" s="228">
        <v>16.8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160</v>
      </c>
      <c r="AU232" s="234" t="s">
        <v>85</v>
      </c>
      <c r="AV232" s="13" t="s">
        <v>85</v>
      </c>
      <c r="AW232" s="13" t="s">
        <v>34</v>
      </c>
      <c r="AX232" s="13" t="s">
        <v>75</v>
      </c>
      <c r="AY232" s="234" t="s">
        <v>147</v>
      </c>
    </row>
    <row r="233" spans="1:51" s="14" customFormat="1" ht="12">
      <c r="A233" s="14"/>
      <c r="B233" s="238"/>
      <c r="C233" s="239"/>
      <c r="D233" s="217" t="s">
        <v>160</v>
      </c>
      <c r="E233" s="240" t="s">
        <v>19</v>
      </c>
      <c r="F233" s="241" t="s">
        <v>247</v>
      </c>
      <c r="G233" s="239"/>
      <c r="H233" s="242">
        <v>229.198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160</v>
      </c>
      <c r="AU233" s="248" t="s">
        <v>85</v>
      </c>
      <c r="AV233" s="14" t="s">
        <v>154</v>
      </c>
      <c r="AW233" s="14" t="s">
        <v>34</v>
      </c>
      <c r="AX233" s="14" t="s">
        <v>83</v>
      </c>
      <c r="AY233" s="248" t="s">
        <v>147</v>
      </c>
    </row>
    <row r="234" spans="1:65" s="2" customFormat="1" ht="24.15" customHeight="1">
      <c r="A234" s="38"/>
      <c r="B234" s="39"/>
      <c r="C234" s="204" t="s">
        <v>409</v>
      </c>
      <c r="D234" s="204" t="s">
        <v>149</v>
      </c>
      <c r="E234" s="205" t="s">
        <v>410</v>
      </c>
      <c r="F234" s="206" t="s">
        <v>411</v>
      </c>
      <c r="G234" s="207" t="s">
        <v>152</v>
      </c>
      <c r="H234" s="208">
        <v>741.582</v>
      </c>
      <c r="I234" s="209"/>
      <c r="J234" s="210">
        <f>ROUND(I234*H234,2)</f>
        <v>0</v>
      </c>
      <c r="K234" s="206" t="s">
        <v>19</v>
      </c>
      <c r="L234" s="44"/>
      <c r="M234" s="211" t="s">
        <v>19</v>
      </c>
      <c r="N234" s="212" t="s">
        <v>46</v>
      </c>
      <c r="O234" s="84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154</v>
      </c>
      <c r="AT234" s="215" t="s">
        <v>149</v>
      </c>
      <c r="AU234" s="215" t="s">
        <v>85</v>
      </c>
      <c r="AY234" s="17" t="s">
        <v>147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83</v>
      </c>
      <c r="BK234" s="216">
        <f>ROUND(I234*H234,2)</f>
        <v>0</v>
      </c>
      <c r="BL234" s="17" t="s">
        <v>154</v>
      </c>
      <c r="BM234" s="215" t="s">
        <v>412</v>
      </c>
    </row>
    <row r="235" spans="1:47" s="2" customFormat="1" ht="12">
      <c r="A235" s="38"/>
      <c r="B235" s="39"/>
      <c r="C235" s="40"/>
      <c r="D235" s="217" t="s">
        <v>156</v>
      </c>
      <c r="E235" s="40"/>
      <c r="F235" s="218" t="s">
        <v>411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156</v>
      </c>
      <c r="AU235" s="17" t="s">
        <v>85</v>
      </c>
    </row>
    <row r="236" spans="1:51" s="13" customFormat="1" ht="12">
      <c r="A236" s="13"/>
      <c r="B236" s="224"/>
      <c r="C236" s="225"/>
      <c r="D236" s="217" t="s">
        <v>160</v>
      </c>
      <c r="E236" s="226" t="s">
        <v>19</v>
      </c>
      <c r="F236" s="227" t="s">
        <v>413</v>
      </c>
      <c r="G236" s="225"/>
      <c r="H236" s="228">
        <v>92.887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160</v>
      </c>
      <c r="AU236" s="234" t="s">
        <v>85</v>
      </c>
      <c r="AV236" s="13" t="s">
        <v>85</v>
      </c>
      <c r="AW236" s="13" t="s">
        <v>34</v>
      </c>
      <c r="AX236" s="13" t="s">
        <v>75</v>
      </c>
      <c r="AY236" s="234" t="s">
        <v>147</v>
      </c>
    </row>
    <row r="237" spans="1:51" s="13" customFormat="1" ht="12">
      <c r="A237" s="13"/>
      <c r="B237" s="224"/>
      <c r="C237" s="225"/>
      <c r="D237" s="217" t="s">
        <v>160</v>
      </c>
      <c r="E237" s="226" t="s">
        <v>19</v>
      </c>
      <c r="F237" s="227" t="s">
        <v>414</v>
      </c>
      <c r="G237" s="225"/>
      <c r="H237" s="228">
        <v>147.047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160</v>
      </c>
      <c r="AU237" s="234" t="s">
        <v>85</v>
      </c>
      <c r="AV237" s="13" t="s">
        <v>85</v>
      </c>
      <c r="AW237" s="13" t="s">
        <v>34</v>
      </c>
      <c r="AX237" s="13" t="s">
        <v>75</v>
      </c>
      <c r="AY237" s="234" t="s">
        <v>147</v>
      </c>
    </row>
    <row r="238" spans="1:51" s="13" customFormat="1" ht="12">
      <c r="A238" s="13"/>
      <c r="B238" s="224"/>
      <c r="C238" s="225"/>
      <c r="D238" s="217" t="s">
        <v>160</v>
      </c>
      <c r="E238" s="226" t="s">
        <v>19</v>
      </c>
      <c r="F238" s="227" t="s">
        <v>415</v>
      </c>
      <c r="G238" s="225"/>
      <c r="H238" s="228">
        <v>184.548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160</v>
      </c>
      <c r="AU238" s="234" t="s">
        <v>85</v>
      </c>
      <c r="AV238" s="13" t="s">
        <v>85</v>
      </c>
      <c r="AW238" s="13" t="s">
        <v>34</v>
      </c>
      <c r="AX238" s="13" t="s">
        <v>75</v>
      </c>
      <c r="AY238" s="234" t="s">
        <v>147</v>
      </c>
    </row>
    <row r="239" spans="1:51" s="13" customFormat="1" ht="12">
      <c r="A239" s="13"/>
      <c r="B239" s="224"/>
      <c r="C239" s="225"/>
      <c r="D239" s="217" t="s">
        <v>160</v>
      </c>
      <c r="E239" s="226" t="s">
        <v>19</v>
      </c>
      <c r="F239" s="227" t="s">
        <v>416</v>
      </c>
      <c r="G239" s="225"/>
      <c r="H239" s="228">
        <v>127.8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160</v>
      </c>
      <c r="AU239" s="234" t="s">
        <v>85</v>
      </c>
      <c r="AV239" s="13" t="s">
        <v>85</v>
      </c>
      <c r="AW239" s="13" t="s">
        <v>34</v>
      </c>
      <c r="AX239" s="13" t="s">
        <v>75</v>
      </c>
      <c r="AY239" s="234" t="s">
        <v>147</v>
      </c>
    </row>
    <row r="240" spans="1:51" s="13" customFormat="1" ht="12">
      <c r="A240" s="13"/>
      <c r="B240" s="224"/>
      <c r="C240" s="225"/>
      <c r="D240" s="217" t="s">
        <v>160</v>
      </c>
      <c r="E240" s="226" t="s">
        <v>19</v>
      </c>
      <c r="F240" s="227" t="s">
        <v>417</v>
      </c>
      <c r="G240" s="225"/>
      <c r="H240" s="228">
        <v>110.8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160</v>
      </c>
      <c r="AU240" s="234" t="s">
        <v>85</v>
      </c>
      <c r="AV240" s="13" t="s">
        <v>85</v>
      </c>
      <c r="AW240" s="13" t="s">
        <v>34</v>
      </c>
      <c r="AX240" s="13" t="s">
        <v>75</v>
      </c>
      <c r="AY240" s="234" t="s">
        <v>147</v>
      </c>
    </row>
    <row r="241" spans="1:51" s="13" customFormat="1" ht="12">
      <c r="A241" s="13"/>
      <c r="B241" s="224"/>
      <c r="C241" s="225"/>
      <c r="D241" s="217" t="s">
        <v>160</v>
      </c>
      <c r="E241" s="226" t="s">
        <v>19</v>
      </c>
      <c r="F241" s="227" t="s">
        <v>418</v>
      </c>
      <c r="G241" s="225"/>
      <c r="H241" s="228">
        <v>78.5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160</v>
      </c>
      <c r="AU241" s="234" t="s">
        <v>85</v>
      </c>
      <c r="AV241" s="13" t="s">
        <v>85</v>
      </c>
      <c r="AW241" s="13" t="s">
        <v>34</v>
      </c>
      <c r="AX241" s="13" t="s">
        <v>75</v>
      </c>
      <c r="AY241" s="234" t="s">
        <v>147</v>
      </c>
    </row>
    <row r="242" spans="1:51" s="14" customFormat="1" ht="12">
      <c r="A242" s="14"/>
      <c r="B242" s="238"/>
      <c r="C242" s="239"/>
      <c r="D242" s="217" t="s">
        <v>160</v>
      </c>
      <c r="E242" s="240" t="s">
        <v>19</v>
      </c>
      <c r="F242" s="241" t="s">
        <v>247</v>
      </c>
      <c r="G242" s="239"/>
      <c r="H242" s="242">
        <v>741.582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160</v>
      </c>
      <c r="AU242" s="248" t="s">
        <v>85</v>
      </c>
      <c r="AV242" s="14" t="s">
        <v>154</v>
      </c>
      <c r="AW242" s="14" t="s">
        <v>34</v>
      </c>
      <c r="AX242" s="14" t="s">
        <v>83</v>
      </c>
      <c r="AY242" s="248" t="s">
        <v>147</v>
      </c>
    </row>
    <row r="243" spans="1:65" s="2" customFormat="1" ht="16.5" customHeight="1">
      <c r="A243" s="38"/>
      <c r="B243" s="39"/>
      <c r="C243" s="249" t="s">
        <v>419</v>
      </c>
      <c r="D243" s="249" t="s">
        <v>248</v>
      </c>
      <c r="E243" s="250" t="s">
        <v>420</v>
      </c>
      <c r="F243" s="251" t="s">
        <v>421</v>
      </c>
      <c r="G243" s="252" t="s">
        <v>152</v>
      </c>
      <c r="H243" s="253">
        <v>980.742</v>
      </c>
      <c r="I243" s="254"/>
      <c r="J243" s="255">
        <f>ROUND(I243*H243,2)</f>
        <v>0</v>
      </c>
      <c r="K243" s="251" t="s">
        <v>153</v>
      </c>
      <c r="L243" s="256"/>
      <c r="M243" s="257" t="s">
        <v>19</v>
      </c>
      <c r="N243" s="258" t="s">
        <v>46</v>
      </c>
      <c r="O243" s="84"/>
      <c r="P243" s="213">
        <f>O243*H243</f>
        <v>0</v>
      </c>
      <c r="Q243" s="213">
        <v>0.001</v>
      </c>
      <c r="R243" s="213">
        <f>Q243*H243</f>
        <v>0.980742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200</v>
      </c>
      <c r="AT243" s="215" t="s">
        <v>248</v>
      </c>
      <c r="AU243" s="215" t="s">
        <v>85</v>
      </c>
      <c r="AY243" s="17" t="s">
        <v>147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83</v>
      </c>
      <c r="BK243" s="216">
        <f>ROUND(I243*H243,2)</f>
        <v>0</v>
      </c>
      <c r="BL243" s="17" t="s">
        <v>154</v>
      </c>
      <c r="BM243" s="215" t="s">
        <v>422</v>
      </c>
    </row>
    <row r="244" spans="1:47" s="2" customFormat="1" ht="12">
      <c r="A244" s="38"/>
      <c r="B244" s="39"/>
      <c r="C244" s="40"/>
      <c r="D244" s="217" t="s">
        <v>156</v>
      </c>
      <c r="E244" s="40"/>
      <c r="F244" s="218" t="s">
        <v>421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156</v>
      </c>
      <c r="AU244" s="17" t="s">
        <v>85</v>
      </c>
    </row>
    <row r="245" spans="1:51" s="13" customFormat="1" ht="12">
      <c r="A245" s="13"/>
      <c r="B245" s="224"/>
      <c r="C245" s="225"/>
      <c r="D245" s="217" t="s">
        <v>160</v>
      </c>
      <c r="E245" s="226" t="s">
        <v>19</v>
      </c>
      <c r="F245" s="227" t="s">
        <v>423</v>
      </c>
      <c r="G245" s="225"/>
      <c r="H245" s="228">
        <v>852.819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160</v>
      </c>
      <c r="AU245" s="234" t="s">
        <v>85</v>
      </c>
      <c r="AV245" s="13" t="s">
        <v>85</v>
      </c>
      <c r="AW245" s="13" t="s">
        <v>34</v>
      </c>
      <c r="AX245" s="13" t="s">
        <v>83</v>
      </c>
      <c r="AY245" s="234" t="s">
        <v>147</v>
      </c>
    </row>
    <row r="246" spans="1:51" s="13" customFormat="1" ht="12">
      <c r="A246" s="13"/>
      <c r="B246" s="224"/>
      <c r="C246" s="225"/>
      <c r="D246" s="217" t="s">
        <v>160</v>
      </c>
      <c r="E246" s="225"/>
      <c r="F246" s="227" t="s">
        <v>424</v>
      </c>
      <c r="G246" s="225"/>
      <c r="H246" s="228">
        <v>980.742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160</v>
      </c>
      <c r="AU246" s="234" t="s">
        <v>85</v>
      </c>
      <c r="AV246" s="13" t="s">
        <v>85</v>
      </c>
      <c r="AW246" s="13" t="s">
        <v>4</v>
      </c>
      <c r="AX246" s="13" t="s">
        <v>83</v>
      </c>
      <c r="AY246" s="234" t="s">
        <v>147</v>
      </c>
    </row>
    <row r="247" spans="1:63" s="12" customFormat="1" ht="22.8" customHeight="1">
      <c r="A247" s="12"/>
      <c r="B247" s="188"/>
      <c r="C247" s="189"/>
      <c r="D247" s="190" t="s">
        <v>74</v>
      </c>
      <c r="E247" s="202" t="s">
        <v>200</v>
      </c>
      <c r="F247" s="202" t="s">
        <v>425</v>
      </c>
      <c r="G247" s="189"/>
      <c r="H247" s="189"/>
      <c r="I247" s="192"/>
      <c r="J247" s="203">
        <f>BK247</f>
        <v>0</v>
      </c>
      <c r="K247" s="189"/>
      <c r="L247" s="194"/>
      <c r="M247" s="195"/>
      <c r="N247" s="196"/>
      <c r="O247" s="196"/>
      <c r="P247" s="197">
        <f>SUM(P248:P255)</f>
        <v>0</v>
      </c>
      <c r="Q247" s="196"/>
      <c r="R247" s="197">
        <f>SUM(R248:R255)</f>
        <v>0.12402295000000002</v>
      </c>
      <c r="S247" s="196"/>
      <c r="T247" s="198">
        <f>SUM(T248:T255)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9" t="s">
        <v>83</v>
      </c>
      <c r="AT247" s="200" t="s">
        <v>74</v>
      </c>
      <c r="AU247" s="200" t="s">
        <v>83</v>
      </c>
      <c r="AY247" s="199" t="s">
        <v>147</v>
      </c>
      <c r="BK247" s="201">
        <f>SUM(BK248:BK255)</f>
        <v>0</v>
      </c>
    </row>
    <row r="248" spans="1:65" s="2" customFormat="1" ht="24.15" customHeight="1">
      <c r="A248" s="38"/>
      <c r="B248" s="39"/>
      <c r="C248" s="204" t="s">
        <v>426</v>
      </c>
      <c r="D248" s="204" t="s">
        <v>149</v>
      </c>
      <c r="E248" s="205" t="s">
        <v>427</v>
      </c>
      <c r="F248" s="206" t="s">
        <v>428</v>
      </c>
      <c r="G248" s="207" t="s">
        <v>429</v>
      </c>
      <c r="H248" s="208">
        <v>59.9</v>
      </c>
      <c r="I248" s="209"/>
      <c r="J248" s="210">
        <f>ROUND(I248*H248,2)</f>
        <v>0</v>
      </c>
      <c r="K248" s="206" t="s">
        <v>153</v>
      </c>
      <c r="L248" s="44"/>
      <c r="M248" s="211" t="s">
        <v>19</v>
      </c>
      <c r="N248" s="212" t="s">
        <v>46</v>
      </c>
      <c r="O248" s="8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154</v>
      </c>
      <c r="AT248" s="215" t="s">
        <v>149</v>
      </c>
      <c r="AU248" s="215" t="s">
        <v>85</v>
      </c>
      <c r="AY248" s="17" t="s">
        <v>147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83</v>
      </c>
      <c r="BK248" s="216">
        <f>ROUND(I248*H248,2)</f>
        <v>0</v>
      </c>
      <c r="BL248" s="17" t="s">
        <v>154</v>
      </c>
      <c r="BM248" s="215" t="s">
        <v>430</v>
      </c>
    </row>
    <row r="249" spans="1:47" s="2" customFormat="1" ht="12">
      <c r="A249" s="38"/>
      <c r="B249" s="39"/>
      <c r="C249" s="40"/>
      <c r="D249" s="217" t="s">
        <v>156</v>
      </c>
      <c r="E249" s="40"/>
      <c r="F249" s="218" t="s">
        <v>431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156</v>
      </c>
      <c r="AU249" s="17" t="s">
        <v>85</v>
      </c>
    </row>
    <row r="250" spans="1:47" s="2" customFormat="1" ht="12">
      <c r="A250" s="38"/>
      <c r="B250" s="39"/>
      <c r="C250" s="40"/>
      <c r="D250" s="222" t="s">
        <v>158</v>
      </c>
      <c r="E250" s="40"/>
      <c r="F250" s="223" t="s">
        <v>432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158</v>
      </c>
      <c r="AU250" s="17" t="s">
        <v>85</v>
      </c>
    </row>
    <row r="251" spans="1:47" s="2" customFormat="1" ht="12">
      <c r="A251" s="38"/>
      <c r="B251" s="39"/>
      <c r="C251" s="40"/>
      <c r="D251" s="217" t="s">
        <v>433</v>
      </c>
      <c r="E251" s="40"/>
      <c r="F251" s="259" t="s">
        <v>434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433</v>
      </c>
      <c r="AU251" s="17" t="s">
        <v>85</v>
      </c>
    </row>
    <row r="252" spans="1:51" s="13" customFormat="1" ht="12">
      <c r="A252" s="13"/>
      <c r="B252" s="224"/>
      <c r="C252" s="225"/>
      <c r="D252" s="217" t="s">
        <v>160</v>
      </c>
      <c r="E252" s="226" t="s">
        <v>19</v>
      </c>
      <c r="F252" s="227" t="s">
        <v>435</v>
      </c>
      <c r="G252" s="225"/>
      <c r="H252" s="228">
        <v>59.9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160</v>
      </c>
      <c r="AU252" s="234" t="s">
        <v>85</v>
      </c>
      <c r="AV252" s="13" t="s">
        <v>85</v>
      </c>
      <c r="AW252" s="13" t="s">
        <v>34</v>
      </c>
      <c r="AX252" s="13" t="s">
        <v>83</v>
      </c>
      <c r="AY252" s="234" t="s">
        <v>147</v>
      </c>
    </row>
    <row r="253" spans="1:65" s="2" customFormat="1" ht="33" customHeight="1">
      <c r="A253" s="38"/>
      <c r="B253" s="39"/>
      <c r="C253" s="249" t="s">
        <v>436</v>
      </c>
      <c r="D253" s="249" t="s">
        <v>248</v>
      </c>
      <c r="E253" s="250" t="s">
        <v>437</v>
      </c>
      <c r="F253" s="251" t="s">
        <v>438</v>
      </c>
      <c r="G253" s="252" t="s">
        <v>429</v>
      </c>
      <c r="H253" s="253">
        <v>60.499</v>
      </c>
      <c r="I253" s="254"/>
      <c r="J253" s="255">
        <f>ROUND(I253*H253,2)</f>
        <v>0</v>
      </c>
      <c r="K253" s="251" t="s">
        <v>153</v>
      </c>
      <c r="L253" s="256"/>
      <c r="M253" s="257" t="s">
        <v>19</v>
      </c>
      <c r="N253" s="258" t="s">
        <v>46</v>
      </c>
      <c r="O253" s="84"/>
      <c r="P253" s="213">
        <f>O253*H253</f>
        <v>0</v>
      </c>
      <c r="Q253" s="213">
        <v>0.00205</v>
      </c>
      <c r="R253" s="213">
        <f>Q253*H253</f>
        <v>0.12402295000000002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200</v>
      </c>
      <c r="AT253" s="215" t="s">
        <v>248</v>
      </c>
      <c r="AU253" s="215" t="s">
        <v>85</v>
      </c>
      <c r="AY253" s="17" t="s">
        <v>147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83</v>
      </c>
      <c r="BK253" s="216">
        <f>ROUND(I253*H253,2)</f>
        <v>0</v>
      </c>
      <c r="BL253" s="17" t="s">
        <v>154</v>
      </c>
      <c r="BM253" s="215" t="s">
        <v>439</v>
      </c>
    </row>
    <row r="254" spans="1:47" s="2" customFormat="1" ht="12">
      <c r="A254" s="38"/>
      <c r="B254" s="39"/>
      <c r="C254" s="40"/>
      <c r="D254" s="217" t="s">
        <v>156</v>
      </c>
      <c r="E254" s="40"/>
      <c r="F254" s="218" t="s">
        <v>438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156</v>
      </c>
      <c r="AU254" s="17" t="s">
        <v>85</v>
      </c>
    </row>
    <row r="255" spans="1:51" s="13" customFormat="1" ht="12">
      <c r="A255" s="13"/>
      <c r="B255" s="224"/>
      <c r="C255" s="225"/>
      <c r="D255" s="217" t="s">
        <v>160</v>
      </c>
      <c r="E255" s="225"/>
      <c r="F255" s="227" t="s">
        <v>440</v>
      </c>
      <c r="G255" s="225"/>
      <c r="H255" s="228">
        <v>60.499</v>
      </c>
      <c r="I255" s="229"/>
      <c r="J255" s="225"/>
      <c r="K255" s="225"/>
      <c r="L255" s="230"/>
      <c r="M255" s="235"/>
      <c r="N255" s="236"/>
      <c r="O255" s="236"/>
      <c r="P255" s="236"/>
      <c r="Q255" s="236"/>
      <c r="R255" s="236"/>
      <c r="S255" s="236"/>
      <c r="T255" s="23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160</v>
      </c>
      <c r="AU255" s="234" t="s">
        <v>85</v>
      </c>
      <c r="AV255" s="13" t="s">
        <v>85</v>
      </c>
      <c r="AW255" s="13" t="s">
        <v>4</v>
      </c>
      <c r="AX255" s="13" t="s">
        <v>83</v>
      </c>
      <c r="AY255" s="234" t="s">
        <v>147</v>
      </c>
    </row>
    <row r="256" spans="1:31" s="2" customFormat="1" ht="6.95" customHeight="1">
      <c r="A256" s="38"/>
      <c r="B256" s="59"/>
      <c r="C256" s="60"/>
      <c r="D256" s="60"/>
      <c r="E256" s="60"/>
      <c r="F256" s="60"/>
      <c r="G256" s="60"/>
      <c r="H256" s="60"/>
      <c r="I256" s="60"/>
      <c r="J256" s="60"/>
      <c r="K256" s="60"/>
      <c r="L256" s="44"/>
      <c r="M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</row>
  </sheetData>
  <sheetProtection password="CC35" sheet="1" objects="1" scenarios="1" formatColumns="0" formatRows="0" autoFilter="0"/>
  <autoFilter ref="C84:K25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213141131"/>
    <hyperlink ref="F104" r:id="rId2" display="https://podminky.urs.cz/item/CS_URS_2022_02/998332011"/>
    <hyperlink ref="F111" r:id="rId3" display="https://podminky.urs.cz/item/CS_URS_2022_02/121103112"/>
    <hyperlink ref="F115" r:id="rId4" display="https://podminky.urs.cz/item/CS_URS_2022_02/122151106"/>
    <hyperlink ref="F119" r:id="rId5" display="https://podminky.urs.cz/item/CS_URS_2022_02/162351103"/>
    <hyperlink ref="F123" r:id="rId6" display="https://podminky.urs.cz/item/CS_URS_2022_02/171251201"/>
    <hyperlink ref="F127" r:id="rId7" display="https://podminky.urs.cz/item/CS_URS_2022_02/167151111"/>
    <hyperlink ref="F131" r:id="rId8" display="https://podminky.urs.cz/item/CS_URS_2022_02/182251101"/>
    <hyperlink ref="F142" r:id="rId9" display="https://podminky.urs.cz/item/CS_URS_2022_02/171151101"/>
    <hyperlink ref="F153" r:id="rId10" display="https://podminky.urs.cz/item/CS_URS_2022_02/171103202"/>
    <hyperlink ref="F157" r:id="rId11" display="https://podminky.urs.cz/item/CS_URS_2022_02/181006113"/>
    <hyperlink ref="F168" r:id="rId12" display="https://podminky.urs.cz/item/CS_URS_2022_02/181006123"/>
    <hyperlink ref="F178" r:id="rId13" display="https://podminky.urs.cz/item/CS_URS_2022_02/181411121"/>
    <hyperlink ref="F192" r:id="rId14" display="https://podminky.urs.cz/item/CS_URS_2022_02/181411122"/>
    <hyperlink ref="F206" r:id="rId15" display="https://podminky.urs.cz/item/CS_URS_2022_02/457542111"/>
    <hyperlink ref="F216" r:id="rId16" display="https://podminky.urs.cz/item/CS_URS_2022_02/457532111"/>
    <hyperlink ref="F226" r:id="rId17" display="https://podminky.urs.cz/item/CS_URS_2022_02/462511161"/>
    <hyperlink ref="F250" r:id="rId18" display="https://podminky.urs.cz/item/CS_URS_2022_02/871238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441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ROUND((SUM(BE82:BE170)),2)</f>
        <v>0</v>
      </c>
      <c r="G33" s="38"/>
      <c r="H33" s="38"/>
      <c r="I33" s="148">
        <v>0.21</v>
      </c>
      <c r="J33" s="147">
        <f>ROUND(((SUM(BE82:BE170))*I33),2)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ROUND((SUM(BF82:BF170)),2)</f>
        <v>0</v>
      </c>
      <c r="G34" s="38"/>
      <c r="H34" s="38"/>
      <c r="I34" s="148">
        <v>0.15</v>
      </c>
      <c r="J34" s="147">
        <f>ROUND(((SUM(BF82:BF170))*I34),2)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ROUND((SUM(BG82:BG170)),2)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ROUND((SUM(BH82:BH170)),2)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ROUND((SUM(BI82:BI170)),2)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02.02 - Rekonstrukce hráze - kácení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131</v>
      </c>
      <c r="E62" s="174"/>
      <c r="F62" s="174"/>
      <c r="G62" s="174"/>
      <c r="H62" s="174"/>
      <c r="I62" s="174"/>
      <c r="J62" s="175">
        <f>J164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132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Rekonstrukce malé vodní nádrže Milíkov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123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02.02 - Rekonstrukce hráze - kácení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Milíkov</v>
      </c>
      <c r="G76" s="40"/>
      <c r="H76" s="40"/>
      <c r="I76" s="32" t="s">
        <v>23</v>
      </c>
      <c r="J76" s="72" t="str">
        <f>IF(J12="","",J12)</f>
        <v>29. 9. 2022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Obec Milíkov</v>
      </c>
      <c r="G78" s="40"/>
      <c r="H78" s="40"/>
      <c r="I78" s="32" t="s">
        <v>32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30</v>
      </c>
      <c r="D79" s="40"/>
      <c r="E79" s="40"/>
      <c r="F79" s="27" t="str">
        <f>IF(E18="","",E18)</f>
        <v>Vyplň údaj</v>
      </c>
      <c r="G79" s="40"/>
      <c r="H79" s="40"/>
      <c r="I79" s="32" t="s">
        <v>35</v>
      </c>
      <c r="J79" s="36" t="str">
        <f>E24</f>
        <v>Vodohospodářský rozvoj a výstavba, a.s.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133</v>
      </c>
      <c r="D81" s="180" t="s">
        <v>60</v>
      </c>
      <c r="E81" s="180" t="s">
        <v>56</v>
      </c>
      <c r="F81" s="180" t="s">
        <v>57</v>
      </c>
      <c r="G81" s="180" t="s">
        <v>134</v>
      </c>
      <c r="H81" s="180" t="s">
        <v>135</v>
      </c>
      <c r="I81" s="180" t="s">
        <v>136</v>
      </c>
      <c r="J81" s="180" t="s">
        <v>127</v>
      </c>
      <c r="K81" s="181" t="s">
        <v>137</v>
      </c>
      <c r="L81" s="182"/>
      <c r="M81" s="92" t="s">
        <v>19</v>
      </c>
      <c r="N81" s="93" t="s">
        <v>45</v>
      </c>
      <c r="O81" s="93" t="s">
        <v>138</v>
      </c>
      <c r="P81" s="93" t="s">
        <v>139</v>
      </c>
      <c r="Q81" s="93" t="s">
        <v>140</v>
      </c>
      <c r="R81" s="93" t="s">
        <v>141</v>
      </c>
      <c r="S81" s="93" t="s">
        <v>142</v>
      </c>
      <c r="T81" s="94" t="s">
        <v>143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144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74</v>
      </c>
      <c r="AU82" s="17" t="s">
        <v>128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74</v>
      </c>
      <c r="E83" s="191" t="s">
        <v>145</v>
      </c>
      <c r="F83" s="191" t="s">
        <v>146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P84+P164</f>
        <v>0</v>
      </c>
      <c r="Q83" s="196"/>
      <c r="R83" s="197">
        <f>R84+R164</f>
        <v>0</v>
      </c>
      <c r="S83" s="196"/>
      <c r="T83" s="198">
        <f>T84+T164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83</v>
      </c>
      <c r="AT83" s="200" t="s">
        <v>74</v>
      </c>
      <c r="AU83" s="200" t="s">
        <v>75</v>
      </c>
      <c r="AY83" s="199" t="s">
        <v>147</v>
      </c>
      <c r="BK83" s="201">
        <f>BK84+BK164</f>
        <v>0</v>
      </c>
    </row>
    <row r="84" spans="1:63" s="12" customFormat="1" ht="22.8" customHeight="1">
      <c r="A84" s="12"/>
      <c r="B84" s="188"/>
      <c r="C84" s="189"/>
      <c r="D84" s="190" t="s">
        <v>74</v>
      </c>
      <c r="E84" s="202" t="s">
        <v>83</v>
      </c>
      <c r="F84" s="202" t="s">
        <v>148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SUM(P85:P163)</f>
        <v>0</v>
      </c>
      <c r="Q84" s="196"/>
      <c r="R84" s="197">
        <f>SUM(R85:R163)</f>
        <v>0</v>
      </c>
      <c r="S84" s="196"/>
      <c r="T84" s="198">
        <f>SUM(T85:T163)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83</v>
      </c>
      <c r="AT84" s="200" t="s">
        <v>74</v>
      </c>
      <c r="AU84" s="200" t="s">
        <v>83</v>
      </c>
      <c r="AY84" s="199" t="s">
        <v>147</v>
      </c>
      <c r="BK84" s="201">
        <f>SUM(BK85:BK163)</f>
        <v>0</v>
      </c>
    </row>
    <row r="85" spans="1:65" s="2" customFormat="1" ht="24.15" customHeight="1">
      <c r="A85" s="38"/>
      <c r="B85" s="39"/>
      <c r="C85" s="204" t="s">
        <v>83</v>
      </c>
      <c r="D85" s="204" t="s">
        <v>149</v>
      </c>
      <c r="E85" s="205" t="s">
        <v>442</v>
      </c>
      <c r="F85" s="206" t="s">
        <v>443</v>
      </c>
      <c r="G85" s="207" t="s">
        <v>444</v>
      </c>
      <c r="H85" s="208">
        <v>46</v>
      </c>
      <c r="I85" s="209"/>
      <c r="J85" s="210">
        <f>ROUND(I85*H85,2)</f>
        <v>0</v>
      </c>
      <c r="K85" s="206" t="s">
        <v>153</v>
      </c>
      <c r="L85" s="44"/>
      <c r="M85" s="211" t="s">
        <v>19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154</v>
      </c>
      <c r="AT85" s="215" t="s">
        <v>149</v>
      </c>
      <c r="AU85" s="215" t="s">
        <v>85</v>
      </c>
      <c r="AY85" s="17" t="s">
        <v>147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83</v>
      </c>
      <c r="BK85" s="216">
        <f>ROUND(I85*H85,2)</f>
        <v>0</v>
      </c>
      <c r="BL85" s="17" t="s">
        <v>154</v>
      </c>
      <c r="BM85" s="215" t="s">
        <v>445</v>
      </c>
    </row>
    <row r="86" spans="1:47" s="2" customFormat="1" ht="12">
      <c r="A86" s="38"/>
      <c r="B86" s="39"/>
      <c r="C86" s="40"/>
      <c r="D86" s="217" t="s">
        <v>156</v>
      </c>
      <c r="E86" s="40"/>
      <c r="F86" s="218" t="s">
        <v>446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156</v>
      </c>
      <c r="AU86" s="17" t="s">
        <v>85</v>
      </c>
    </row>
    <row r="87" spans="1:47" s="2" customFormat="1" ht="12">
      <c r="A87" s="38"/>
      <c r="B87" s="39"/>
      <c r="C87" s="40"/>
      <c r="D87" s="222" t="s">
        <v>158</v>
      </c>
      <c r="E87" s="40"/>
      <c r="F87" s="223" t="s">
        <v>447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158</v>
      </c>
      <c r="AU87" s="17" t="s">
        <v>85</v>
      </c>
    </row>
    <row r="88" spans="1:51" s="13" customFormat="1" ht="12">
      <c r="A88" s="13"/>
      <c r="B88" s="224"/>
      <c r="C88" s="225"/>
      <c r="D88" s="217" t="s">
        <v>160</v>
      </c>
      <c r="E88" s="226" t="s">
        <v>19</v>
      </c>
      <c r="F88" s="227" t="s">
        <v>448</v>
      </c>
      <c r="G88" s="225"/>
      <c r="H88" s="228">
        <v>9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160</v>
      </c>
      <c r="AU88" s="234" t="s">
        <v>85</v>
      </c>
      <c r="AV88" s="13" t="s">
        <v>85</v>
      </c>
      <c r="AW88" s="13" t="s">
        <v>34</v>
      </c>
      <c r="AX88" s="13" t="s">
        <v>75</v>
      </c>
      <c r="AY88" s="234" t="s">
        <v>147</v>
      </c>
    </row>
    <row r="89" spans="1:51" s="13" customFormat="1" ht="12">
      <c r="A89" s="13"/>
      <c r="B89" s="224"/>
      <c r="C89" s="225"/>
      <c r="D89" s="217" t="s">
        <v>160</v>
      </c>
      <c r="E89" s="226" t="s">
        <v>19</v>
      </c>
      <c r="F89" s="227" t="s">
        <v>449</v>
      </c>
      <c r="G89" s="225"/>
      <c r="H89" s="228">
        <v>2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160</v>
      </c>
      <c r="AU89" s="234" t="s">
        <v>85</v>
      </c>
      <c r="AV89" s="13" t="s">
        <v>85</v>
      </c>
      <c r="AW89" s="13" t="s">
        <v>34</v>
      </c>
      <c r="AX89" s="13" t="s">
        <v>75</v>
      </c>
      <c r="AY89" s="234" t="s">
        <v>147</v>
      </c>
    </row>
    <row r="90" spans="1:51" s="13" customFormat="1" ht="12">
      <c r="A90" s="13"/>
      <c r="B90" s="224"/>
      <c r="C90" s="225"/>
      <c r="D90" s="217" t="s">
        <v>160</v>
      </c>
      <c r="E90" s="226" t="s">
        <v>19</v>
      </c>
      <c r="F90" s="227" t="s">
        <v>450</v>
      </c>
      <c r="G90" s="225"/>
      <c r="H90" s="228">
        <v>6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160</v>
      </c>
      <c r="AU90" s="234" t="s">
        <v>85</v>
      </c>
      <c r="AV90" s="13" t="s">
        <v>85</v>
      </c>
      <c r="AW90" s="13" t="s">
        <v>34</v>
      </c>
      <c r="AX90" s="13" t="s">
        <v>75</v>
      </c>
      <c r="AY90" s="234" t="s">
        <v>147</v>
      </c>
    </row>
    <row r="91" spans="1:51" s="13" customFormat="1" ht="12">
      <c r="A91" s="13"/>
      <c r="B91" s="224"/>
      <c r="C91" s="225"/>
      <c r="D91" s="217" t="s">
        <v>160</v>
      </c>
      <c r="E91" s="226" t="s">
        <v>19</v>
      </c>
      <c r="F91" s="227" t="s">
        <v>451</v>
      </c>
      <c r="G91" s="225"/>
      <c r="H91" s="228">
        <v>5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160</v>
      </c>
      <c r="AU91" s="234" t="s">
        <v>85</v>
      </c>
      <c r="AV91" s="13" t="s">
        <v>85</v>
      </c>
      <c r="AW91" s="13" t="s">
        <v>34</v>
      </c>
      <c r="AX91" s="13" t="s">
        <v>75</v>
      </c>
      <c r="AY91" s="234" t="s">
        <v>147</v>
      </c>
    </row>
    <row r="92" spans="1:51" s="13" customFormat="1" ht="12">
      <c r="A92" s="13"/>
      <c r="B92" s="224"/>
      <c r="C92" s="225"/>
      <c r="D92" s="217" t="s">
        <v>160</v>
      </c>
      <c r="E92" s="226" t="s">
        <v>19</v>
      </c>
      <c r="F92" s="227" t="s">
        <v>452</v>
      </c>
      <c r="G92" s="225"/>
      <c r="H92" s="228">
        <v>12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160</v>
      </c>
      <c r="AU92" s="234" t="s">
        <v>85</v>
      </c>
      <c r="AV92" s="13" t="s">
        <v>85</v>
      </c>
      <c r="AW92" s="13" t="s">
        <v>34</v>
      </c>
      <c r="AX92" s="13" t="s">
        <v>75</v>
      </c>
      <c r="AY92" s="234" t="s">
        <v>147</v>
      </c>
    </row>
    <row r="93" spans="1:51" s="13" customFormat="1" ht="12">
      <c r="A93" s="13"/>
      <c r="B93" s="224"/>
      <c r="C93" s="225"/>
      <c r="D93" s="217" t="s">
        <v>160</v>
      </c>
      <c r="E93" s="226" t="s">
        <v>19</v>
      </c>
      <c r="F93" s="227" t="s">
        <v>453</v>
      </c>
      <c r="G93" s="225"/>
      <c r="H93" s="228">
        <v>1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160</v>
      </c>
      <c r="AU93" s="234" t="s">
        <v>85</v>
      </c>
      <c r="AV93" s="13" t="s">
        <v>85</v>
      </c>
      <c r="AW93" s="13" t="s">
        <v>34</v>
      </c>
      <c r="AX93" s="13" t="s">
        <v>75</v>
      </c>
      <c r="AY93" s="234" t="s">
        <v>147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454</v>
      </c>
      <c r="G94" s="225"/>
      <c r="H94" s="228">
        <v>11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75</v>
      </c>
      <c r="AY94" s="234" t="s">
        <v>147</v>
      </c>
    </row>
    <row r="95" spans="1:51" s="14" customFormat="1" ht="12">
      <c r="A95" s="14"/>
      <c r="B95" s="238"/>
      <c r="C95" s="239"/>
      <c r="D95" s="217" t="s">
        <v>160</v>
      </c>
      <c r="E95" s="240" t="s">
        <v>19</v>
      </c>
      <c r="F95" s="241" t="s">
        <v>247</v>
      </c>
      <c r="G95" s="239"/>
      <c r="H95" s="242">
        <v>46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160</v>
      </c>
      <c r="AU95" s="248" t="s">
        <v>85</v>
      </c>
      <c r="AV95" s="14" t="s">
        <v>154</v>
      </c>
      <c r="AW95" s="14" t="s">
        <v>34</v>
      </c>
      <c r="AX95" s="14" t="s">
        <v>83</v>
      </c>
      <c r="AY95" s="248" t="s">
        <v>147</v>
      </c>
    </row>
    <row r="96" spans="1:65" s="2" customFormat="1" ht="24.15" customHeight="1">
      <c r="A96" s="38"/>
      <c r="B96" s="39"/>
      <c r="C96" s="204" t="s">
        <v>85</v>
      </c>
      <c r="D96" s="204" t="s">
        <v>149</v>
      </c>
      <c r="E96" s="205" t="s">
        <v>455</v>
      </c>
      <c r="F96" s="206" t="s">
        <v>456</v>
      </c>
      <c r="G96" s="207" t="s">
        <v>444</v>
      </c>
      <c r="H96" s="208">
        <v>11</v>
      </c>
      <c r="I96" s="209"/>
      <c r="J96" s="210">
        <f>ROUND(I96*H96,2)</f>
        <v>0</v>
      </c>
      <c r="K96" s="206" t="s">
        <v>153</v>
      </c>
      <c r="L96" s="44"/>
      <c r="M96" s="211" t="s">
        <v>19</v>
      </c>
      <c r="N96" s="212" t="s">
        <v>46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154</v>
      </c>
      <c r="AT96" s="215" t="s">
        <v>149</v>
      </c>
      <c r="AU96" s="215" t="s">
        <v>85</v>
      </c>
      <c r="AY96" s="17" t="s">
        <v>147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83</v>
      </c>
      <c r="BK96" s="216">
        <f>ROUND(I96*H96,2)</f>
        <v>0</v>
      </c>
      <c r="BL96" s="17" t="s">
        <v>154</v>
      </c>
      <c r="BM96" s="215" t="s">
        <v>457</v>
      </c>
    </row>
    <row r="97" spans="1:47" s="2" customFormat="1" ht="12">
      <c r="A97" s="38"/>
      <c r="B97" s="39"/>
      <c r="C97" s="40"/>
      <c r="D97" s="217" t="s">
        <v>156</v>
      </c>
      <c r="E97" s="40"/>
      <c r="F97" s="218" t="s">
        <v>458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156</v>
      </c>
      <c r="AU97" s="17" t="s">
        <v>85</v>
      </c>
    </row>
    <row r="98" spans="1:47" s="2" customFormat="1" ht="12">
      <c r="A98" s="38"/>
      <c r="B98" s="39"/>
      <c r="C98" s="40"/>
      <c r="D98" s="222" t="s">
        <v>158</v>
      </c>
      <c r="E98" s="40"/>
      <c r="F98" s="223" t="s">
        <v>459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158</v>
      </c>
      <c r="AU98" s="17" t="s">
        <v>85</v>
      </c>
    </row>
    <row r="99" spans="1:51" s="13" customFormat="1" ht="12">
      <c r="A99" s="13"/>
      <c r="B99" s="224"/>
      <c r="C99" s="225"/>
      <c r="D99" s="217" t="s">
        <v>160</v>
      </c>
      <c r="E99" s="226" t="s">
        <v>19</v>
      </c>
      <c r="F99" s="227" t="s">
        <v>460</v>
      </c>
      <c r="G99" s="225"/>
      <c r="H99" s="228">
        <v>11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160</v>
      </c>
      <c r="AU99" s="234" t="s">
        <v>85</v>
      </c>
      <c r="AV99" s="13" t="s">
        <v>85</v>
      </c>
      <c r="AW99" s="13" t="s">
        <v>34</v>
      </c>
      <c r="AX99" s="13" t="s">
        <v>83</v>
      </c>
      <c r="AY99" s="234" t="s">
        <v>147</v>
      </c>
    </row>
    <row r="100" spans="1:65" s="2" customFormat="1" ht="24.15" customHeight="1">
      <c r="A100" s="38"/>
      <c r="B100" s="39"/>
      <c r="C100" s="204" t="s">
        <v>168</v>
      </c>
      <c r="D100" s="204" t="s">
        <v>149</v>
      </c>
      <c r="E100" s="205" t="s">
        <v>461</v>
      </c>
      <c r="F100" s="206" t="s">
        <v>462</v>
      </c>
      <c r="G100" s="207" t="s">
        <v>444</v>
      </c>
      <c r="H100" s="208">
        <v>2</v>
      </c>
      <c r="I100" s="209"/>
      <c r="J100" s="210">
        <f>ROUND(I100*H100,2)</f>
        <v>0</v>
      </c>
      <c r="K100" s="206" t="s">
        <v>153</v>
      </c>
      <c r="L100" s="44"/>
      <c r="M100" s="211" t="s">
        <v>19</v>
      </c>
      <c r="N100" s="212" t="s">
        <v>46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154</v>
      </c>
      <c r="AT100" s="215" t="s">
        <v>149</v>
      </c>
      <c r="AU100" s="215" t="s">
        <v>85</v>
      </c>
      <c r="AY100" s="17" t="s">
        <v>147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83</v>
      </c>
      <c r="BK100" s="216">
        <f>ROUND(I100*H100,2)</f>
        <v>0</v>
      </c>
      <c r="BL100" s="17" t="s">
        <v>154</v>
      </c>
      <c r="BM100" s="215" t="s">
        <v>463</v>
      </c>
    </row>
    <row r="101" spans="1:47" s="2" customFormat="1" ht="12">
      <c r="A101" s="38"/>
      <c r="B101" s="39"/>
      <c r="C101" s="40"/>
      <c r="D101" s="217" t="s">
        <v>156</v>
      </c>
      <c r="E101" s="40"/>
      <c r="F101" s="218" t="s">
        <v>464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156</v>
      </c>
      <c r="AU101" s="17" t="s">
        <v>85</v>
      </c>
    </row>
    <row r="102" spans="1:47" s="2" customFormat="1" ht="12">
      <c r="A102" s="38"/>
      <c r="B102" s="39"/>
      <c r="C102" s="40"/>
      <c r="D102" s="222" t="s">
        <v>158</v>
      </c>
      <c r="E102" s="40"/>
      <c r="F102" s="223" t="s">
        <v>465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158</v>
      </c>
      <c r="AU102" s="17" t="s">
        <v>85</v>
      </c>
    </row>
    <row r="103" spans="1:51" s="13" customFormat="1" ht="12">
      <c r="A103" s="13"/>
      <c r="B103" s="224"/>
      <c r="C103" s="225"/>
      <c r="D103" s="217" t="s">
        <v>160</v>
      </c>
      <c r="E103" s="226" t="s">
        <v>19</v>
      </c>
      <c r="F103" s="227" t="s">
        <v>466</v>
      </c>
      <c r="G103" s="225"/>
      <c r="H103" s="228">
        <v>2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160</v>
      </c>
      <c r="AU103" s="234" t="s">
        <v>85</v>
      </c>
      <c r="AV103" s="13" t="s">
        <v>85</v>
      </c>
      <c r="AW103" s="13" t="s">
        <v>34</v>
      </c>
      <c r="AX103" s="13" t="s">
        <v>83</v>
      </c>
      <c r="AY103" s="234" t="s">
        <v>147</v>
      </c>
    </row>
    <row r="104" spans="1:65" s="2" customFormat="1" ht="21.75" customHeight="1">
      <c r="A104" s="38"/>
      <c r="B104" s="39"/>
      <c r="C104" s="204" t="s">
        <v>154</v>
      </c>
      <c r="D104" s="204" t="s">
        <v>149</v>
      </c>
      <c r="E104" s="205" t="s">
        <v>467</v>
      </c>
      <c r="F104" s="206" t="s">
        <v>468</v>
      </c>
      <c r="G104" s="207" t="s">
        <v>444</v>
      </c>
      <c r="H104" s="208">
        <v>1</v>
      </c>
      <c r="I104" s="209"/>
      <c r="J104" s="210">
        <f>ROUND(I104*H104,2)</f>
        <v>0</v>
      </c>
      <c r="K104" s="206" t="s">
        <v>153</v>
      </c>
      <c r="L104" s="44"/>
      <c r="M104" s="211" t="s">
        <v>19</v>
      </c>
      <c r="N104" s="212" t="s">
        <v>46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154</v>
      </c>
      <c r="AT104" s="215" t="s">
        <v>149</v>
      </c>
      <c r="AU104" s="215" t="s">
        <v>85</v>
      </c>
      <c r="AY104" s="17" t="s">
        <v>147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83</v>
      </c>
      <c r="BK104" s="216">
        <f>ROUND(I104*H104,2)</f>
        <v>0</v>
      </c>
      <c r="BL104" s="17" t="s">
        <v>154</v>
      </c>
      <c r="BM104" s="215" t="s">
        <v>469</v>
      </c>
    </row>
    <row r="105" spans="1:47" s="2" customFormat="1" ht="12">
      <c r="A105" s="38"/>
      <c r="B105" s="39"/>
      <c r="C105" s="40"/>
      <c r="D105" s="217" t="s">
        <v>156</v>
      </c>
      <c r="E105" s="40"/>
      <c r="F105" s="218" t="s">
        <v>470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156</v>
      </c>
      <c r="AU105" s="17" t="s">
        <v>85</v>
      </c>
    </row>
    <row r="106" spans="1:47" s="2" customFormat="1" ht="12">
      <c r="A106" s="38"/>
      <c r="B106" s="39"/>
      <c r="C106" s="40"/>
      <c r="D106" s="222" t="s">
        <v>158</v>
      </c>
      <c r="E106" s="40"/>
      <c r="F106" s="223" t="s">
        <v>471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158</v>
      </c>
      <c r="AU106" s="17" t="s">
        <v>85</v>
      </c>
    </row>
    <row r="107" spans="1:51" s="13" customFormat="1" ht="12">
      <c r="A107" s="13"/>
      <c r="B107" s="224"/>
      <c r="C107" s="225"/>
      <c r="D107" s="217" t="s">
        <v>160</v>
      </c>
      <c r="E107" s="226" t="s">
        <v>19</v>
      </c>
      <c r="F107" s="227" t="s">
        <v>472</v>
      </c>
      <c r="G107" s="225"/>
      <c r="H107" s="228">
        <v>1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160</v>
      </c>
      <c r="AU107" s="234" t="s">
        <v>85</v>
      </c>
      <c r="AV107" s="13" t="s">
        <v>85</v>
      </c>
      <c r="AW107" s="13" t="s">
        <v>34</v>
      </c>
      <c r="AX107" s="13" t="s">
        <v>83</v>
      </c>
      <c r="AY107" s="234" t="s">
        <v>147</v>
      </c>
    </row>
    <row r="108" spans="1:65" s="2" customFormat="1" ht="21.75" customHeight="1">
      <c r="A108" s="38"/>
      <c r="B108" s="39"/>
      <c r="C108" s="204" t="s">
        <v>181</v>
      </c>
      <c r="D108" s="204" t="s">
        <v>149</v>
      </c>
      <c r="E108" s="205" t="s">
        <v>473</v>
      </c>
      <c r="F108" s="206" t="s">
        <v>474</v>
      </c>
      <c r="G108" s="207" t="s">
        <v>444</v>
      </c>
      <c r="H108" s="208">
        <v>16</v>
      </c>
      <c r="I108" s="209"/>
      <c r="J108" s="210">
        <f>ROUND(I108*H108,2)</f>
        <v>0</v>
      </c>
      <c r="K108" s="206" t="s">
        <v>153</v>
      </c>
      <c r="L108" s="44"/>
      <c r="M108" s="211" t="s">
        <v>19</v>
      </c>
      <c r="N108" s="212" t="s">
        <v>46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154</v>
      </c>
      <c r="AT108" s="215" t="s">
        <v>149</v>
      </c>
      <c r="AU108" s="215" t="s">
        <v>85</v>
      </c>
      <c r="AY108" s="17" t="s">
        <v>147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83</v>
      </c>
      <c r="BK108" s="216">
        <f>ROUND(I108*H108,2)</f>
        <v>0</v>
      </c>
      <c r="BL108" s="17" t="s">
        <v>154</v>
      </c>
      <c r="BM108" s="215" t="s">
        <v>475</v>
      </c>
    </row>
    <row r="109" spans="1:47" s="2" customFormat="1" ht="12">
      <c r="A109" s="38"/>
      <c r="B109" s="39"/>
      <c r="C109" s="40"/>
      <c r="D109" s="217" t="s">
        <v>156</v>
      </c>
      <c r="E109" s="40"/>
      <c r="F109" s="218" t="s">
        <v>476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156</v>
      </c>
      <c r="AU109" s="17" t="s">
        <v>85</v>
      </c>
    </row>
    <row r="110" spans="1:47" s="2" customFormat="1" ht="12">
      <c r="A110" s="38"/>
      <c r="B110" s="39"/>
      <c r="C110" s="40"/>
      <c r="D110" s="222" t="s">
        <v>158</v>
      </c>
      <c r="E110" s="40"/>
      <c r="F110" s="223" t="s">
        <v>477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158</v>
      </c>
      <c r="AU110" s="17" t="s">
        <v>85</v>
      </c>
    </row>
    <row r="111" spans="1:51" s="13" customFormat="1" ht="12">
      <c r="A111" s="13"/>
      <c r="B111" s="224"/>
      <c r="C111" s="225"/>
      <c r="D111" s="217" t="s">
        <v>160</v>
      </c>
      <c r="E111" s="226" t="s">
        <v>19</v>
      </c>
      <c r="F111" s="227" t="s">
        <v>478</v>
      </c>
      <c r="G111" s="225"/>
      <c r="H111" s="228">
        <v>16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160</v>
      </c>
      <c r="AU111" s="234" t="s">
        <v>85</v>
      </c>
      <c r="AV111" s="13" t="s">
        <v>85</v>
      </c>
      <c r="AW111" s="13" t="s">
        <v>34</v>
      </c>
      <c r="AX111" s="13" t="s">
        <v>83</v>
      </c>
      <c r="AY111" s="234" t="s">
        <v>147</v>
      </c>
    </row>
    <row r="112" spans="1:65" s="2" customFormat="1" ht="21.75" customHeight="1">
      <c r="A112" s="38"/>
      <c r="B112" s="39"/>
      <c r="C112" s="204" t="s">
        <v>187</v>
      </c>
      <c r="D112" s="204" t="s">
        <v>149</v>
      </c>
      <c r="E112" s="205" t="s">
        <v>479</v>
      </c>
      <c r="F112" s="206" t="s">
        <v>480</v>
      </c>
      <c r="G112" s="207" t="s">
        <v>444</v>
      </c>
      <c r="H112" s="208">
        <v>2</v>
      </c>
      <c r="I112" s="209"/>
      <c r="J112" s="210">
        <f>ROUND(I112*H112,2)</f>
        <v>0</v>
      </c>
      <c r="K112" s="206" t="s">
        <v>153</v>
      </c>
      <c r="L112" s="44"/>
      <c r="M112" s="211" t="s">
        <v>19</v>
      </c>
      <c r="N112" s="212" t="s">
        <v>46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154</v>
      </c>
      <c r="AT112" s="215" t="s">
        <v>149</v>
      </c>
      <c r="AU112" s="215" t="s">
        <v>85</v>
      </c>
      <c r="AY112" s="17" t="s">
        <v>147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83</v>
      </c>
      <c r="BK112" s="216">
        <f>ROUND(I112*H112,2)</f>
        <v>0</v>
      </c>
      <c r="BL112" s="17" t="s">
        <v>154</v>
      </c>
      <c r="BM112" s="215" t="s">
        <v>481</v>
      </c>
    </row>
    <row r="113" spans="1:47" s="2" customFormat="1" ht="12">
      <c r="A113" s="38"/>
      <c r="B113" s="39"/>
      <c r="C113" s="40"/>
      <c r="D113" s="217" t="s">
        <v>156</v>
      </c>
      <c r="E113" s="40"/>
      <c r="F113" s="218" t="s">
        <v>482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156</v>
      </c>
      <c r="AU113" s="17" t="s">
        <v>85</v>
      </c>
    </row>
    <row r="114" spans="1:47" s="2" customFormat="1" ht="12">
      <c r="A114" s="38"/>
      <c r="B114" s="39"/>
      <c r="C114" s="40"/>
      <c r="D114" s="222" t="s">
        <v>158</v>
      </c>
      <c r="E114" s="40"/>
      <c r="F114" s="223" t="s">
        <v>483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158</v>
      </c>
      <c r="AU114" s="17" t="s">
        <v>85</v>
      </c>
    </row>
    <row r="115" spans="1:51" s="13" customFormat="1" ht="12">
      <c r="A115" s="13"/>
      <c r="B115" s="224"/>
      <c r="C115" s="225"/>
      <c r="D115" s="217" t="s">
        <v>160</v>
      </c>
      <c r="E115" s="226" t="s">
        <v>19</v>
      </c>
      <c r="F115" s="227" t="s">
        <v>484</v>
      </c>
      <c r="G115" s="225"/>
      <c r="H115" s="228">
        <v>2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160</v>
      </c>
      <c r="AU115" s="234" t="s">
        <v>85</v>
      </c>
      <c r="AV115" s="13" t="s">
        <v>85</v>
      </c>
      <c r="AW115" s="13" t="s">
        <v>34</v>
      </c>
      <c r="AX115" s="13" t="s">
        <v>83</v>
      </c>
      <c r="AY115" s="234" t="s">
        <v>147</v>
      </c>
    </row>
    <row r="116" spans="1:65" s="2" customFormat="1" ht="24.15" customHeight="1">
      <c r="A116" s="38"/>
      <c r="B116" s="39"/>
      <c r="C116" s="204" t="s">
        <v>193</v>
      </c>
      <c r="D116" s="204" t="s">
        <v>149</v>
      </c>
      <c r="E116" s="205" t="s">
        <v>485</v>
      </c>
      <c r="F116" s="206" t="s">
        <v>486</v>
      </c>
      <c r="G116" s="207" t="s">
        <v>444</v>
      </c>
      <c r="H116" s="208">
        <v>46</v>
      </c>
      <c r="I116" s="209"/>
      <c r="J116" s="210">
        <f>ROUND(I116*H116,2)</f>
        <v>0</v>
      </c>
      <c r="K116" s="206" t="s">
        <v>153</v>
      </c>
      <c r="L116" s="44"/>
      <c r="M116" s="211" t="s">
        <v>19</v>
      </c>
      <c r="N116" s="212" t="s">
        <v>46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154</v>
      </c>
      <c r="AT116" s="215" t="s">
        <v>149</v>
      </c>
      <c r="AU116" s="215" t="s">
        <v>85</v>
      </c>
      <c r="AY116" s="17" t="s">
        <v>147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83</v>
      </c>
      <c r="BK116" s="216">
        <f>ROUND(I116*H116,2)</f>
        <v>0</v>
      </c>
      <c r="BL116" s="17" t="s">
        <v>154</v>
      </c>
      <c r="BM116" s="215" t="s">
        <v>487</v>
      </c>
    </row>
    <row r="117" spans="1:47" s="2" customFormat="1" ht="12">
      <c r="A117" s="38"/>
      <c r="B117" s="39"/>
      <c r="C117" s="40"/>
      <c r="D117" s="217" t="s">
        <v>156</v>
      </c>
      <c r="E117" s="40"/>
      <c r="F117" s="218" t="s">
        <v>488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156</v>
      </c>
      <c r="AU117" s="17" t="s">
        <v>85</v>
      </c>
    </row>
    <row r="118" spans="1:47" s="2" customFormat="1" ht="12">
      <c r="A118" s="38"/>
      <c r="B118" s="39"/>
      <c r="C118" s="40"/>
      <c r="D118" s="222" t="s">
        <v>158</v>
      </c>
      <c r="E118" s="40"/>
      <c r="F118" s="223" t="s">
        <v>489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158</v>
      </c>
      <c r="AU118" s="17" t="s">
        <v>85</v>
      </c>
    </row>
    <row r="119" spans="1:51" s="13" customFormat="1" ht="12">
      <c r="A119" s="13"/>
      <c r="B119" s="224"/>
      <c r="C119" s="225"/>
      <c r="D119" s="217" t="s">
        <v>160</v>
      </c>
      <c r="E119" s="226" t="s">
        <v>19</v>
      </c>
      <c r="F119" s="227" t="s">
        <v>490</v>
      </c>
      <c r="G119" s="225"/>
      <c r="H119" s="228">
        <v>46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160</v>
      </c>
      <c r="AU119" s="234" t="s">
        <v>85</v>
      </c>
      <c r="AV119" s="13" t="s">
        <v>85</v>
      </c>
      <c r="AW119" s="13" t="s">
        <v>34</v>
      </c>
      <c r="AX119" s="13" t="s">
        <v>83</v>
      </c>
      <c r="AY119" s="234" t="s">
        <v>147</v>
      </c>
    </row>
    <row r="120" spans="1:65" s="2" customFormat="1" ht="24.15" customHeight="1">
      <c r="A120" s="38"/>
      <c r="B120" s="39"/>
      <c r="C120" s="204" t="s">
        <v>200</v>
      </c>
      <c r="D120" s="204" t="s">
        <v>149</v>
      </c>
      <c r="E120" s="205" t="s">
        <v>491</v>
      </c>
      <c r="F120" s="206" t="s">
        <v>492</v>
      </c>
      <c r="G120" s="207" t="s">
        <v>444</v>
      </c>
      <c r="H120" s="208">
        <v>11</v>
      </c>
      <c r="I120" s="209"/>
      <c r="J120" s="210">
        <f>ROUND(I120*H120,2)</f>
        <v>0</v>
      </c>
      <c r="K120" s="206" t="s">
        <v>153</v>
      </c>
      <c r="L120" s="44"/>
      <c r="M120" s="211" t="s">
        <v>19</v>
      </c>
      <c r="N120" s="212" t="s">
        <v>46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154</v>
      </c>
      <c r="AT120" s="215" t="s">
        <v>149</v>
      </c>
      <c r="AU120" s="215" t="s">
        <v>85</v>
      </c>
      <c r="AY120" s="17" t="s">
        <v>147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83</v>
      </c>
      <c r="BK120" s="216">
        <f>ROUND(I120*H120,2)</f>
        <v>0</v>
      </c>
      <c r="BL120" s="17" t="s">
        <v>154</v>
      </c>
      <c r="BM120" s="215" t="s">
        <v>493</v>
      </c>
    </row>
    <row r="121" spans="1:47" s="2" customFormat="1" ht="12">
      <c r="A121" s="38"/>
      <c r="B121" s="39"/>
      <c r="C121" s="40"/>
      <c r="D121" s="217" t="s">
        <v>156</v>
      </c>
      <c r="E121" s="40"/>
      <c r="F121" s="218" t="s">
        <v>494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156</v>
      </c>
      <c r="AU121" s="17" t="s">
        <v>85</v>
      </c>
    </row>
    <row r="122" spans="1:47" s="2" customFormat="1" ht="12">
      <c r="A122" s="38"/>
      <c r="B122" s="39"/>
      <c r="C122" s="40"/>
      <c r="D122" s="222" t="s">
        <v>158</v>
      </c>
      <c r="E122" s="40"/>
      <c r="F122" s="223" t="s">
        <v>495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158</v>
      </c>
      <c r="AU122" s="17" t="s">
        <v>85</v>
      </c>
    </row>
    <row r="123" spans="1:51" s="13" customFormat="1" ht="12">
      <c r="A123" s="13"/>
      <c r="B123" s="224"/>
      <c r="C123" s="225"/>
      <c r="D123" s="217" t="s">
        <v>160</v>
      </c>
      <c r="E123" s="226" t="s">
        <v>19</v>
      </c>
      <c r="F123" s="227" t="s">
        <v>496</v>
      </c>
      <c r="G123" s="225"/>
      <c r="H123" s="228">
        <v>11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160</v>
      </c>
      <c r="AU123" s="234" t="s">
        <v>85</v>
      </c>
      <c r="AV123" s="13" t="s">
        <v>85</v>
      </c>
      <c r="AW123" s="13" t="s">
        <v>34</v>
      </c>
      <c r="AX123" s="13" t="s">
        <v>83</v>
      </c>
      <c r="AY123" s="234" t="s">
        <v>147</v>
      </c>
    </row>
    <row r="124" spans="1:65" s="2" customFormat="1" ht="24.15" customHeight="1">
      <c r="A124" s="38"/>
      <c r="B124" s="39"/>
      <c r="C124" s="204" t="s">
        <v>206</v>
      </c>
      <c r="D124" s="204" t="s">
        <v>149</v>
      </c>
      <c r="E124" s="205" t="s">
        <v>497</v>
      </c>
      <c r="F124" s="206" t="s">
        <v>498</v>
      </c>
      <c r="G124" s="207" t="s">
        <v>444</v>
      </c>
      <c r="H124" s="208">
        <v>2</v>
      </c>
      <c r="I124" s="209"/>
      <c r="J124" s="210">
        <f>ROUND(I124*H124,2)</f>
        <v>0</v>
      </c>
      <c r="K124" s="206" t="s">
        <v>153</v>
      </c>
      <c r="L124" s="44"/>
      <c r="M124" s="211" t="s">
        <v>19</v>
      </c>
      <c r="N124" s="212" t="s">
        <v>46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154</v>
      </c>
      <c r="AT124" s="215" t="s">
        <v>149</v>
      </c>
      <c r="AU124" s="215" t="s">
        <v>85</v>
      </c>
      <c r="AY124" s="17" t="s">
        <v>147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83</v>
      </c>
      <c r="BK124" s="216">
        <f>ROUND(I124*H124,2)</f>
        <v>0</v>
      </c>
      <c r="BL124" s="17" t="s">
        <v>154</v>
      </c>
      <c r="BM124" s="215" t="s">
        <v>499</v>
      </c>
    </row>
    <row r="125" spans="1:47" s="2" customFormat="1" ht="12">
      <c r="A125" s="38"/>
      <c r="B125" s="39"/>
      <c r="C125" s="40"/>
      <c r="D125" s="217" t="s">
        <v>156</v>
      </c>
      <c r="E125" s="40"/>
      <c r="F125" s="218" t="s">
        <v>500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156</v>
      </c>
      <c r="AU125" s="17" t="s">
        <v>85</v>
      </c>
    </row>
    <row r="126" spans="1:47" s="2" customFormat="1" ht="12">
      <c r="A126" s="38"/>
      <c r="B126" s="39"/>
      <c r="C126" s="40"/>
      <c r="D126" s="222" t="s">
        <v>158</v>
      </c>
      <c r="E126" s="40"/>
      <c r="F126" s="223" t="s">
        <v>501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158</v>
      </c>
      <c r="AU126" s="17" t="s">
        <v>85</v>
      </c>
    </row>
    <row r="127" spans="1:51" s="13" customFormat="1" ht="12">
      <c r="A127" s="13"/>
      <c r="B127" s="224"/>
      <c r="C127" s="225"/>
      <c r="D127" s="217" t="s">
        <v>160</v>
      </c>
      <c r="E127" s="226" t="s">
        <v>19</v>
      </c>
      <c r="F127" s="227" t="s">
        <v>502</v>
      </c>
      <c r="G127" s="225"/>
      <c r="H127" s="228">
        <v>2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160</v>
      </c>
      <c r="AU127" s="234" t="s">
        <v>85</v>
      </c>
      <c r="AV127" s="13" t="s">
        <v>85</v>
      </c>
      <c r="AW127" s="13" t="s">
        <v>34</v>
      </c>
      <c r="AX127" s="13" t="s">
        <v>83</v>
      </c>
      <c r="AY127" s="234" t="s">
        <v>147</v>
      </c>
    </row>
    <row r="128" spans="1:65" s="2" customFormat="1" ht="24.15" customHeight="1">
      <c r="A128" s="38"/>
      <c r="B128" s="39"/>
      <c r="C128" s="204" t="s">
        <v>216</v>
      </c>
      <c r="D128" s="204" t="s">
        <v>149</v>
      </c>
      <c r="E128" s="205" t="s">
        <v>503</v>
      </c>
      <c r="F128" s="206" t="s">
        <v>504</v>
      </c>
      <c r="G128" s="207" t="s">
        <v>444</v>
      </c>
      <c r="H128" s="208">
        <v>46</v>
      </c>
      <c r="I128" s="209"/>
      <c r="J128" s="210">
        <f>ROUND(I128*H128,2)</f>
        <v>0</v>
      </c>
      <c r="K128" s="206" t="s">
        <v>153</v>
      </c>
      <c r="L128" s="44"/>
      <c r="M128" s="211" t="s">
        <v>19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154</v>
      </c>
      <c r="AT128" s="215" t="s">
        <v>149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505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506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47" s="2" customFormat="1" ht="12">
      <c r="A130" s="38"/>
      <c r="B130" s="39"/>
      <c r="C130" s="40"/>
      <c r="D130" s="222" t="s">
        <v>158</v>
      </c>
      <c r="E130" s="40"/>
      <c r="F130" s="223" t="s">
        <v>507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158</v>
      </c>
      <c r="AU130" s="17" t="s">
        <v>85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490</v>
      </c>
      <c r="G131" s="225"/>
      <c r="H131" s="228">
        <v>46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83</v>
      </c>
      <c r="AY131" s="234" t="s">
        <v>147</v>
      </c>
    </row>
    <row r="132" spans="1:65" s="2" customFormat="1" ht="24.15" customHeight="1">
      <c r="A132" s="38"/>
      <c r="B132" s="39"/>
      <c r="C132" s="204" t="s">
        <v>225</v>
      </c>
      <c r="D132" s="204" t="s">
        <v>149</v>
      </c>
      <c r="E132" s="205" t="s">
        <v>508</v>
      </c>
      <c r="F132" s="206" t="s">
        <v>509</v>
      </c>
      <c r="G132" s="207" t="s">
        <v>444</v>
      </c>
      <c r="H132" s="208">
        <v>11</v>
      </c>
      <c r="I132" s="209"/>
      <c r="J132" s="210">
        <f>ROUND(I132*H132,2)</f>
        <v>0</v>
      </c>
      <c r="K132" s="206" t="s">
        <v>153</v>
      </c>
      <c r="L132" s="44"/>
      <c r="M132" s="211" t="s">
        <v>19</v>
      </c>
      <c r="N132" s="212" t="s">
        <v>46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154</v>
      </c>
      <c r="AT132" s="215" t="s">
        <v>149</v>
      </c>
      <c r="AU132" s="215" t="s">
        <v>85</v>
      </c>
      <c r="AY132" s="17" t="s">
        <v>147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83</v>
      </c>
      <c r="BK132" s="216">
        <f>ROUND(I132*H132,2)</f>
        <v>0</v>
      </c>
      <c r="BL132" s="17" t="s">
        <v>154</v>
      </c>
      <c r="BM132" s="215" t="s">
        <v>510</v>
      </c>
    </row>
    <row r="133" spans="1:47" s="2" customFormat="1" ht="12">
      <c r="A133" s="38"/>
      <c r="B133" s="39"/>
      <c r="C133" s="40"/>
      <c r="D133" s="217" t="s">
        <v>156</v>
      </c>
      <c r="E133" s="40"/>
      <c r="F133" s="218" t="s">
        <v>511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85</v>
      </c>
    </row>
    <row r="134" spans="1:47" s="2" customFormat="1" ht="12">
      <c r="A134" s="38"/>
      <c r="B134" s="39"/>
      <c r="C134" s="40"/>
      <c r="D134" s="222" t="s">
        <v>158</v>
      </c>
      <c r="E134" s="40"/>
      <c r="F134" s="223" t="s">
        <v>512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85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496</v>
      </c>
      <c r="G135" s="225"/>
      <c r="H135" s="228">
        <v>11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83</v>
      </c>
      <c r="AY135" s="234" t="s">
        <v>147</v>
      </c>
    </row>
    <row r="136" spans="1:65" s="2" customFormat="1" ht="24.15" customHeight="1">
      <c r="A136" s="38"/>
      <c r="B136" s="39"/>
      <c r="C136" s="204" t="s">
        <v>212</v>
      </c>
      <c r="D136" s="204" t="s">
        <v>149</v>
      </c>
      <c r="E136" s="205" t="s">
        <v>513</v>
      </c>
      <c r="F136" s="206" t="s">
        <v>514</v>
      </c>
      <c r="G136" s="207" t="s">
        <v>444</v>
      </c>
      <c r="H136" s="208">
        <v>2</v>
      </c>
      <c r="I136" s="209"/>
      <c r="J136" s="210">
        <f>ROUND(I136*H136,2)</f>
        <v>0</v>
      </c>
      <c r="K136" s="206" t="s">
        <v>153</v>
      </c>
      <c r="L136" s="44"/>
      <c r="M136" s="211" t="s">
        <v>19</v>
      </c>
      <c r="N136" s="212" t="s">
        <v>46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154</v>
      </c>
      <c r="AT136" s="215" t="s">
        <v>149</v>
      </c>
      <c r="AU136" s="215" t="s">
        <v>85</v>
      </c>
      <c r="AY136" s="17" t="s">
        <v>147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83</v>
      </c>
      <c r="BK136" s="216">
        <f>ROUND(I136*H136,2)</f>
        <v>0</v>
      </c>
      <c r="BL136" s="17" t="s">
        <v>154</v>
      </c>
      <c r="BM136" s="215" t="s">
        <v>515</v>
      </c>
    </row>
    <row r="137" spans="1:47" s="2" customFormat="1" ht="12">
      <c r="A137" s="38"/>
      <c r="B137" s="39"/>
      <c r="C137" s="40"/>
      <c r="D137" s="217" t="s">
        <v>156</v>
      </c>
      <c r="E137" s="40"/>
      <c r="F137" s="218" t="s">
        <v>516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85</v>
      </c>
    </row>
    <row r="138" spans="1:47" s="2" customFormat="1" ht="12">
      <c r="A138" s="38"/>
      <c r="B138" s="39"/>
      <c r="C138" s="40"/>
      <c r="D138" s="222" t="s">
        <v>158</v>
      </c>
      <c r="E138" s="40"/>
      <c r="F138" s="223" t="s">
        <v>517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158</v>
      </c>
      <c r="AU138" s="17" t="s">
        <v>85</v>
      </c>
    </row>
    <row r="139" spans="1:51" s="13" customFormat="1" ht="12">
      <c r="A139" s="13"/>
      <c r="B139" s="224"/>
      <c r="C139" s="225"/>
      <c r="D139" s="217" t="s">
        <v>160</v>
      </c>
      <c r="E139" s="226" t="s">
        <v>19</v>
      </c>
      <c r="F139" s="227" t="s">
        <v>502</v>
      </c>
      <c r="G139" s="225"/>
      <c r="H139" s="228">
        <v>2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160</v>
      </c>
      <c r="AU139" s="234" t="s">
        <v>85</v>
      </c>
      <c r="AV139" s="13" t="s">
        <v>85</v>
      </c>
      <c r="AW139" s="13" t="s">
        <v>34</v>
      </c>
      <c r="AX139" s="13" t="s">
        <v>83</v>
      </c>
      <c r="AY139" s="234" t="s">
        <v>147</v>
      </c>
    </row>
    <row r="140" spans="1:65" s="2" customFormat="1" ht="24.15" customHeight="1">
      <c r="A140" s="38"/>
      <c r="B140" s="39"/>
      <c r="C140" s="204" t="s">
        <v>313</v>
      </c>
      <c r="D140" s="204" t="s">
        <v>149</v>
      </c>
      <c r="E140" s="205" t="s">
        <v>518</v>
      </c>
      <c r="F140" s="206" t="s">
        <v>519</v>
      </c>
      <c r="G140" s="207" t="s">
        <v>444</v>
      </c>
      <c r="H140" s="208">
        <v>1</v>
      </c>
      <c r="I140" s="209"/>
      <c r="J140" s="210">
        <f>ROUND(I140*H140,2)</f>
        <v>0</v>
      </c>
      <c r="K140" s="206" t="s">
        <v>153</v>
      </c>
      <c r="L140" s="44"/>
      <c r="M140" s="211" t="s">
        <v>19</v>
      </c>
      <c r="N140" s="212" t="s">
        <v>46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154</v>
      </c>
      <c r="AT140" s="215" t="s">
        <v>149</v>
      </c>
      <c r="AU140" s="215" t="s">
        <v>85</v>
      </c>
      <c r="AY140" s="17" t="s">
        <v>147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83</v>
      </c>
      <c r="BK140" s="216">
        <f>ROUND(I140*H140,2)</f>
        <v>0</v>
      </c>
      <c r="BL140" s="17" t="s">
        <v>154</v>
      </c>
      <c r="BM140" s="215" t="s">
        <v>520</v>
      </c>
    </row>
    <row r="141" spans="1:47" s="2" customFormat="1" ht="12">
      <c r="A141" s="38"/>
      <c r="B141" s="39"/>
      <c r="C141" s="40"/>
      <c r="D141" s="217" t="s">
        <v>156</v>
      </c>
      <c r="E141" s="40"/>
      <c r="F141" s="218" t="s">
        <v>521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85</v>
      </c>
    </row>
    <row r="142" spans="1:47" s="2" customFormat="1" ht="12">
      <c r="A142" s="38"/>
      <c r="B142" s="39"/>
      <c r="C142" s="40"/>
      <c r="D142" s="222" t="s">
        <v>158</v>
      </c>
      <c r="E142" s="40"/>
      <c r="F142" s="223" t="s">
        <v>522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85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472</v>
      </c>
      <c r="G143" s="225"/>
      <c r="H143" s="228">
        <v>1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83</v>
      </c>
      <c r="AY143" s="234" t="s">
        <v>147</v>
      </c>
    </row>
    <row r="144" spans="1:65" s="2" customFormat="1" ht="24.15" customHeight="1">
      <c r="A144" s="38"/>
      <c r="B144" s="39"/>
      <c r="C144" s="204" t="s">
        <v>326</v>
      </c>
      <c r="D144" s="204" t="s">
        <v>149</v>
      </c>
      <c r="E144" s="205" t="s">
        <v>523</v>
      </c>
      <c r="F144" s="206" t="s">
        <v>524</v>
      </c>
      <c r="G144" s="207" t="s">
        <v>444</v>
      </c>
      <c r="H144" s="208">
        <v>16</v>
      </c>
      <c r="I144" s="209"/>
      <c r="J144" s="210">
        <f>ROUND(I144*H144,2)</f>
        <v>0</v>
      </c>
      <c r="K144" s="206" t="s">
        <v>153</v>
      </c>
      <c r="L144" s="44"/>
      <c r="M144" s="211" t="s">
        <v>19</v>
      </c>
      <c r="N144" s="212" t="s">
        <v>46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154</v>
      </c>
      <c r="AT144" s="215" t="s">
        <v>149</v>
      </c>
      <c r="AU144" s="215" t="s">
        <v>85</v>
      </c>
      <c r="AY144" s="17" t="s">
        <v>147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83</v>
      </c>
      <c r="BK144" s="216">
        <f>ROUND(I144*H144,2)</f>
        <v>0</v>
      </c>
      <c r="BL144" s="17" t="s">
        <v>154</v>
      </c>
      <c r="BM144" s="215" t="s">
        <v>525</v>
      </c>
    </row>
    <row r="145" spans="1:47" s="2" customFormat="1" ht="12">
      <c r="A145" s="38"/>
      <c r="B145" s="39"/>
      <c r="C145" s="40"/>
      <c r="D145" s="217" t="s">
        <v>156</v>
      </c>
      <c r="E145" s="40"/>
      <c r="F145" s="218" t="s">
        <v>526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85</v>
      </c>
    </row>
    <row r="146" spans="1:47" s="2" customFormat="1" ht="12">
      <c r="A146" s="38"/>
      <c r="B146" s="39"/>
      <c r="C146" s="40"/>
      <c r="D146" s="222" t="s">
        <v>158</v>
      </c>
      <c r="E146" s="40"/>
      <c r="F146" s="223" t="s">
        <v>527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158</v>
      </c>
      <c r="AU146" s="17" t="s">
        <v>85</v>
      </c>
    </row>
    <row r="147" spans="1:51" s="13" customFormat="1" ht="12">
      <c r="A147" s="13"/>
      <c r="B147" s="224"/>
      <c r="C147" s="225"/>
      <c r="D147" s="217" t="s">
        <v>160</v>
      </c>
      <c r="E147" s="226" t="s">
        <v>19</v>
      </c>
      <c r="F147" s="227" t="s">
        <v>478</v>
      </c>
      <c r="G147" s="225"/>
      <c r="H147" s="228">
        <v>16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160</v>
      </c>
      <c r="AU147" s="234" t="s">
        <v>85</v>
      </c>
      <c r="AV147" s="13" t="s">
        <v>85</v>
      </c>
      <c r="AW147" s="13" t="s">
        <v>34</v>
      </c>
      <c r="AX147" s="13" t="s">
        <v>83</v>
      </c>
      <c r="AY147" s="234" t="s">
        <v>147</v>
      </c>
    </row>
    <row r="148" spans="1:65" s="2" customFormat="1" ht="24.15" customHeight="1">
      <c r="A148" s="38"/>
      <c r="B148" s="39"/>
      <c r="C148" s="204" t="s">
        <v>8</v>
      </c>
      <c r="D148" s="204" t="s">
        <v>149</v>
      </c>
      <c r="E148" s="205" t="s">
        <v>528</v>
      </c>
      <c r="F148" s="206" t="s">
        <v>529</v>
      </c>
      <c r="G148" s="207" t="s">
        <v>444</v>
      </c>
      <c r="H148" s="208">
        <v>2</v>
      </c>
      <c r="I148" s="209"/>
      <c r="J148" s="210">
        <f>ROUND(I148*H148,2)</f>
        <v>0</v>
      </c>
      <c r="K148" s="206" t="s">
        <v>153</v>
      </c>
      <c r="L148" s="44"/>
      <c r="M148" s="211" t="s">
        <v>19</v>
      </c>
      <c r="N148" s="212" t="s">
        <v>46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154</v>
      </c>
      <c r="AT148" s="215" t="s">
        <v>149</v>
      </c>
      <c r="AU148" s="215" t="s">
        <v>85</v>
      </c>
      <c r="AY148" s="17" t="s">
        <v>147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83</v>
      </c>
      <c r="BK148" s="216">
        <f>ROUND(I148*H148,2)</f>
        <v>0</v>
      </c>
      <c r="BL148" s="17" t="s">
        <v>154</v>
      </c>
      <c r="BM148" s="215" t="s">
        <v>530</v>
      </c>
    </row>
    <row r="149" spans="1:47" s="2" customFormat="1" ht="12">
      <c r="A149" s="38"/>
      <c r="B149" s="39"/>
      <c r="C149" s="40"/>
      <c r="D149" s="217" t="s">
        <v>156</v>
      </c>
      <c r="E149" s="40"/>
      <c r="F149" s="218" t="s">
        <v>531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156</v>
      </c>
      <c r="AU149" s="17" t="s">
        <v>85</v>
      </c>
    </row>
    <row r="150" spans="1:47" s="2" customFormat="1" ht="12">
      <c r="A150" s="38"/>
      <c r="B150" s="39"/>
      <c r="C150" s="40"/>
      <c r="D150" s="222" t="s">
        <v>158</v>
      </c>
      <c r="E150" s="40"/>
      <c r="F150" s="223" t="s">
        <v>532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158</v>
      </c>
      <c r="AU150" s="17" t="s">
        <v>85</v>
      </c>
    </row>
    <row r="151" spans="1:51" s="13" customFormat="1" ht="12">
      <c r="A151" s="13"/>
      <c r="B151" s="224"/>
      <c r="C151" s="225"/>
      <c r="D151" s="217" t="s">
        <v>160</v>
      </c>
      <c r="E151" s="226" t="s">
        <v>19</v>
      </c>
      <c r="F151" s="227" t="s">
        <v>484</v>
      </c>
      <c r="G151" s="225"/>
      <c r="H151" s="228">
        <v>2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160</v>
      </c>
      <c r="AU151" s="234" t="s">
        <v>85</v>
      </c>
      <c r="AV151" s="13" t="s">
        <v>85</v>
      </c>
      <c r="AW151" s="13" t="s">
        <v>34</v>
      </c>
      <c r="AX151" s="13" t="s">
        <v>83</v>
      </c>
      <c r="AY151" s="234" t="s">
        <v>147</v>
      </c>
    </row>
    <row r="152" spans="1:65" s="2" customFormat="1" ht="24.15" customHeight="1">
      <c r="A152" s="38"/>
      <c r="B152" s="39"/>
      <c r="C152" s="204" t="s">
        <v>350</v>
      </c>
      <c r="D152" s="204" t="s">
        <v>149</v>
      </c>
      <c r="E152" s="205" t="s">
        <v>533</v>
      </c>
      <c r="F152" s="206" t="s">
        <v>534</v>
      </c>
      <c r="G152" s="207" t="s">
        <v>444</v>
      </c>
      <c r="H152" s="208">
        <v>19</v>
      </c>
      <c r="I152" s="209"/>
      <c r="J152" s="210">
        <f>ROUND(I152*H152,2)</f>
        <v>0</v>
      </c>
      <c r="K152" s="206" t="s">
        <v>153</v>
      </c>
      <c r="L152" s="44"/>
      <c r="M152" s="211" t="s">
        <v>19</v>
      </c>
      <c r="N152" s="212" t="s">
        <v>46</v>
      </c>
      <c r="O152" s="8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154</v>
      </c>
      <c r="AT152" s="215" t="s">
        <v>149</v>
      </c>
      <c r="AU152" s="215" t="s">
        <v>85</v>
      </c>
      <c r="AY152" s="17" t="s">
        <v>147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83</v>
      </c>
      <c r="BK152" s="216">
        <f>ROUND(I152*H152,2)</f>
        <v>0</v>
      </c>
      <c r="BL152" s="17" t="s">
        <v>154</v>
      </c>
      <c r="BM152" s="215" t="s">
        <v>535</v>
      </c>
    </row>
    <row r="153" spans="1:47" s="2" customFormat="1" ht="12">
      <c r="A153" s="38"/>
      <c r="B153" s="39"/>
      <c r="C153" s="40"/>
      <c r="D153" s="217" t="s">
        <v>156</v>
      </c>
      <c r="E153" s="40"/>
      <c r="F153" s="218" t="s">
        <v>536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156</v>
      </c>
      <c r="AU153" s="17" t="s">
        <v>85</v>
      </c>
    </row>
    <row r="154" spans="1:47" s="2" customFormat="1" ht="12">
      <c r="A154" s="38"/>
      <c r="B154" s="39"/>
      <c r="C154" s="40"/>
      <c r="D154" s="222" t="s">
        <v>158</v>
      </c>
      <c r="E154" s="40"/>
      <c r="F154" s="223" t="s">
        <v>537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158</v>
      </c>
      <c r="AU154" s="17" t="s">
        <v>85</v>
      </c>
    </row>
    <row r="155" spans="1:51" s="13" customFormat="1" ht="12">
      <c r="A155" s="13"/>
      <c r="B155" s="224"/>
      <c r="C155" s="225"/>
      <c r="D155" s="217" t="s">
        <v>160</v>
      </c>
      <c r="E155" s="226" t="s">
        <v>19</v>
      </c>
      <c r="F155" s="227" t="s">
        <v>538</v>
      </c>
      <c r="G155" s="225"/>
      <c r="H155" s="228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160</v>
      </c>
      <c r="AU155" s="234" t="s">
        <v>85</v>
      </c>
      <c r="AV155" s="13" t="s">
        <v>85</v>
      </c>
      <c r="AW155" s="13" t="s">
        <v>34</v>
      </c>
      <c r="AX155" s="13" t="s">
        <v>83</v>
      </c>
      <c r="AY155" s="234" t="s">
        <v>147</v>
      </c>
    </row>
    <row r="156" spans="1:65" s="2" customFormat="1" ht="24.15" customHeight="1">
      <c r="A156" s="38"/>
      <c r="B156" s="39"/>
      <c r="C156" s="204" t="s">
        <v>356</v>
      </c>
      <c r="D156" s="204" t="s">
        <v>149</v>
      </c>
      <c r="E156" s="205" t="s">
        <v>539</v>
      </c>
      <c r="F156" s="206" t="s">
        <v>540</v>
      </c>
      <c r="G156" s="207" t="s">
        <v>444</v>
      </c>
      <c r="H156" s="208">
        <v>304</v>
      </c>
      <c r="I156" s="209"/>
      <c r="J156" s="210">
        <f>ROUND(I156*H156,2)</f>
        <v>0</v>
      </c>
      <c r="K156" s="206" t="s">
        <v>153</v>
      </c>
      <c r="L156" s="44"/>
      <c r="M156" s="211" t="s">
        <v>19</v>
      </c>
      <c r="N156" s="212" t="s">
        <v>46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154</v>
      </c>
      <c r="AT156" s="215" t="s">
        <v>149</v>
      </c>
      <c r="AU156" s="215" t="s">
        <v>85</v>
      </c>
      <c r="AY156" s="17" t="s">
        <v>147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83</v>
      </c>
      <c r="BK156" s="216">
        <f>ROUND(I156*H156,2)</f>
        <v>0</v>
      </c>
      <c r="BL156" s="17" t="s">
        <v>154</v>
      </c>
      <c r="BM156" s="215" t="s">
        <v>541</v>
      </c>
    </row>
    <row r="157" spans="1:47" s="2" customFormat="1" ht="12">
      <c r="A157" s="38"/>
      <c r="B157" s="39"/>
      <c r="C157" s="40"/>
      <c r="D157" s="217" t="s">
        <v>156</v>
      </c>
      <c r="E157" s="40"/>
      <c r="F157" s="218" t="s">
        <v>542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156</v>
      </c>
      <c r="AU157" s="17" t="s">
        <v>85</v>
      </c>
    </row>
    <row r="158" spans="1:47" s="2" customFormat="1" ht="12">
      <c r="A158" s="38"/>
      <c r="B158" s="39"/>
      <c r="C158" s="40"/>
      <c r="D158" s="222" t="s">
        <v>158</v>
      </c>
      <c r="E158" s="40"/>
      <c r="F158" s="223" t="s">
        <v>543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158</v>
      </c>
      <c r="AU158" s="17" t="s">
        <v>85</v>
      </c>
    </row>
    <row r="159" spans="1:51" s="13" customFormat="1" ht="12">
      <c r="A159" s="13"/>
      <c r="B159" s="224"/>
      <c r="C159" s="225"/>
      <c r="D159" s="217" t="s">
        <v>160</v>
      </c>
      <c r="E159" s="226" t="s">
        <v>19</v>
      </c>
      <c r="F159" s="227" t="s">
        <v>544</v>
      </c>
      <c r="G159" s="225"/>
      <c r="H159" s="228">
        <v>304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160</v>
      </c>
      <c r="AU159" s="234" t="s">
        <v>85</v>
      </c>
      <c r="AV159" s="13" t="s">
        <v>85</v>
      </c>
      <c r="AW159" s="13" t="s">
        <v>34</v>
      </c>
      <c r="AX159" s="13" t="s">
        <v>83</v>
      </c>
      <c r="AY159" s="234" t="s">
        <v>147</v>
      </c>
    </row>
    <row r="160" spans="1:65" s="2" customFormat="1" ht="24.15" customHeight="1">
      <c r="A160" s="38"/>
      <c r="B160" s="39"/>
      <c r="C160" s="204" t="s">
        <v>368</v>
      </c>
      <c r="D160" s="204" t="s">
        <v>149</v>
      </c>
      <c r="E160" s="205" t="s">
        <v>545</v>
      </c>
      <c r="F160" s="206" t="s">
        <v>546</v>
      </c>
      <c r="G160" s="207" t="s">
        <v>444</v>
      </c>
      <c r="H160" s="208">
        <v>38</v>
      </c>
      <c r="I160" s="209"/>
      <c r="J160" s="210">
        <f>ROUND(I160*H160,2)</f>
        <v>0</v>
      </c>
      <c r="K160" s="206" t="s">
        <v>153</v>
      </c>
      <c r="L160" s="44"/>
      <c r="M160" s="211" t="s">
        <v>19</v>
      </c>
      <c r="N160" s="212" t="s">
        <v>46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154</v>
      </c>
      <c r="AT160" s="215" t="s">
        <v>149</v>
      </c>
      <c r="AU160" s="215" t="s">
        <v>85</v>
      </c>
      <c r="AY160" s="17" t="s">
        <v>147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83</v>
      </c>
      <c r="BK160" s="216">
        <f>ROUND(I160*H160,2)</f>
        <v>0</v>
      </c>
      <c r="BL160" s="17" t="s">
        <v>154</v>
      </c>
      <c r="BM160" s="215" t="s">
        <v>547</v>
      </c>
    </row>
    <row r="161" spans="1:47" s="2" customFormat="1" ht="12">
      <c r="A161" s="38"/>
      <c r="B161" s="39"/>
      <c r="C161" s="40"/>
      <c r="D161" s="217" t="s">
        <v>156</v>
      </c>
      <c r="E161" s="40"/>
      <c r="F161" s="218" t="s">
        <v>548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156</v>
      </c>
      <c r="AU161" s="17" t="s">
        <v>85</v>
      </c>
    </row>
    <row r="162" spans="1:47" s="2" customFormat="1" ht="12">
      <c r="A162" s="38"/>
      <c r="B162" s="39"/>
      <c r="C162" s="40"/>
      <c r="D162" s="222" t="s">
        <v>158</v>
      </c>
      <c r="E162" s="40"/>
      <c r="F162" s="223" t="s">
        <v>549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158</v>
      </c>
      <c r="AU162" s="17" t="s">
        <v>85</v>
      </c>
    </row>
    <row r="163" spans="1:51" s="13" customFormat="1" ht="12">
      <c r="A163" s="13"/>
      <c r="B163" s="224"/>
      <c r="C163" s="225"/>
      <c r="D163" s="217" t="s">
        <v>160</v>
      </c>
      <c r="E163" s="226" t="s">
        <v>19</v>
      </c>
      <c r="F163" s="227" t="s">
        <v>550</v>
      </c>
      <c r="G163" s="225"/>
      <c r="H163" s="228">
        <v>38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160</v>
      </c>
      <c r="AU163" s="234" t="s">
        <v>85</v>
      </c>
      <c r="AV163" s="13" t="s">
        <v>85</v>
      </c>
      <c r="AW163" s="13" t="s">
        <v>34</v>
      </c>
      <c r="AX163" s="13" t="s">
        <v>83</v>
      </c>
      <c r="AY163" s="234" t="s">
        <v>147</v>
      </c>
    </row>
    <row r="164" spans="1:63" s="12" customFormat="1" ht="22.8" customHeight="1">
      <c r="A164" s="12"/>
      <c r="B164" s="188"/>
      <c r="C164" s="189"/>
      <c r="D164" s="190" t="s">
        <v>74</v>
      </c>
      <c r="E164" s="202" t="s">
        <v>223</v>
      </c>
      <c r="F164" s="202" t="s">
        <v>224</v>
      </c>
      <c r="G164" s="189"/>
      <c r="H164" s="189"/>
      <c r="I164" s="192"/>
      <c r="J164" s="203">
        <f>BK164</f>
        <v>0</v>
      </c>
      <c r="K164" s="189"/>
      <c r="L164" s="194"/>
      <c r="M164" s="195"/>
      <c r="N164" s="196"/>
      <c r="O164" s="196"/>
      <c r="P164" s="197">
        <f>SUM(P165:P170)</f>
        <v>0</v>
      </c>
      <c r="Q164" s="196"/>
      <c r="R164" s="197">
        <f>SUM(R165:R170)</f>
        <v>0</v>
      </c>
      <c r="S164" s="196"/>
      <c r="T164" s="198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9" t="s">
        <v>83</v>
      </c>
      <c r="AT164" s="200" t="s">
        <v>74</v>
      </c>
      <c r="AU164" s="200" t="s">
        <v>83</v>
      </c>
      <c r="AY164" s="199" t="s">
        <v>147</v>
      </c>
      <c r="BK164" s="201">
        <f>SUM(BK165:BK170)</f>
        <v>0</v>
      </c>
    </row>
    <row r="165" spans="1:65" s="2" customFormat="1" ht="21.75" customHeight="1">
      <c r="A165" s="38"/>
      <c r="B165" s="39"/>
      <c r="C165" s="204" t="s">
        <v>374</v>
      </c>
      <c r="D165" s="204" t="s">
        <v>149</v>
      </c>
      <c r="E165" s="205" t="s">
        <v>226</v>
      </c>
      <c r="F165" s="206" t="s">
        <v>227</v>
      </c>
      <c r="G165" s="207" t="s">
        <v>209</v>
      </c>
      <c r="H165" s="208">
        <v>3.15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46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154</v>
      </c>
      <c r="AT165" s="215" t="s">
        <v>149</v>
      </c>
      <c r="AU165" s="215" t="s">
        <v>85</v>
      </c>
      <c r="AY165" s="17" t="s">
        <v>147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83</v>
      </c>
      <c r="BK165" s="216">
        <f>ROUND(I165*H165,2)</f>
        <v>0</v>
      </c>
      <c r="BL165" s="17" t="s">
        <v>154</v>
      </c>
      <c r="BM165" s="215" t="s">
        <v>551</v>
      </c>
    </row>
    <row r="166" spans="1:47" s="2" customFormat="1" ht="12">
      <c r="A166" s="38"/>
      <c r="B166" s="39"/>
      <c r="C166" s="40"/>
      <c r="D166" s="217" t="s">
        <v>156</v>
      </c>
      <c r="E166" s="40"/>
      <c r="F166" s="218" t="s">
        <v>227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156</v>
      </c>
      <c r="AU166" s="17" t="s">
        <v>85</v>
      </c>
    </row>
    <row r="167" spans="1:51" s="13" customFormat="1" ht="12">
      <c r="A167" s="13"/>
      <c r="B167" s="224"/>
      <c r="C167" s="225"/>
      <c r="D167" s="217" t="s">
        <v>160</v>
      </c>
      <c r="E167" s="226" t="s">
        <v>19</v>
      </c>
      <c r="F167" s="227" t="s">
        <v>552</v>
      </c>
      <c r="G167" s="225"/>
      <c r="H167" s="228">
        <v>2.4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160</v>
      </c>
      <c r="AU167" s="234" t="s">
        <v>85</v>
      </c>
      <c r="AV167" s="13" t="s">
        <v>85</v>
      </c>
      <c r="AW167" s="13" t="s">
        <v>34</v>
      </c>
      <c r="AX167" s="13" t="s">
        <v>75</v>
      </c>
      <c r="AY167" s="234" t="s">
        <v>147</v>
      </c>
    </row>
    <row r="168" spans="1:51" s="13" customFormat="1" ht="12">
      <c r="A168" s="13"/>
      <c r="B168" s="224"/>
      <c r="C168" s="225"/>
      <c r="D168" s="217" t="s">
        <v>160</v>
      </c>
      <c r="E168" s="226" t="s">
        <v>19</v>
      </c>
      <c r="F168" s="227" t="s">
        <v>553</v>
      </c>
      <c r="G168" s="225"/>
      <c r="H168" s="228">
        <v>0.05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160</v>
      </c>
      <c r="AU168" s="234" t="s">
        <v>85</v>
      </c>
      <c r="AV168" s="13" t="s">
        <v>85</v>
      </c>
      <c r="AW168" s="13" t="s">
        <v>34</v>
      </c>
      <c r="AX168" s="13" t="s">
        <v>75</v>
      </c>
      <c r="AY168" s="234" t="s">
        <v>147</v>
      </c>
    </row>
    <row r="169" spans="1:51" s="13" customFormat="1" ht="12">
      <c r="A169" s="13"/>
      <c r="B169" s="224"/>
      <c r="C169" s="225"/>
      <c r="D169" s="217" t="s">
        <v>160</v>
      </c>
      <c r="E169" s="226" t="s">
        <v>19</v>
      </c>
      <c r="F169" s="227" t="s">
        <v>554</v>
      </c>
      <c r="G169" s="225"/>
      <c r="H169" s="228">
        <v>0.7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160</v>
      </c>
      <c r="AU169" s="234" t="s">
        <v>85</v>
      </c>
      <c r="AV169" s="13" t="s">
        <v>85</v>
      </c>
      <c r="AW169" s="13" t="s">
        <v>34</v>
      </c>
      <c r="AX169" s="13" t="s">
        <v>75</v>
      </c>
      <c r="AY169" s="234" t="s">
        <v>147</v>
      </c>
    </row>
    <row r="170" spans="1:51" s="14" customFormat="1" ht="12">
      <c r="A170" s="14"/>
      <c r="B170" s="238"/>
      <c r="C170" s="239"/>
      <c r="D170" s="217" t="s">
        <v>160</v>
      </c>
      <c r="E170" s="240" t="s">
        <v>19</v>
      </c>
      <c r="F170" s="241" t="s">
        <v>247</v>
      </c>
      <c r="G170" s="239"/>
      <c r="H170" s="242">
        <v>3.15</v>
      </c>
      <c r="I170" s="243"/>
      <c r="J170" s="239"/>
      <c r="K170" s="239"/>
      <c r="L170" s="244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160</v>
      </c>
      <c r="AU170" s="248" t="s">
        <v>85</v>
      </c>
      <c r="AV170" s="14" t="s">
        <v>154</v>
      </c>
      <c r="AW170" s="14" t="s">
        <v>34</v>
      </c>
      <c r="AX170" s="14" t="s">
        <v>83</v>
      </c>
      <c r="AY170" s="248" t="s">
        <v>147</v>
      </c>
    </row>
    <row r="171" spans="1:31" s="2" customFormat="1" ht="6.95" customHeight="1">
      <c r="A171" s="38"/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44"/>
      <c r="M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</sheetData>
  <sheetProtection password="CC35" sheet="1" objects="1" scenarios="1" formatColumns="0" formatRows="0" autoFilter="0"/>
  <autoFilter ref="C81:K17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2/112101101"/>
    <hyperlink ref="F98" r:id="rId2" display="https://podminky.urs.cz/item/CS_URS_2022_02/112101102"/>
    <hyperlink ref="F102" r:id="rId3" display="https://podminky.urs.cz/item/CS_URS_2022_02/112101104"/>
    <hyperlink ref="F106" r:id="rId4" display="https://podminky.urs.cz/item/CS_URS_2022_02/112251101"/>
    <hyperlink ref="F110" r:id="rId5" display="https://podminky.urs.cz/item/CS_URS_2022_02/112251102"/>
    <hyperlink ref="F114" r:id="rId6" display="https://podminky.urs.cz/item/CS_URS_2022_02/112251104"/>
    <hyperlink ref="F118" r:id="rId7" display="https://podminky.urs.cz/item/CS_URS_2022_02/162201401"/>
    <hyperlink ref="F122" r:id="rId8" display="https://podminky.urs.cz/item/CS_URS_2022_02/162201402"/>
    <hyperlink ref="F126" r:id="rId9" display="https://podminky.urs.cz/item/CS_URS_2022_02/162201404"/>
    <hyperlink ref="F130" r:id="rId10" display="https://podminky.urs.cz/item/CS_URS_2022_02/162201411"/>
    <hyperlink ref="F134" r:id="rId11" display="https://podminky.urs.cz/item/CS_URS_2022_02/162201412"/>
    <hyperlink ref="F138" r:id="rId12" display="https://podminky.urs.cz/item/CS_URS_2022_02/162201414"/>
    <hyperlink ref="F142" r:id="rId13" display="https://podminky.urs.cz/item/CS_URS_2022_02/162201421"/>
    <hyperlink ref="F146" r:id="rId14" display="https://podminky.urs.cz/item/CS_URS_2022_02/162201422"/>
    <hyperlink ref="F150" r:id="rId15" display="https://podminky.urs.cz/item/CS_URS_2022_02/162201424"/>
    <hyperlink ref="F154" r:id="rId16" display="https://podminky.urs.cz/item/CS_URS_2022_02/162301971"/>
    <hyperlink ref="F158" r:id="rId17" display="https://podminky.urs.cz/item/CS_URS_2022_02/162301972"/>
    <hyperlink ref="F162" r:id="rId18" display="https://podminky.urs.cz/item/CS_URS_2022_02/16230197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555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ROUND((SUM(BE85:BE143)),2)</f>
        <v>0</v>
      </c>
      <c r="G33" s="38"/>
      <c r="H33" s="38"/>
      <c r="I33" s="148">
        <v>0.21</v>
      </c>
      <c r="J33" s="147">
        <f>ROUND(((SUM(BE85:BE143))*I33),2)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ROUND((SUM(BF85:BF143)),2)</f>
        <v>0</v>
      </c>
      <c r="G34" s="38"/>
      <c r="H34" s="38"/>
      <c r="I34" s="148">
        <v>0.15</v>
      </c>
      <c r="J34" s="147">
        <f>ROUND(((SUM(BF85:BF143))*I34),2)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ROUND((SUM(BG85:BG143)),2)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ROUND((SUM(BH85:BH143)),2)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ROUND((SUM(BI85:BI143)),2)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02.03 - Rekonstrukce hráze - těsnící clona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231</v>
      </c>
      <c r="E62" s="174"/>
      <c r="F62" s="174"/>
      <c r="G62" s="174"/>
      <c r="H62" s="174"/>
      <c r="I62" s="174"/>
      <c r="J62" s="175">
        <f>J92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233</v>
      </c>
      <c r="E63" s="174"/>
      <c r="F63" s="174"/>
      <c r="G63" s="174"/>
      <c r="H63" s="174"/>
      <c r="I63" s="174"/>
      <c r="J63" s="175">
        <f>J122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131</v>
      </c>
      <c r="E64" s="174"/>
      <c r="F64" s="174"/>
      <c r="G64" s="174"/>
      <c r="H64" s="174"/>
      <c r="I64" s="174"/>
      <c r="J64" s="175">
        <f>J127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232</v>
      </c>
      <c r="E65" s="174"/>
      <c r="F65" s="174"/>
      <c r="G65" s="174"/>
      <c r="H65" s="174"/>
      <c r="I65" s="174"/>
      <c r="J65" s="175">
        <f>J140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132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Rekonstrukce malé vodní nádrže Milíkov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123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02.03 - Rekonstrukce hráze - těsnící clona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Milíkov</v>
      </c>
      <c r="G79" s="40"/>
      <c r="H79" s="40"/>
      <c r="I79" s="32" t="s">
        <v>23</v>
      </c>
      <c r="J79" s="72" t="str">
        <f>IF(J12="","",J12)</f>
        <v>29. 9. 2022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Obec Milíkov</v>
      </c>
      <c r="G81" s="40"/>
      <c r="H81" s="40"/>
      <c r="I81" s="32" t="s">
        <v>32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35</v>
      </c>
      <c r="J82" s="36" t="str">
        <f>E24</f>
        <v>Vodohospodářský rozvoj a výstavba, a.s.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133</v>
      </c>
      <c r="D84" s="180" t="s">
        <v>60</v>
      </c>
      <c r="E84" s="180" t="s">
        <v>56</v>
      </c>
      <c r="F84" s="180" t="s">
        <v>57</v>
      </c>
      <c r="G84" s="180" t="s">
        <v>134</v>
      </c>
      <c r="H84" s="180" t="s">
        <v>135</v>
      </c>
      <c r="I84" s="180" t="s">
        <v>136</v>
      </c>
      <c r="J84" s="180" t="s">
        <v>127</v>
      </c>
      <c r="K84" s="181" t="s">
        <v>137</v>
      </c>
      <c r="L84" s="182"/>
      <c r="M84" s="92" t="s">
        <v>19</v>
      </c>
      <c r="N84" s="93" t="s">
        <v>45</v>
      </c>
      <c r="O84" s="93" t="s">
        <v>138</v>
      </c>
      <c r="P84" s="93" t="s">
        <v>139</v>
      </c>
      <c r="Q84" s="93" t="s">
        <v>140</v>
      </c>
      <c r="R84" s="93" t="s">
        <v>141</v>
      </c>
      <c r="S84" s="93" t="s">
        <v>142</v>
      </c>
      <c r="T84" s="94" t="s">
        <v>143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144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101.2924968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74</v>
      </c>
      <c r="AU85" s="17" t="s">
        <v>128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74</v>
      </c>
      <c r="E86" s="191" t="s">
        <v>145</v>
      </c>
      <c r="F86" s="191" t="s">
        <v>146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P87+P92+P122+P127+P140</f>
        <v>0</v>
      </c>
      <c r="Q86" s="196"/>
      <c r="R86" s="197">
        <f>R87+R92+R122+R127+R140</f>
        <v>101.2924968</v>
      </c>
      <c r="S86" s="196"/>
      <c r="T86" s="198">
        <f>T87+T92+T122+T127+T140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83</v>
      </c>
      <c r="AT86" s="200" t="s">
        <v>74</v>
      </c>
      <c r="AU86" s="200" t="s">
        <v>75</v>
      </c>
      <c r="AY86" s="199" t="s">
        <v>147</v>
      </c>
      <c r="BK86" s="201">
        <f>BK87+BK92+BK122+BK127+BK140</f>
        <v>0</v>
      </c>
    </row>
    <row r="87" spans="1:63" s="12" customFormat="1" ht="22.8" customHeight="1">
      <c r="A87" s="12"/>
      <c r="B87" s="188"/>
      <c r="C87" s="189"/>
      <c r="D87" s="190" t="s">
        <v>74</v>
      </c>
      <c r="E87" s="202" t="s">
        <v>83</v>
      </c>
      <c r="F87" s="202" t="s">
        <v>148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SUM(P88:P91)</f>
        <v>0</v>
      </c>
      <c r="Q87" s="196"/>
      <c r="R87" s="197">
        <f>SUM(R88:R91)</f>
        <v>0</v>
      </c>
      <c r="S87" s="196"/>
      <c r="T87" s="198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83</v>
      </c>
      <c r="AT87" s="200" t="s">
        <v>74</v>
      </c>
      <c r="AU87" s="200" t="s">
        <v>83</v>
      </c>
      <c r="AY87" s="199" t="s">
        <v>147</v>
      </c>
      <c r="BK87" s="201">
        <f>SUM(BK88:BK91)</f>
        <v>0</v>
      </c>
    </row>
    <row r="88" spans="1:65" s="2" customFormat="1" ht="24.15" customHeight="1">
      <c r="A88" s="38"/>
      <c r="B88" s="39"/>
      <c r="C88" s="204" t="s">
        <v>83</v>
      </c>
      <c r="D88" s="204" t="s">
        <v>149</v>
      </c>
      <c r="E88" s="205" t="s">
        <v>556</v>
      </c>
      <c r="F88" s="206" t="s">
        <v>557</v>
      </c>
      <c r="G88" s="207" t="s">
        <v>176</v>
      </c>
      <c r="H88" s="208">
        <v>4.002</v>
      </c>
      <c r="I88" s="209"/>
      <c r="J88" s="210">
        <f>ROUND(I88*H88,2)</f>
        <v>0</v>
      </c>
      <c r="K88" s="206" t="s">
        <v>153</v>
      </c>
      <c r="L88" s="44"/>
      <c r="M88" s="211" t="s">
        <v>19</v>
      </c>
      <c r="N88" s="212" t="s">
        <v>46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154</v>
      </c>
      <c r="AT88" s="215" t="s">
        <v>149</v>
      </c>
      <c r="AU88" s="215" t="s">
        <v>85</v>
      </c>
      <c r="AY88" s="17" t="s">
        <v>147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83</v>
      </c>
      <c r="BK88" s="216">
        <f>ROUND(I88*H88,2)</f>
        <v>0</v>
      </c>
      <c r="BL88" s="17" t="s">
        <v>154</v>
      </c>
      <c r="BM88" s="215" t="s">
        <v>558</v>
      </c>
    </row>
    <row r="89" spans="1:47" s="2" customFormat="1" ht="12">
      <c r="A89" s="38"/>
      <c r="B89" s="39"/>
      <c r="C89" s="40"/>
      <c r="D89" s="217" t="s">
        <v>156</v>
      </c>
      <c r="E89" s="40"/>
      <c r="F89" s="218" t="s">
        <v>559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156</v>
      </c>
      <c r="AU89" s="17" t="s">
        <v>85</v>
      </c>
    </row>
    <row r="90" spans="1:47" s="2" customFormat="1" ht="12">
      <c r="A90" s="38"/>
      <c r="B90" s="39"/>
      <c r="C90" s="40"/>
      <c r="D90" s="222" t="s">
        <v>158</v>
      </c>
      <c r="E90" s="40"/>
      <c r="F90" s="223" t="s">
        <v>560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158</v>
      </c>
      <c r="AU90" s="17" t="s">
        <v>85</v>
      </c>
    </row>
    <row r="91" spans="1:51" s="13" customFormat="1" ht="12">
      <c r="A91" s="13"/>
      <c r="B91" s="224"/>
      <c r="C91" s="225"/>
      <c r="D91" s="217" t="s">
        <v>160</v>
      </c>
      <c r="E91" s="226" t="s">
        <v>19</v>
      </c>
      <c r="F91" s="227" t="s">
        <v>561</v>
      </c>
      <c r="G91" s="225"/>
      <c r="H91" s="228">
        <v>4.002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160</v>
      </c>
      <c r="AU91" s="234" t="s">
        <v>85</v>
      </c>
      <c r="AV91" s="13" t="s">
        <v>85</v>
      </c>
      <c r="AW91" s="13" t="s">
        <v>34</v>
      </c>
      <c r="AX91" s="13" t="s">
        <v>83</v>
      </c>
      <c r="AY91" s="234" t="s">
        <v>147</v>
      </c>
    </row>
    <row r="92" spans="1:63" s="12" customFormat="1" ht="22.8" customHeight="1">
      <c r="A92" s="12"/>
      <c r="B92" s="188"/>
      <c r="C92" s="189"/>
      <c r="D92" s="190" t="s">
        <v>74</v>
      </c>
      <c r="E92" s="202" t="s">
        <v>85</v>
      </c>
      <c r="F92" s="202" t="s">
        <v>235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SUM(P93:P121)</f>
        <v>0</v>
      </c>
      <c r="Q92" s="196"/>
      <c r="R92" s="197">
        <f>SUM(R93:R121)</f>
        <v>101.2924968</v>
      </c>
      <c r="S92" s="196"/>
      <c r="T92" s="198">
        <f>SUM(T93:T121)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83</v>
      </c>
      <c r="AT92" s="200" t="s">
        <v>74</v>
      </c>
      <c r="AU92" s="200" t="s">
        <v>83</v>
      </c>
      <c r="AY92" s="199" t="s">
        <v>147</v>
      </c>
      <c r="BK92" s="201">
        <f>SUM(BK93:BK121)</f>
        <v>0</v>
      </c>
    </row>
    <row r="93" spans="1:65" s="2" customFormat="1" ht="24.15" customHeight="1">
      <c r="A93" s="38"/>
      <c r="B93" s="39"/>
      <c r="C93" s="204" t="s">
        <v>85</v>
      </c>
      <c r="D93" s="204" t="s">
        <v>149</v>
      </c>
      <c r="E93" s="205" t="s">
        <v>562</v>
      </c>
      <c r="F93" s="206" t="s">
        <v>563</v>
      </c>
      <c r="G93" s="207" t="s">
        <v>444</v>
      </c>
      <c r="H93" s="208">
        <v>102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46</v>
      </c>
      <c r="O93" s="84"/>
      <c r="P93" s="213">
        <f>O93*H93</f>
        <v>0</v>
      </c>
      <c r="Q93" s="213">
        <v>0.0057</v>
      </c>
      <c r="R93" s="213">
        <f>Q93*H93</f>
        <v>0.5814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154</v>
      </c>
      <c r="AT93" s="215" t="s">
        <v>149</v>
      </c>
      <c r="AU93" s="215" t="s">
        <v>85</v>
      </c>
      <c r="AY93" s="17" t="s">
        <v>147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83</v>
      </c>
      <c r="BK93" s="216">
        <f>ROUND(I93*H93,2)</f>
        <v>0</v>
      </c>
      <c r="BL93" s="17" t="s">
        <v>154</v>
      </c>
      <c r="BM93" s="215" t="s">
        <v>564</v>
      </c>
    </row>
    <row r="94" spans="1:47" s="2" customFormat="1" ht="12">
      <c r="A94" s="38"/>
      <c r="B94" s="39"/>
      <c r="C94" s="40"/>
      <c r="D94" s="217" t="s">
        <v>156</v>
      </c>
      <c r="E94" s="40"/>
      <c r="F94" s="218" t="s">
        <v>563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156</v>
      </c>
      <c r="AU94" s="17" t="s">
        <v>85</v>
      </c>
    </row>
    <row r="95" spans="1:51" s="13" customFormat="1" ht="12">
      <c r="A95" s="13"/>
      <c r="B95" s="224"/>
      <c r="C95" s="225"/>
      <c r="D95" s="217" t="s">
        <v>160</v>
      </c>
      <c r="E95" s="226" t="s">
        <v>19</v>
      </c>
      <c r="F95" s="227" t="s">
        <v>565</v>
      </c>
      <c r="G95" s="225"/>
      <c r="H95" s="228">
        <v>102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160</v>
      </c>
      <c r="AU95" s="234" t="s">
        <v>85</v>
      </c>
      <c r="AV95" s="13" t="s">
        <v>85</v>
      </c>
      <c r="AW95" s="13" t="s">
        <v>34</v>
      </c>
      <c r="AX95" s="13" t="s">
        <v>83</v>
      </c>
      <c r="AY95" s="234" t="s">
        <v>147</v>
      </c>
    </row>
    <row r="96" spans="1:65" s="2" customFormat="1" ht="24.15" customHeight="1">
      <c r="A96" s="38"/>
      <c r="B96" s="39"/>
      <c r="C96" s="204" t="s">
        <v>168</v>
      </c>
      <c r="D96" s="204" t="s">
        <v>149</v>
      </c>
      <c r="E96" s="205" t="s">
        <v>566</v>
      </c>
      <c r="F96" s="206" t="s">
        <v>567</v>
      </c>
      <c r="G96" s="207" t="s">
        <v>176</v>
      </c>
      <c r="H96" s="208">
        <v>52.771</v>
      </c>
      <c r="I96" s="209"/>
      <c r="J96" s="210">
        <f>ROUND(I96*H96,2)</f>
        <v>0</v>
      </c>
      <c r="K96" s="206" t="s">
        <v>153</v>
      </c>
      <c r="L96" s="44"/>
      <c r="M96" s="211" t="s">
        <v>19</v>
      </c>
      <c r="N96" s="212" t="s">
        <v>46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154</v>
      </c>
      <c r="AT96" s="215" t="s">
        <v>149</v>
      </c>
      <c r="AU96" s="215" t="s">
        <v>85</v>
      </c>
      <c r="AY96" s="17" t="s">
        <v>147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83</v>
      </c>
      <c r="BK96" s="216">
        <f>ROUND(I96*H96,2)</f>
        <v>0</v>
      </c>
      <c r="BL96" s="17" t="s">
        <v>154</v>
      </c>
      <c r="BM96" s="215" t="s">
        <v>568</v>
      </c>
    </row>
    <row r="97" spans="1:47" s="2" customFormat="1" ht="12">
      <c r="A97" s="38"/>
      <c r="B97" s="39"/>
      <c r="C97" s="40"/>
      <c r="D97" s="217" t="s">
        <v>156</v>
      </c>
      <c r="E97" s="40"/>
      <c r="F97" s="218" t="s">
        <v>569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156</v>
      </c>
      <c r="AU97" s="17" t="s">
        <v>85</v>
      </c>
    </row>
    <row r="98" spans="1:47" s="2" customFormat="1" ht="12">
      <c r="A98" s="38"/>
      <c r="B98" s="39"/>
      <c r="C98" s="40"/>
      <c r="D98" s="222" t="s">
        <v>158</v>
      </c>
      <c r="E98" s="40"/>
      <c r="F98" s="223" t="s">
        <v>570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158</v>
      </c>
      <c r="AU98" s="17" t="s">
        <v>85</v>
      </c>
    </row>
    <row r="99" spans="1:51" s="13" customFormat="1" ht="12">
      <c r="A99" s="13"/>
      <c r="B99" s="224"/>
      <c r="C99" s="225"/>
      <c r="D99" s="217" t="s">
        <v>160</v>
      </c>
      <c r="E99" s="226" t="s">
        <v>19</v>
      </c>
      <c r="F99" s="227" t="s">
        <v>571</v>
      </c>
      <c r="G99" s="225"/>
      <c r="H99" s="228">
        <v>52.771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160</v>
      </c>
      <c r="AU99" s="234" t="s">
        <v>85</v>
      </c>
      <c r="AV99" s="13" t="s">
        <v>85</v>
      </c>
      <c r="AW99" s="13" t="s">
        <v>34</v>
      </c>
      <c r="AX99" s="13" t="s">
        <v>83</v>
      </c>
      <c r="AY99" s="234" t="s">
        <v>147</v>
      </c>
    </row>
    <row r="100" spans="1:65" s="2" customFormat="1" ht="16.5" customHeight="1">
      <c r="A100" s="38"/>
      <c r="B100" s="39"/>
      <c r="C100" s="204" t="s">
        <v>154</v>
      </c>
      <c r="D100" s="204" t="s">
        <v>149</v>
      </c>
      <c r="E100" s="205" t="s">
        <v>572</v>
      </c>
      <c r="F100" s="206" t="s">
        <v>573</v>
      </c>
      <c r="G100" s="207" t="s">
        <v>152</v>
      </c>
      <c r="H100" s="208">
        <v>114.72</v>
      </c>
      <c r="I100" s="209"/>
      <c r="J100" s="210">
        <f>ROUND(I100*H100,2)</f>
        <v>0</v>
      </c>
      <c r="K100" s="206" t="s">
        <v>153</v>
      </c>
      <c r="L100" s="44"/>
      <c r="M100" s="211" t="s">
        <v>19</v>
      </c>
      <c r="N100" s="212" t="s">
        <v>46</v>
      </c>
      <c r="O100" s="84"/>
      <c r="P100" s="213">
        <f>O100*H100</f>
        <v>0</v>
      </c>
      <c r="Q100" s="213">
        <v>0.00269</v>
      </c>
      <c r="R100" s="213">
        <f>Q100*H100</f>
        <v>0.3085968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154</v>
      </c>
      <c r="AT100" s="215" t="s">
        <v>149</v>
      </c>
      <c r="AU100" s="215" t="s">
        <v>85</v>
      </c>
      <c r="AY100" s="17" t="s">
        <v>147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83</v>
      </c>
      <c r="BK100" s="216">
        <f>ROUND(I100*H100,2)</f>
        <v>0</v>
      </c>
      <c r="BL100" s="17" t="s">
        <v>154</v>
      </c>
      <c r="BM100" s="215" t="s">
        <v>574</v>
      </c>
    </row>
    <row r="101" spans="1:47" s="2" customFormat="1" ht="12">
      <c r="A101" s="38"/>
      <c r="B101" s="39"/>
      <c r="C101" s="40"/>
      <c r="D101" s="217" t="s">
        <v>156</v>
      </c>
      <c r="E101" s="40"/>
      <c r="F101" s="218" t="s">
        <v>575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156</v>
      </c>
      <c r="AU101" s="17" t="s">
        <v>85</v>
      </c>
    </row>
    <row r="102" spans="1:47" s="2" customFormat="1" ht="12">
      <c r="A102" s="38"/>
      <c r="B102" s="39"/>
      <c r="C102" s="40"/>
      <c r="D102" s="222" t="s">
        <v>158</v>
      </c>
      <c r="E102" s="40"/>
      <c r="F102" s="223" t="s">
        <v>576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158</v>
      </c>
      <c r="AU102" s="17" t="s">
        <v>85</v>
      </c>
    </row>
    <row r="103" spans="1:51" s="13" customFormat="1" ht="12">
      <c r="A103" s="13"/>
      <c r="B103" s="224"/>
      <c r="C103" s="225"/>
      <c r="D103" s="217" t="s">
        <v>160</v>
      </c>
      <c r="E103" s="226" t="s">
        <v>19</v>
      </c>
      <c r="F103" s="227" t="s">
        <v>577</v>
      </c>
      <c r="G103" s="225"/>
      <c r="H103" s="228">
        <v>114.72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160</v>
      </c>
      <c r="AU103" s="234" t="s">
        <v>85</v>
      </c>
      <c r="AV103" s="13" t="s">
        <v>85</v>
      </c>
      <c r="AW103" s="13" t="s">
        <v>34</v>
      </c>
      <c r="AX103" s="13" t="s">
        <v>83</v>
      </c>
      <c r="AY103" s="234" t="s">
        <v>147</v>
      </c>
    </row>
    <row r="104" spans="1:65" s="2" customFormat="1" ht="16.5" customHeight="1">
      <c r="A104" s="38"/>
      <c r="B104" s="39"/>
      <c r="C104" s="204" t="s">
        <v>181</v>
      </c>
      <c r="D104" s="204" t="s">
        <v>149</v>
      </c>
      <c r="E104" s="205" t="s">
        <v>578</v>
      </c>
      <c r="F104" s="206" t="s">
        <v>579</v>
      </c>
      <c r="G104" s="207" t="s">
        <v>152</v>
      </c>
      <c r="H104" s="208">
        <v>114.72</v>
      </c>
      <c r="I104" s="209"/>
      <c r="J104" s="210">
        <f>ROUND(I104*H104,2)</f>
        <v>0</v>
      </c>
      <c r="K104" s="206" t="s">
        <v>153</v>
      </c>
      <c r="L104" s="44"/>
      <c r="M104" s="211" t="s">
        <v>19</v>
      </c>
      <c r="N104" s="212" t="s">
        <v>46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154</v>
      </c>
      <c r="AT104" s="215" t="s">
        <v>149</v>
      </c>
      <c r="AU104" s="215" t="s">
        <v>85</v>
      </c>
      <c r="AY104" s="17" t="s">
        <v>147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83</v>
      </c>
      <c r="BK104" s="216">
        <f>ROUND(I104*H104,2)</f>
        <v>0</v>
      </c>
      <c r="BL104" s="17" t="s">
        <v>154</v>
      </c>
      <c r="BM104" s="215" t="s">
        <v>580</v>
      </c>
    </row>
    <row r="105" spans="1:47" s="2" customFormat="1" ht="12">
      <c r="A105" s="38"/>
      <c r="B105" s="39"/>
      <c r="C105" s="40"/>
      <c r="D105" s="217" t="s">
        <v>156</v>
      </c>
      <c r="E105" s="40"/>
      <c r="F105" s="218" t="s">
        <v>581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156</v>
      </c>
      <c r="AU105" s="17" t="s">
        <v>85</v>
      </c>
    </row>
    <row r="106" spans="1:47" s="2" customFormat="1" ht="12">
      <c r="A106" s="38"/>
      <c r="B106" s="39"/>
      <c r="C106" s="40"/>
      <c r="D106" s="222" t="s">
        <v>158</v>
      </c>
      <c r="E106" s="40"/>
      <c r="F106" s="223" t="s">
        <v>582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158</v>
      </c>
      <c r="AU106" s="17" t="s">
        <v>85</v>
      </c>
    </row>
    <row r="107" spans="1:51" s="13" customFormat="1" ht="12">
      <c r="A107" s="13"/>
      <c r="B107" s="224"/>
      <c r="C107" s="225"/>
      <c r="D107" s="217" t="s">
        <v>160</v>
      </c>
      <c r="E107" s="226" t="s">
        <v>19</v>
      </c>
      <c r="F107" s="227" t="s">
        <v>577</v>
      </c>
      <c r="G107" s="225"/>
      <c r="H107" s="228">
        <v>114.72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160</v>
      </c>
      <c r="AU107" s="234" t="s">
        <v>85</v>
      </c>
      <c r="AV107" s="13" t="s">
        <v>85</v>
      </c>
      <c r="AW107" s="13" t="s">
        <v>34</v>
      </c>
      <c r="AX107" s="13" t="s">
        <v>83</v>
      </c>
      <c r="AY107" s="234" t="s">
        <v>147</v>
      </c>
    </row>
    <row r="108" spans="1:65" s="2" customFormat="1" ht="24.15" customHeight="1">
      <c r="A108" s="38"/>
      <c r="B108" s="39"/>
      <c r="C108" s="204" t="s">
        <v>187</v>
      </c>
      <c r="D108" s="204" t="s">
        <v>149</v>
      </c>
      <c r="E108" s="205" t="s">
        <v>583</v>
      </c>
      <c r="F108" s="206" t="s">
        <v>584</v>
      </c>
      <c r="G108" s="207" t="s">
        <v>585</v>
      </c>
      <c r="H108" s="208">
        <v>1</v>
      </c>
      <c r="I108" s="209"/>
      <c r="J108" s="210">
        <f>ROUND(I108*H108,2)</f>
        <v>0</v>
      </c>
      <c r="K108" s="206" t="s">
        <v>19</v>
      </c>
      <c r="L108" s="44"/>
      <c r="M108" s="211" t="s">
        <v>19</v>
      </c>
      <c r="N108" s="212" t="s">
        <v>46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154</v>
      </c>
      <c r="AT108" s="215" t="s">
        <v>149</v>
      </c>
      <c r="AU108" s="215" t="s">
        <v>85</v>
      </c>
      <c r="AY108" s="17" t="s">
        <v>147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83</v>
      </c>
      <c r="BK108" s="216">
        <f>ROUND(I108*H108,2)</f>
        <v>0</v>
      </c>
      <c r="BL108" s="17" t="s">
        <v>154</v>
      </c>
      <c r="BM108" s="215" t="s">
        <v>586</v>
      </c>
    </row>
    <row r="109" spans="1:47" s="2" customFormat="1" ht="12">
      <c r="A109" s="38"/>
      <c r="B109" s="39"/>
      <c r="C109" s="40"/>
      <c r="D109" s="217" t="s">
        <v>156</v>
      </c>
      <c r="E109" s="40"/>
      <c r="F109" s="218" t="s">
        <v>584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156</v>
      </c>
      <c r="AU109" s="17" t="s">
        <v>85</v>
      </c>
    </row>
    <row r="110" spans="1:65" s="2" customFormat="1" ht="24.15" customHeight="1">
      <c r="A110" s="38"/>
      <c r="B110" s="39"/>
      <c r="C110" s="204" t="s">
        <v>193</v>
      </c>
      <c r="D110" s="204" t="s">
        <v>149</v>
      </c>
      <c r="E110" s="205" t="s">
        <v>587</v>
      </c>
      <c r="F110" s="206" t="s">
        <v>588</v>
      </c>
      <c r="G110" s="207" t="s">
        <v>152</v>
      </c>
      <c r="H110" s="208">
        <v>275</v>
      </c>
      <c r="I110" s="209"/>
      <c r="J110" s="210">
        <f>ROUND(I110*H110,2)</f>
        <v>0</v>
      </c>
      <c r="K110" s="206" t="s">
        <v>153</v>
      </c>
      <c r="L110" s="44"/>
      <c r="M110" s="211" t="s">
        <v>19</v>
      </c>
      <c r="N110" s="212" t="s">
        <v>46</v>
      </c>
      <c r="O110" s="84"/>
      <c r="P110" s="213">
        <f>O110*H110</f>
        <v>0</v>
      </c>
      <c r="Q110" s="213">
        <v>0.0011</v>
      </c>
      <c r="R110" s="213">
        <f>Q110*H110</f>
        <v>0.3025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154</v>
      </c>
      <c r="AT110" s="215" t="s">
        <v>149</v>
      </c>
      <c r="AU110" s="215" t="s">
        <v>85</v>
      </c>
      <c r="AY110" s="17" t="s">
        <v>147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83</v>
      </c>
      <c r="BK110" s="216">
        <f>ROUND(I110*H110,2)</f>
        <v>0</v>
      </c>
      <c r="BL110" s="17" t="s">
        <v>154</v>
      </c>
      <c r="BM110" s="215" t="s">
        <v>589</v>
      </c>
    </row>
    <row r="111" spans="1:47" s="2" customFormat="1" ht="12">
      <c r="A111" s="38"/>
      <c r="B111" s="39"/>
      <c r="C111" s="40"/>
      <c r="D111" s="217" t="s">
        <v>156</v>
      </c>
      <c r="E111" s="40"/>
      <c r="F111" s="218" t="s">
        <v>590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156</v>
      </c>
      <c r="AU111" s="17" t="s">
        <v>85</v>
      </c>
    </row>
    <row r="112" spans="1:47" s="2" customFormat="1" ht="12">
      <c r="A112" s="38"/>
      <c r="B112" s="39"/>
      <c r="C112" s="40"/>
      <c r="D112" s="222" t="s">
        <v>158</v>
      </c>
      <c r="E112" s="40"/>
      <c r="F112" s="223" t="s">
        <v>591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158</v>
      </c>
      <c r="AU112" s="17" t="s">
        <v>85</v>
      </c>
    </row>
    <row r="113" spans="1:51" s="13" customFormat="1" ht="12">
      <c r="A113" s="13"/>
      <c r="B113" s="224"/>
      <c r="C113" s="225"/>
      <c r="D113" s="217" t="s">
        <v>160</v>
      </c>
      <c r="E113" s="226" t="s">
        <v>19</v>
      </c>
      <c r="F113" s="227" t="s">
        <v>592</v>
      </c>
      <c r="G113" s="225"/>
      <c r="H113" s="228">
        <v>275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160</v>
      </c>
      <c r="AU113" s="234" t="s">
        <v>85</v>
      </c>
      <c r="AV113" s="13" t="s">
        <v>85</v>
      </c>
      <c r="AW113" s="13" t="s">
        <v>34</v>
      </c>
      <c r="AX113" s="13" t="s">
        <v>83</v>
      </c>
      <c r="AY113" s="234" t="s">
        <v>147</v>
      </c>
    </row>
    <row r="114" spans="1:65" s="2" customFormat="1" ht="16.5" customHeight="1">
      <c r="A114" s="38"/>
      <c r="B114" s="39"/>
      <c r="C114" s="249" t="s">
        <v>200</v>
      </c>
      <c r="D114" s="249" t="s">
        <v>248</v>
      </c>
      <c r="E114" s="250" t="s">
        <v>593</v>
      </c>
      <c r="F114" s="251" t="s">
        <v>594</v>
      </c>
      <c r="G114" s="252" t="s">
        <v>176</v>
      </c>
      <c r="H114" s="253">
        <v>143</v>
      </c>
      <c r="I114" s="254"/>
      <c r="J114" s="255">
        <f>ROUND(I114*H114,2)</f>
        <v>0</v>
      </c>
      <c r="K114" s="251" t="s">
        <v>19</v>
      </c>
      <c r="L114" s="256"/>
      <c r="M114" s="257" t="s">
        <v>19</v>
      </c>
      <c r="N114" s="258" t="s">
        <v>46</v>
      </c>
      <c r="O114" s="84"/>
      <c r="P114" s="213">
        <f>O114*H114</f>
        <v>0</v>
      </c>
      <c r="Q114" s="213">
        <v>0.7</v>
      </c>
      <c r="R114" s="213">
        <f>Q114*H114</f>
        <v>100.1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200</v>
      </c>
      <c r="AT114" s="215" t="s">
        <v>248</v>
      </c>
      <c r="AU114" s="215" t="s">
        <v>85</v>
      </c>
      <c r="AY114" s="17" t="s">
        <v>147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83</v>
      </c>
      <c r="BK114" s="216">
        <f>ROUND(I114*H114,2)</f>
        <v>0</v>
      </c>
      <c r="BL114" s="17" t="s">
        <v>154</v>
      </c>
      <c r="BM114" s="215" t="s">
        <v>595</v>
      </c>
    </row>
    <row r="115" spans="1:47" s="2" customFormat="1" ht="12">
      <c r="A115" s="38"/>
      <c r="B115" s="39"/>
      <c r="C115" s="40"/>
      <c r="D115" s="217" t="s">
        <v>156</v>
      </c>
      <c r="E115" s="40"/>
      <c r="F115" s="218" t="s">
        <v>594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156</v>
      </c>
      <c r="AU115" s="17" t="s">
        <v>85</v>
      </c>
    </row>
    <row r="116" spans="1:47" s="2" customFormat="1" ht="12">
      <c r="A116" s="38"/>
      <c r="B116" s="39"/>
      <c r="C116" s="40"/>
      <c r="D116" s="217" t="s">
        <v>433</v>
      </c>
      <c r="E116" s="40"/>
      <c r="F116" s="259" t="s">
        <v>596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433</v>
      </c>
      <c r="AU116" s="17" t="s">
        <v>85</v>
      </c>
    </row>
    <row r="117" spans="1:51" s="13" customFormat="1" ht="12">
      <c r="A117" s="13"/>
      <c r="B117" s="224"/>
      <c r="C117" s="225"/>
      <c r="D117" s="217" t="s">
        <v>160</v>
      </c>
      <c r="E117" s="226" t="s">
        <v>19</v>
      </c>
      <c r="F117" s="227" t="s">
        <v>597</v>
      </c>
      <c r="G117" s="225"/>
      <c r="H117" s="228">
        <v>143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160</v>
      </c>
      <c r="AU117" s="234" t="s">
        <v>85</v>
      </c>
      <c r="AV117" s="13" t="s">
        <v>85</v>
      </c>
      <c r="AW117" s="13" t="s">
        <v>34</v>
      </c>
      <c r="AX117" s="13" t="s">
        <v>83</v>
      </c>
      <c r="AY117" s="234" t="s">
        <v>147</v>
      </c>
    </row>
    <row r="118" spans="1:65" s="2" customFormat="1" ht="24.15" customHeight="1">
      <c r="A118" s="38"/>
      <c r="B118" s="39"/>
      <c r="C118" s="204" t="s">
        <v>206</v>
      </c>
      <c r="D118" s="204" t="s">
        <v>149</v>
      </c>
      <c r="E118" s="205" t="s">
        <v>598</v>
      </c>
      <c r="F118" s="206" t="s">
        <v>599</v>
      </c>
      <c r="G118" s="207" t="s">
        <v>176</v>
      </c>
      <c r="H118" s="208">
        <v>33</v>
      </c>
      <c r="I118" s="209"/>
      <c r="J118" s="210">
        <f>ROUND(I118*H118,2)</f>
        <v>0</v>
      </c>
      <c r="K118" s="206" t="s">
        <v>153</v>
      </c>
      <c r="L118" s="44"/>
      <c r="M118" s="211" t="s">
        <v>19</v>
      </c>
      <c r="N118" s="212" t="s">
        <v>46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154</v>
      </c>
      <c r="AT118" s="215" t="s">
        <v>149</v>
      </c>
      <c r="AU118" s="215" t="s">
        <v>85</v>
      </c>
      <c r="AY118" s="17" t="s">
        <v>147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83</v>
      </c>
      <c r="BK118" s="216">
        <f>ROUND(I118*H118,2)</f>
        <v>0</v>
      </c>
      <c r="BL118" s="17" t="s">
        <v>154</v>
      </c>
      <c r="BM118" s="215" t="s">
        <v>600</v>
      </c>
    </row>
    <row r="119" spans="1:47" s="2" customFormat="1" ht="12">
      <c r="A119" s="38"/>
      <c r="B119" s="39"/>
      <c r="C119" s="40"/>
      <c r="D119" s="217" t="s">
        <v>156</v>
      </c>
      <c r="E119" s="40"/>
      <c r="F119" s="218" t="s">
        <v>601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156</v>
      </c>
      <c r="AU119" s="17" t="s">
        <v>85</v>
      </c>
    </row>
    <row r="120" spans="1:47" s="2" customFormat="1" ht="12">
      <c r="A120" s="38"/>
      <c r="B120" s="39"/>
      <c r="C120" s="40"/>
      <c r="D120" s="222" t="s">
        <v>158</v>
      </c>
      <c r="E120" s="40"/>
      <c r="F120" s="223" t="s">
        <v>602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158</v>
      </c>
      <c r="AU120" s="17" t="s">
        <v>85</v>
      </c>
    </row>
    <row r="121" spans="1:51" s="13" customFormat="1" ht="12">
      <c r="A121" s="13"/>
      <c r="B121" s="224"/>
      <c r="C121" s="225"/>
      <c r="D121" s="217" t="s">
        <v>160</v>
      </c>
      <c r="E121" s="226" t="s">
        <v>19</v>
      </c>
      <c r="F121" s="227" t="s">
        <v>603</v>
      </c>
      <c r="G121" s="225"/>
      <c r="H121" s="228">
        <v>33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34</v>
      </c>
      <c r="AX121" s="13" t="s">
        <v>83</v>
      </c>
      <c r="AY121" s="234" t="s">
        <v>147</v>
      </c>
    </row>
    <row r="122" spans="1:63" s="12" customFormat="1" ht="22.8" customHeight="1">
      <c r="A122" s="12"/>
      <c r="B122" s="188"/>
      <c r="C122" s="189"/>
      <c r="D122" s="190" t="s">
        <v>74</v>
      </c>
      <c r="E122" s="202" t="s">
        <v>154</v>
      </c>
      <c r="F122" s="202" t="s">
        <v>373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SUM(P123:P126)</f>
        <v>0</v>
      </c>
      <c r="Q122" s="196"/>
      <c r="R122" s="197">
        <f>SUM(R123:R126)</f>
        <v>0</v>
      </c>
      <c r="S122" s="196"/>
      <c r="T122" s="198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9" t="s">
        <v>83</v>
      </c>
      <c r="AT122" s="200" t="s">
        <v>74</v>
      </c>
      <c r="AU122" s="200" t="s">
        <v>83</v>
      </c>
      <c r="AY122" s="199" t="s">
        <v>147</v>
      </c>
      <c r="BK122" s="201">
        <f>SUM(BK123:BK126)</f>
        <v>0</v>
      </c>
    </row>
    <row r="123" spans="1:65" s="2" customFormat="1" ht="24.15" customHeight="1">
      <c r="A123" s="38"/>
      <c r="B123" s="39"/>
      <c r="C123" s="204" t="s">
        <v>216</v>
      </c>
      <c r="D123" s="204" t="s">
        <v>149</v>
      </c>
      <c r="E123" s="205" t="s">
        <v>604</v>
      </c>
      <c r="F123" s="206" t="s">
        <v>605</v>
      </c>
      <c r="G123" s="207" t="s">
        <v>152</v>
      </c>
      <c r="H123" s="208">
        <v>152.96</v>
      </c>
      <c r="I123" s="209"/>
      <c r="J123" s="210">
        <f>ROUND(I123*H123,2)</f>
        <v>0</v>
      </c>
      <c r="K123" s="206" t="s">
        <v>153</v>
      </c>
      <c r="L123" s="44"/>
      <c r="M123" s="211" t="s">
        <v>19</v>
      </c>
      <c r="N123" s="212" t="s">
        <v>46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154</v>
      </c>
      <c r="AT123" s="215" t="s">
        <v>149</v>
      </c>
      <c r="AU123" s="215" t="s">
        <v>85</v>
      </c>
      <c r="AY123" s="17" t="s">
        <v>147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83</v>
      </c>
      <c r="BK123" s="216">
        <f>ROUND(I123*H123,2)</f>
        <v>0</v>
      </c>
      <c r="BL123" s="17" t="s">
        <v>154</v>
      </c>
      <c r="BM123" s="215" t="s">
        <v>606</v>
      </c>
    </row>
    <row r="124" spans="1:47" s="2" customFormat="1" ht="12">
      <c r="A124" s="38"/>
      <c r="B124" s="39"/>
      <c r="C124" s="40"/>
      <c r="D124" s="217" t="s">
        <v>156</v>
      </c>
      <c r="E124" s="40"/>
      <c r="F124" s="218" t="s">
        <v>607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156</v>
      </c>
      <c r="AU124" s="17" t="s">
        <v>85</v>
      </c>
    </row>
    <row r="125" spans="1:47" s="2" customFormat="1" ht="12">
      <c r="A125" s="38"/>
      <c r="B125" s="39"/>
      <c r="C125" s="40"/>
      <c r="D125" s="222" t="s">
        <v>158</v>
      </c>
      <c r="E125" s="40"/>
      <c r="F125" s="223" t="s">
        <v>608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158</v>
      </c>
      <c r="AU125" s="17" t="s">
        <v>85</v>
      </c>
    </row>
    <row r="126" spans="1:51" s="13" customFormat="1" ht="12">
      <c r="A126" s="13"/>
      <c r="B126" s="224"/>
      <c r="C126" s="225"/>
      <c r="D126" s="217" t="s">
        <v>160</v>
      </c>
      <c r="E126" s="226" t="s">
        <v>19</v>
      </c>
      <c r="F126" s="227" t="s">
        <v>609</v>
      </c>
      <c r="G126" s="225"/>
      <c r="H126" s="228">
        <v>152.96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160</v>
      </c>
      <c r="AU126" s="234" t="s">
        <v>85</v>
      </c>
      <c r="AV126" s="13" t="s">
        <v>85</v>
      </c>
      <c r="AW126" s="13" t="s">
        <v>34</v>
      </c>
      <c r="AX126" s="13" t="s">
        <v>83</v>
      </c>
      <c r="AY126" s="234" t="s">
        <v>147</v>
      </c>
    </row>
    <row r="127" spans="1:63" s="12" customFormat="1" ht="22.8" customHeight="1">
      <c r="A127" s="12"/>
      <c r="B127" s="188"/>
      <c r="C127" s="189"/>
      <c r="D127" s="190" t="s">
        <v>74</v>
      </c>
      <c r="E127" s="202" t="s">
        <v>223</v>
      </c>
      <c r="F127" s="202" t="s">
        <v>224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SUM(P128:P139)</f>
        <v>0</v>
      </c>
      <c r="Q127" s="196"/>
      <c r="R127" s="197">
        <f>SUM(R128:R139)</f>
        <v>0</v>
      </c>
      <c r="S127" s="196"/>
      <c r="T127" s="198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83</v>
      </c>
      <c r="AT127" s="200" t="s">
        <v>74</v>
      </c>
      <c r="AU127" s="200" t="s">
        <v>83</v>
      </c>
      <c r="AY127" s="199" t="s">
        <v>147</v>
      </c>
      <c r="BK127" s="201">
        <f>SUM(BK128:BK139)</f>
        <v>0</v>
      </c>
    </row>
    <row r="128" spans="1:65" s="2" customFormat="1" ht="24.15" customHeight="1">
      <c r="A128" s="38"/>
      <c r="B128" s="39"/>
      <c r="C128" s="204" t="s">
        <v>225</v>
      </c>
      <c r="D128" s="204" t="s">
        <v>149</v>
      </c>
      <c r="E128" s="205" t="s">
        <v>610</v>
      </c>
      <c r="F128" s="206" t="s">
        <v>611</v>
      </c>
      <c r="G128" s="207" t="s">
        <v>209</v>
      </c>
      <c r="H128" s="208">
        <v>8.804</v>
      </c>
      <c r="I128" s="209"/>
      <c r="J128" s="210">
        <f>ROUND(I128*H128,2)</f>
        <v>0</v>
      </c>
      <c r="K128" s="206" t="s">
        <v>153</v>
      </c>
      <c r="L128" s="44"/>
      <c r="M128" s="211" t="s">
        <v>19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154</v>
      </c>
      <c r="AT128" s="215" t="s">
        <v>149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612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613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47" s="2" customFormat="1" ht="12">
      <c r="A130" s="38"/>
      <c r="B130" s="39"/>
      <c r="C130" s="40"/>
      <c r="D130" s="222" t="s">
        <v>158</v>
      </c>
      <c r="E130" s="40"/>
      <c r="F130" s="223" t="s">
        <v>614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158</v>
      </c>
      <c r="AU130" s="17" t="s">
        <v>85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615</v>
      </c>
      <c r="G131" s="225"/>
      <c r="H131" s="228">
        <v>8.804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83</v>
      </c>
      <c r="AY131" s="234" t="s">
        <v>147</v>
      </c>
    </row>
    <row r="132" spans="1:65" s="2" customFormat="1" ht="24.15" customHeight="1">
      <c r="A132" s="38"/>
      <c r="B132" s="39"/>
      <c r="C132" s="204" t="s">
        <v>212</v>
      </c>
      <c r="D132" s="204" t="s">
        <v>149</v>
      </c>
      <c r="E132" s="205" t="s">
        <v>616</v>
      </c>
      <c r="F132" s="206" t="s">
        <v>617</v>
      </c>
      <c r="G132" s="207" t="s">
        <v>209</v>
      </c>
      <c r="H132" s="208">
        <v>167.284</v>
      </c>
      <c r="I132" s="209"/>
      <c r="J132" s="210">
        <f>ROUND(I132*H132,2)</f>
        <v>0</v>
      </c>
      <c r="K132" s="206" t="s">
        <v>153</v>
      </c>
      <c r="L132" s="44"/>
      <c r="M132" s="211" t="s">
        <v>19</v>
      </c>
      <c r="N132" s="212" t="s">
        <v>46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154</v>
      </c>
      <c r="AT132" s="215" t="s">
        <v>149</v>
      </c>
      <c r="AU132" s="215" t="s">
        <v>85</v>
      </c>
      <c r="AY132" s="17" t="s">
        <v>147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83</v>
      </c>
      <c r="BK132" s="216">
        <f>ROUND(I132*H132,2)</f>
        <v>0</v>
      </c>
      <c r="BL132" s="17" t="s">
        <v>154</v>
      </c>
      <c r="BM132" s="215" t="s">
        <v>618</v>
      </c>
    </row>
    <row r="133" spans="1:47" s="2" customFormat="1" ht="12">
      <c r="A133" s="38"/>
      <c r="B133" s="39"/>
      <c r="C133" s="40"/>
      <c r="D133" s="217" t="s">
        <v>156</v>
      </c>
      <c r="E133" s="40"/>
      <c r="F133" s="218" t="s">
        <v>619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85</v>
      </c>
    </row>
    <row r="134" spans="1:47" s="2" customFormat="1" ht="12">
      <c r="A134" s="38"/>
      <c r="B134" s="39"/>
      <c r="C134" s="40"/>
      <c r="D134" s="222" t="s">
        <v>158</v>
      </c>
      <c r="E134" s="40"/>
      <c r="F134" s="223" t="s">
        <v>620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85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621</v>
      </c>
      <c r="G135" s="225"/>
      <c r="H135" s="228">
        <v>167.284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83</v>
      </c>
      <c r="AY135" s="234" t="s">
        <v>147</v>
      </c>
    </row>
    <row r="136" spans="1:65" s="2" customFormat="1" ht="33" customHeight="1">
      <c r="A136" s="38"/>
      <c r="B136" s="39"/>
      <c r="C136" s="204" t="s">
        <v>313</v>
      </c>
      <c r="D136" s="204" t="s">
        <v>149</v>
      </c>
      <c r="E136" s="205" t="s">
        <v>622</v>
      </c>
      <c r="F136" s="206" t="s">
        <v>623</v>
      </c>
      <c r="G136" s="207" t="s">
        <v>209</v>
      </c>
      <c r="H136" s="208">
        <v>8.804</v>
      </c>
      <c r="I136" s="209"/>
      <c r="J136" s="210">
        <f>ROUND(I136*H136,2)</f>
        <v>0</v>
      </c>
      <c r="K136" s="206" t="s">
        <v>153</v>
      </c>
      <c r="L136" s="44"/>
      <c r="M136" s="211" t="s">
        <v>19</v>
      </c>
      <c r="N136" s="212" t="s">
        <v>46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154</v>
      </c>
      <c r="AT136" s="215" t="s">
        <v>149</v>
      </c>
      <c r="AU136" s="215" t="s">
        <v>85</v>
      </c>
      <c r="AY136" s="17" t="s">
        <v>147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83</v>
      </c>
      <c r="BK136" s="216">
        <f>ROUND(I136*H136,2)</f>
        <v>0</v>
      </c>
      <c r="BL136" s="17" t="s">
        <v>154</v>
      </c>
      <c r="BM136" s="215" t="s">
        <v>624</v>
      </c>
    </row>
    <row r="137" spans="1:47" s="2" customFormat="1" ht="12">
      <c r="A137" s="38"/>
      <c r="B137" s="39"/>
      <c r="C137" s="40"/>
      <c r="D137" s="217" t="s">
        <v>156</v>
      </c>
      <c r="E137" s="40"/>
      <c r="F137" s="218" t="s">
        <v>625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85</v>
      </c>
    </row>
    <row r="138" spans="1:47" s="2" customFormat="1" ht="12">
      <c r="A138" s="38"/>
      <c r="B138" s="39"/>
      <c r="C138" s="40"/>
      <c r="D138" s="222" t="s">
        <v>158</v>
      </c>
      <c r="E138" s="40"/>
      <c r="F138" s="223" t="s">
        <v>626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158</v>
      </c>
      <c r="AU138" s="17" t="s">
        <v>85</v>
      </c>
    </row>
    <row r="139" spans="1:51" s="13" customFormat="1" ht="12">
      <c r="A139" s="13"/>
      <c r="B139" s="224"/>
      <c r="C139" s="225"/>
      <c r="D139" s="217" t="s">
        <v>160</v>
      </c>
      <c r="E139" s="226" t="s">
        <v>19</v>
      </c>
      <c r="F139" s="227" t="s">
        <v>615</v>
      </c>
      <c r="G139" s="225"/>
      <c r="H139" s="228">
        <v>8.804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160</v>
      </c>
      <c r="AU139" s="234" t="s">
        <v>85</v>
      </c>
      <c r="AV139" s="13" t="s">
        <v>85</v>
      </c>
      <c r="AW139" s="13" t="s">
        <v>34</v>
      </c>
      <c r="AX139" s="13" t="s">
        <v>83</v>
      </c>
      <c r="AY139" s="234" t="s">
        <v>147</v>
      </c>
    </row>
    <row r="140" spans="1:63" s="12" customFormat="1" ht="22.8" customHeight="1">
      <c r="A140" s="12"/>
      <c r="B140" s="188"/>
      <c r="C140" s="189"/>
      <c r="D140" s="190" t="s">
        <v>74</v>
      </c>
      <c r="E140" s="202" t="s">
        <v>253</v>
      </c>
      <c r="F140" s="202" t="s">
        <v>254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SUM(P141:P143)</f>
        <v>0</v>
      </c>
      <c r="Q140" s="196"/>
      <c r="R140" s="197">
        <f>SUM(R141:R143)</f>
        <v>0</v>
      </c>
      <c r="S140" s="196"/>
      <c r="T140" s="19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83</v>
      </c>
      <c r="AT140" s="200" t="s">
        <v>74</v>
      </c>
      <c r="AU140" s="200" t="s">
        <v>83</v>
      </c>
      <c r="AY140" s="199" t="s">
        <v>147</v>
      </c>
      <c r="BK140" s="201">
        <f>SUM(BK141:BK143)</f>
        <v>0</v>
      </c>
    </row>
    <row r="141" spans="1:65" s="2" customFormat="1" ht="16.5" customHeight="1">
      <c r="A141" s="38"/>
      <c r="B141" s="39"/>
      <c r="C141" s="204" t="s">
        <v>326</v>
      </c>
      <c r="D141" s="204" t="s">
        <v>149</v>
      </c>
      <c r="E141" s="205" t="s">
        <v>255</v>
      </c>
      <c r="F141" s="206" t="s">
        <v>256</v>
      </c>
      <c r="G141" s="207" t="s">
        <v>209</v>
      </c>
      <c r="H141" s="208">
        <v>101.292</v>
      </c>
      <c r="I141" s="209"/>
      <c r="J141" s="210">
        <f>ROUND(I141*H141,2)</f>
        <v>0</v>
      </c>
      <c r="K141" s="206" t="s">
        <v>153</v>
      </c>
      <c r="L141" s="44"/>
      <c r="M141" s="211" t="s">
        <v>19</v>
      </c>
      <c r="N141" s="212" t="s">
        <v>46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154</v>
      </c>
      <c r="AT141" s="215" t="s">
        <v>149</v>
      </c>
      <c r="AU141" s="215" t="s">
        <v>85</v>
      </c>
      <c r="AY141" s="17" t="s">
        <v>147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83</v>
      </c>
      <c r="BK141" s="216">
        <f>ROUND(I141*H141,2)</f>
        <v>0</v>
      </c>
      <c r="BL141" s="17" t="s">
        <v>154</v>
      </c>
      <c r="BM141" s="215" t="s">
        <v>627</v>
      </c>
    </row>
    <row r="142" spans="1:47" s="2" customFormat="1" ht="12">
      <c r="A142" s="38"/>
      <c r="B142" s="39"/>
      <c r="C142" s="40"/>
      <c r="D142" s="217" t="s">
        <v>156</v>
      </c>
      <c r="E142" s="40"/>
      <c r="F142" s="218" t="s">
        <v>258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85</v>
      </c>
    </row>
    <row r="143" spans="1:47" s="2" customFormat="1" ht="12">
      <c r="A143" s="38"/>
      <c r="B143" s="39"/>
      <c r="C143" s="40"/>
      <c r="D143" s="222" t="s">
        <v>158</v>
      </c>
      <c r="E143" s="40"/>
      <c r="F143" s="223" t="s">
        <v>259</v>
      </c>
      <c r="G143" s="40"/>
      <c r="H143" s="40"/>
      <c r="I143" s="219"/>
      <c r="J143" s="40"/>
      <c r="K143" s="40"/>
      <c r="L143" s="44"/>
      <c r="M143" s="263"/>
      <c r="N143" s="264"/>
      <c r="O143" s="265"/>
      <c r="P143" s="265"/>
      <c r="Q143" s="265"/>
      <c r="R143" s="265"/>
      <c r="S143" s="265"/>
      <c r="T143" s="266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158</v>
      </c>
      <c r="AU143" s="17" t="s">
        <v>85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84:K14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129951121"/>
    <hyperlink ref="F98" r:id="rId2" display="https://podminky.urs.cz/item/CS_URS_2022_02/274311128"/>
    <hyperlink ref="F102" r:id="rId3" display="https://podminky.urs.cz/item/CS_URS_2022_02/274351121"/>
    <hyperlink ref="F106" r:id="rId4" display="https://podminky.urs.cz/item/CS_URS_2022_02/274351122"/>
    <hyperlink ref="F112" r:id="rId5" display="https://podminky.urs.cz/item/CS_URS_2022_02/282606022"/>
    <hyperlink ref="F120" r:id="rId6" display="https://podminky.urs.cz/item/CS_URS_2022_02/282606061"/>
    <hyperlink ref="F125" r:id="rId7" display="https://podminky.urs.cz/item/CS_URS_2022_02/457312812"/>
    <hyperlink ref="F130" r:id="rId8" display="https://podminky.urs.cz/item/CS_URS_2022_02/997006512"/>
    <hyperlink ref="F134" r:id="rId9" display="https://podminky.urs.cz/item/CS_URS_2022_02/997006519"/>
    <hyperlink ref="F138" r:id="rId10" display="https://podminky.urs.cz/item/CS_URS_2022_02/997013601"/>
    <hyperlink ref="F143" r:id="rId11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628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ROUND((SUM(BE81:BE121)),2)</f>
        <v>0</v>
      </c>
      <c r="G33" s="38"/>
      <c r="H33" s="38"/>
      <c r="I33" s="148">
        <v>0.21</v>
      </c>
      <c r="J33" s="147">
        <f>ROUND(((SUM(BE81:BE121))*I33),2)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ROUND((SUM(BF81:BF121)),2)</f>
        <v>0</v>
      </c>
      <c r="G34" s="38"/>
      <c r="H34" s="38"/>
      <c r="I34" s="148">
        <v>0.15</v>
      </c>
      <c r="J34" s="147">
        <f>ROUND(((SUM(BF81:BF121))*I34),2)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ROUND((SUM(BG81:BG121)),2)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ROUND((SUM(BH81:BH121)),2)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ROUND((SUM(BI81:BI121)),2)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02.04 - Rekonstrukce hráze - zemník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130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132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Rekonstrukce malé vodní nádrže Milíkov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123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02.04 - Rekonstrukce hráze - zemník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Milíkov</v>
      </c>
      <c r="G75" s="40"/>
      <c r="H75" s="40"/>
      <c r="I75" s="32" t="s">
        <v>23</v>
      </c>
      <c r="J75" s="72" t="str">
        <f>IF(J12="","",J12)</f>
        <v>29. 9. 2022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Obec Milíkov</v>
      </c>
      <c r="G77" s="40"/>
      <c r="H77" s="40"/>
      <c r="I77" s="32" t="s">
        <v>32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Vodohospodářský rozvoj a výstavba, a.s.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133</v>
      </c>
      <c r="D80" s="180" t="s">
        <v>60</v>
      </c>
      <c r="E80" s="180" t="s">
        <v>56</v>
      </c>
      <c r="F80" s="180" t="s">
        <v>57</v>
      </c>
      <c r="G80" s="180" t="s">
        <v>134</v>
      </c>
      <c r="H80" s="180" t="s">
        <v>135</v>
      </c>
      <c r="I80" s="180" t="s">
        <v>136</v>
      </c>
      <c r="J80" s="180" t="s">
        <v>127</v>
      </c>
      <c r="K80" s="181" t="s">
        <v>137</v>
      </c>
      <c r="L80" s="182"/>
      <c r="M80" s="92" t="s">
        <v>19</v>
      </c>
      <c r="N80" s="93" t="s">
        <v>45</v>
      </c>
      <c r="O80" s="93" t="s">
        <v>138</v>
      </c>
      <c r="P80" s="93" t="s">
        <v>139</v>
      </c>
      <c r="Q80" s="93" t="s">
        <v>140</v>
      </c>
      <c r="R80" s="93" t="s">
        <v>141</v>
      </c>
      <c r="S80" s="93" t="s">
        <v>142</v>
      </c>
      <c r="T80" s="94" t="s">
        <v>143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144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0.04820000000000001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128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74</v>
      </c>
      <c r="E82" s="191" t="s">
        <v>145</v>
      </c>
      <c r="F82" s="191" t="s">
        <v>146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0.04820000000000001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83</v>
      </c>
      <c r="AT82" s="200" t="s">
        <v>74</v>
      </c>
      <c r="AU82" s="200" t="s">
        <v>75</v>
      </c>
      <c r="AY82" s="199" t="s">
        <v>147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74</v>
      </c>
      <c r="E83" s="202" t="s">
        <v>83</v>
      </c>
      <c r="F83" s="202" t="s">
        <v>148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SUM(P84:P121)</f>
        <v>0</v>
      </c>
      <c r="Q83" s="196"/>
      <c r="R83" s="197">
        <f>SUM(R84:R121)</f>
        <v>0.04820000000000001</v>
      </c>
      <c r="S83" s="196"/>
      <c r="T83" s="198">
        <f>SUM(T84:T121)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83</v>
      </c>
      <c r="AT83" s="200" t="s">
        <v>74</v>
      </c>
      <c r="AU83" s="200" t="s">
        <v>83</v>
      </c>
      <c r="AY83" s="199" t="s">
        <v>147</v>
      </c>
      <c r="BK83" s="201">
        <f>SUM(BK84:BK121)</f>
        <v>0</v>
      </c>
    </row>
    <row r="84" spans="1:65" s="2" customFormat="1" ht="24.15" customHeight="1">
      <c r="A84" s="38"/>
      <c r="B84" s="39"/>
      <c r="C84" s="204" t="s">
        <v>83</v>
      </c>
      <c r="D84" s="204" t="s">
        <v>149</v>
      </c>
      <c r="E84" s="205" t="s">
        <v>260</v>
      </c>
      <c r="F84" s="206" t="s">
        <v>261</v>
      </c>
      <c r="G84" s="207" t="s">
        <v>152</v>
      </c>
      <c r="H84" s="208">
        <v>2410</v>
      </c>
      <c r="I84" s="209"/>
      <c r="J84" s="210">
        <f>ROUND(I84*H84,2)</f>
        <v>0</v>
      </c>
      <c r="K84" s="206" t="s">
        <v>19</v>
      </c>
      <c r="L84" s="44"/>
      <c r="M84" s="211" t="s">
        <v>19</v>
      </c>
      <c r="N84" s="212" t="s">
        <v>46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154</v>
      </c>
      <c r="AT84" s="215" t="s">
        <v>149</v>
      </c>
      <c r="AU84" s="215" t="s">
        <v>85</v>
      </c>
      <c r="AY84" s="17" t="s">
        <v>147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83</v>
      </c>
      <c r="BK84" s="216">
        <f>ROUND(I84*H84,2)</f>
        <v>0</v>
      </c>
      <c r="BL84" s="17" t="s">
        <v>154</v>
      </c>
      <c r="BM84" s="215" t="s">
        <v>629</v>
      </c>
    </row>
    <row r="85" spans="1:47" s="2" customFormat="1" ht="12">
      <c r="A85" s="38"/>
      <c r="B85" s="39"/>
      <c r="C85" s="40"/>
      <c r="D85" s="217" t="s">
        <v>156</v>
      </c>
      <c r="E85" s="40"/>
      <c r="F85" s="218" t="s">
        <v>261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156</v>
      </c>
      <c r="AU85" s="17" t="s">
        <v>85</v>
      </c>
    </row>
    <row r="86" spans="1:51" s="13" customFormat="1" ht="12">
      <c r="A86" s="13"/>
      <c r="B86" s="224"/>
      <c r="C86" s="225"/>
      <c r="D86" s="217" t="s">
        <v>160</v>
      </c>
      <c r="E86" s="226" t="s">
        <v>19</v>
      </c>
      <c r="F86" s="227" t="s">
        <v>630</v>
      </c>
      <c r="G86" s="225"/>
      <c r="H86" s="228">
        <v>2410</v>
      </c>
      <c r="I86" s="229"/>
      <c r="J86" s="225"/>
      <c r="K86" s="225"/>
      <c r="L86" s="230"/>
      <c r="M86" s="231"/>
      <c r="N86" s="232"/>
      <c r="O86" s="232"/>
      <c r="P86" s="232"/>
      <c r="Q86" s="232"/>
      <c r="R86" s="232"/>
      <c r="S86" s="232"/>
      <c r="T86" s="23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4" t="s">
        <v>160</v>
      </c>
      <c r="AU86" s="234" t="s">
        <v>85</v>
      </c>
      <c r="AV86" s="13" t="s">
        <v>85</v>
      </c>
      <c r="AW86" s="13" t="s">
        <v>34</v>
      </c>
      <c r="AX86" s="13" t="s">
        <v>83</v>
      </c>
      <c r="AY86" s="234" t="s">
        <v>147</v>
      </c>
    </row>
    <row r="87" spans="1:65" s="2" customFormat="1" ht="24.15" customHeight="1">
      <c r="A87" s="38"/>
      <c r="B87" s="39"/>
      <c r="C87" s="204" t="s">
        <v>85</v>
      </c>
      <c r="D87" s="204" t="s">
        <v>149</v>
      </c>
      <c r="E87" s="205" t="s">
        <v>631</v>
      </c>
      <c r="F87" s="206" t="s">
        <v>632</v>
      </c>
      <c r="G87" s="207" t="s">
        <v>152</v>
      </c>
      <c r="H87" s="208">
        <v>2410</v>
      </c>
      <c r="I87" s="209"/>
      <c r="J87" s="210">
        <f>ROUND(I87*H87,2)</f>
        <v>0</v>
      </c>
      <c r="K87" s="206" t="s">
        <v>153</v>
      </c>
      <c r="L87" s="44"/>
      <c r="M87" s="211" t="s">
        <v>19</v>
      </c>
      <c r="N87" s="212" t="s">
        <v>46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154</v>
      </c>
      <c r="AT87" s="215" t="s">
        <v>149</v>
      </c>
      <c r="AU87" s="215" t="s">
        <v>85</v>
      </c>
      <c r="AY87" s="17" t="s">
        <v>147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83</v>
      </c>
      <c r="BK87" s="216">
        <f>ROUND(I87*H87,2)</f>
        <v>0</v>
      </c>
      <c r="BL87" s="17" t="s">
        <v>154</v>
      </c>
      <c r="BM87" s="215" t="s">
        <v>633</v>
      </c>
    </row>
    <row r="88" spans="1:47" s="2" customFormat="1" ht="12">
      <c r="A88" s="38"/>
      <c r="B88" s="39"/>
      <c r="C88" s="40"/>
      <c r="D88" s="217" t="s">
        <v>156</v>
      </c>
      <c r="E88" s="40"/>
      <c r="F88" s="218" t="s">
        <v>634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156</v>
      </c>
      <c r="AU88" s="17" t="s">
        <v>85</v>
      </c>
    </row>
    <row r="89" spans="1:47" s="2" customFormat="1" ht="12">
      <c r="A89" s="38"/>
      <c r="B89" s="39"/>
      <c r="C89" s="40"/>
      <c r="D89" s="222" t="s">
        <v>158</v>
      </c>
      <c r="E89" s="40"/>
      <c r="F89" s="223" t="s">
        <v>635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158</v>
      </c>
      <c r="AU89" s="17" t="s">
        <v>85</v>
      </c>
    </row>
    <row r="90" spans="1:51" s="13" customFormat="1" ht="12">
      <c r="A90" s="13"/>
      <c r="B90" s="224"/>
      <c r="C90" s="225"/>
      <c r="D90" s="217" t="s">
        <v>160</v>
      </c>
      <c r="E90" s="226" t="s">
        <v>19</v>
      </c>
      <c r="F90" s="227" t="s">
        <v>630</v>
      </c>
      <c r="G90" s="225"/>
      <c r="H90" s="228">
        <v>2410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160</v>
      </c>
      <c r="AU90" s="234" t="s">
        <v>85</v>
      </c>
      <c r="AV90" s="13" t="s">
        <v>85</v>
      </c>
      <c r="AW90" s="13" t="s">
        <v>34</v>
      </c>
      <c r="AX90" s="13" t="s">
        <v>83</v>
      </c>
      <c r="AY90" s="234" t="s">
        <v>147</v>
      </c>
    </row>
    <row r="91" spans="1:65" s="2" customFormat="1" ht="21.75" customHeight="1">
      <c r="A91" s="38"/>
      <c r="B91" s="39"/>
      <c r="C91" s="204" t="s">
        <v>168</v>
      </c>
      <c r="D91" s="204" t="s">
        <v>149</v>
      </c>
      <c r="E91" s="205" t="s">
        <v>636</v>
      </c>
      <c r="F91" s="206" t="s">
        <v>637</v>
      </c>
      <c r="G91" s="207" t="s">
        <v>176</v>
      </c>
      <c r="H91" s="208">
        <v>1205</v>
      </c>
      <c r="I91" s="209"/>
      <c r="J91" s="210">
        <f>ROUND(I91*H91,2)</f>
        <v>0</v>
      </c>
      <c r="K91" s="206" t="s">
        <v>153</v>
      </c>
      <c r="L91" s="44"/>
      <c r="M91" s="211" t="s">
        <v>19</v>
      </c>
      <c r="N91" s="212" t="s">
        <v>46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149</v>
      </c>
      <c r="AU91" s="215" t="s">
        <v>85</v>
      </c>
      <c r="AY91" s="17" t="s">
        <v>147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83</v>
      </c>
      <c r="BK91" s="216">
        <f>ROUND(I91*H91,2)</f>
        <v>0</v>
      </c>
      <c r="BL91" s="17" t="s">
        <v>154</v>
      </c>
      <c r="BM91" s="215" t="s">
        <v>638</v>
      </c>
    </row>
    <row r="92" spans="1:47" s="2" customFormat="1" ht="12">
      <c r="A92" s="38"/>
      <c r="B92" s="39"/>
      <c r="C92" s="40"/>
      <c r="D92" s="217" t="s">
        <v>156</v>
      </c>
      <c r="E92" s="40"/>
      <c r="F92" s="218" t="s">
        <v>639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156</v>
      </c>
      <c r="AU92" s="17" t="s">
        <v>85</v>
      </c>
    </row>
    <row r="93" spans="1:47" s="2" customFormat="1" ht="12">
      <c r="A93" s="38"/>
      <c r="B93" s="39"/>
      <c r="C93" s="40"/>
      <c r="D93" s="222" t="s">
        <v>158</v>
      </c>
      <c r="E93" s="40"/>
      <c r="F93" s="223" t="s">
        <v>640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158</v>
      </c>
      <c r="AU93" s="17" t="s">
        <v>85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641</v>
      </c>
      <c r="G94" s="225"/>
      <c r="H94" s="228">
        <v>1205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83</v>
      </c>
      <c r="AY94" s="234" t="s">
        <v>147</v>
      </c>
    </row>
    <row r="95" spans="1:65" s="2" customFormat="1" ht="24.15" customHeight="1">
      <c r="A95" s="38"/>
      <c r="B95" s="39"/>
      <c r="C95" s="204" t="s">
        <v>154</v>
      </c>
      <c r="D95" s="204" t="s">
        <v>149</v>
      </c>
      <c r="E95" s="205" t="s">
        <v>642</v>
      </c>
      <c r="F95" s="206" t="s">
        <v>643</v>
      </c>
      <c r="G95" s="207" t="s">
        <v>176</v>
      </c>
      <c r="H95" s="208">
        <v>1205</v>
      </c>
      <c r="I95" s="209"/>
      <c r="J95" s="210">
        <f>ROUND(I95*H95,2)</f>
        <v>0</v>
      </c>
      <c r="K95" s="206" t="s">
        <v>153</v>
      </c>
      <c r="L95" s="44"/>
      <c r="M95" s="211" t="s">
        <v>19</v>
      </c>
      <c r="N95" s="212" t="s">
        <v>46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154</v>
      </c>
      <c r="AT95" s="215" t="s">
        <v>149</v>
      </c>
      <c r="AU95" s="215" t="s">
        <v>85</v>
      </c>
      <c r="AY95" s="17" t="s">
        <v>147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83</v>
      </c>
      <c r="BK95" s="216">
        <f>ROUND(I95*H95,2)</f>
        <v>0</v>
      </c>
      <c r="BL95" s="17" t="s">
        <v>154</v>
      </c>
      <c r="BM95" s="215" t="s">
        <v>644</v>
      </c>
    </row>
    <row r="96" spans="1:47" s="2" customFormat="1" ht="12">
      <c r="A96" s="38"/>
      <c r="B96" s="39"/>
      <c r="C96" s="40"/>
      <c r="D96" s="217" t="s">
        <v>156</v>
      </c>
      <c r="E96" s="40"/>
      <c r="F96" s="218" t="s">
        <v>645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156</v>
      </c>
      <c r="AU96" s="17" t="s">
        <v>85</v>
      </c>
    </row>
    <row r="97" spans="1:47" s="2" customFormat="1" ht="12">
      <c r="A97" s="38"/>
      <c r="B97" s="39"/>
      <c r="C97" s="40"/>
      <c r="D97" s="222" t="s">
        <v>158</v>
      </c>
      <c r="E97" s="40"/>
      <c r="F97" s="223" t="s">
        <v>646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158</v>
      </c>
      <c r="AU97" s="17" t="s">
        <v>85</v>
      </c>
    </row>
    <row r="98" spans="1:51" s="13" customFormat="1" ht="12">
      <c r="A98" s="13"/>
      <c r="B98" s="224"/>
      <c r="C98" s="225"/>
      <c r="D98" s="217" t="s">
        <v>160</v>
      </c>
      <c r="E98" s="226" t="s">
        <v>19</v>
      </c>
      <c r="F98" s="227" t="s">
        <v>647</v>
      </c>
      <c r="G98" s="225"/>
      <c r="H98" s="228">
        <v>1205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160</v>
      </c>
      <c r="AU98" s="234" t="s">
        <v>85</v>
      </c>
      <c r="AV98" s="13" t="s">
        <v>85</v>
      </c>
      <c r="AW98" s="13" t="s">
        <v>34</v>
      </c>
      <c r="AX98" s="13" t="s">
        <v>83</v>
      </c>
      <c r="AY98" s="234" t="s">
        <v>147</v>
      </c>
    </row>
    <row r="99" spans="1:65" s="2" customFormat="1" ht="16.5" customHeight="1">
      <c r="A99" s="38"/>
      <c r="B99" s="39"/>
      <c r="C99" s="204" t="s">
        <v>181</v>
      </c>
      <c r="D99" s="204" t="s">
        <v>149</v>
      </c>
      <c r="E99" s="205" t="s">
        <v>282</v>
      </c>
      <c r="F99" s="206" t="s">
        <v>283</v>
      </c>
      <c r="G99" s="207" t="s">
        <v>176</v>
      </c>
      <c r="H99" s="208">
        <v>602.5</v>
      </c>
      <c r="I99" s="209"/>
      <c r="J99" s="210">
        <f>ROUND(I99*H99,2)</f>
        <v>0</v>
      </c>
      <c r="K99" s="206" t="s">
        <v>153</v>
      </c>
      <c r="L99" s="44"/>
      <c r="M99" s="211" t="s">
        <v>19</v>
      </c>
      <c r="N99" s="212" t="s">
        <v>46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154</v>
      </c>
      <c r="AT99" s="215" t="s">
        <v>149</v>
      </c>
      <c r="AU99" s="215" t="s">
        <v>85</v>
      </c>
      <c r="AY99" s="17" t="s">
        <v>147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83</v>
      </c>
      <c r="BK99" s="216">
        <f>ROUND(I99*H99,2)</f>
        <v>0</v>
      </c>
      <c r="BL99" s="17" t="s">
        <v>154</v>
      </c>
      <c r="BM99" s="215" t="s">
        <v>648</v>
      </c>
    </row>
    <row r="100" spans="1:47" s="2" customFormat="1" ht="12">
      <c r="A100" s="38"/>
      <c r="B100" s="39"/>
      <c r="C100" s="40"/>
      <c r="D100" s="217" t="s">
        <v>156</v>
      </c>
      <c r="E100" s="40"/>
      <c r="F100" s="218" t="s">
        <v>285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156</v>
      </c>
      <c r="AU100" s="17" t="s">
        <v>85</v>
      </c>
    </row>
    <row r="101" spans="1:47" s="2" customFormat="1" ht="12">
      <c r="A101" s="38"/>
      <c r="B101" s="39"/>
      <c r="C101" s="40"/>
      <c r="D101" s="222" t="s">
        <v>158</v>
      </c>
      <c r="E101" s="40"/>
      <c r="F101" s="223" t="s">
        <v>286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158</v>
      </c>
      <c r="AU101" s="17" t="s">
        <v>85</v>
      </c>
    </row>
    <row r="102" spans="1:51" s="13" customFormat="1" ht="12">
      <c r="A102" s="13"/>
      <c r="B102" s="224"/>
      <c r="C102" s="225"/>
      <c r="D102" s="217" t="s">
        <v>160</v>
      </c>
      <c r="E102" s="226" t="s">
        <v>19</v>
      </c>
      <c r="F102" s="227" t="s">
        <v>649</v>
      </c>
      <c r="G102" s="225"/>
      <c r="H102" s="228">
        <v>602.5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160</v>
      </c>
      <c r="AU102" s="234" t="s">
        <v>85</v>
      </c>
      <c r="AV102" s="13" t="s">
        <v>85</v>
      </c>
      <c r="AW102" s="13" t="s">
        <v>34</v>
      </c>
      <c r="AX102" s="13" t="s">
        <v>83</v>
      </c>
      <c r="AY102" s="234" t="s">
        <v>147</v>
      </c>
    </row>
    <row r="103" spans="1:65" s="2" customFormat="1" ht="33" customHeight="1">
      <c r="A103" s="38"/>
      <c r="B103" s="39"/>
      <c r="C103" s="204" t="s">
        <v>212</v>
      </c>
      <c r="D103" s="204" t="s">
        <v>149</v>
      </c>
      <c r="E103" s="205" t="s">
        <v>650</v>
      </c>
      <c r="F103" s="206" t="s">
        <v>651</v>
      </c>
      <c r="G103" s="207" t="s">
        <v>176</v>
      </c>
      <c r="H103" s="208">
        <v>1932</v>
      </c>
      <c r="I103" s="209"/>
      <c r="J103" s="210">
        <f>ROUND(I103*H103,2)</f>
        <v>0</v>
      </c>
      <c r="K103" s="206" t="s">
        <v>153</v>
      </c>
      <c r="L103" s="44"/>
      <c r="M103" s="211" t="s">
        <v>19</v>
      </c>
      <c r="N103" s="212" t="s">
        <v>46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154</v>
      </c>
      <c r="AT103" s="215" t="s">
        <v>149</v>
      </c>
      <c r="AU103" s="215" t="s">
        <v>85</v>
      </c>
      <c r="AY103" s="17" t="s">
        <v>147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83</v>
      </c>
      <c r="BK103" s="216">
        <f>ROUND(I103*H103,2)</f>
        <v>0</v>
      </c>
      <c r="BL103" s="17" t="s">
        <v>154</v>
      </c>
      <c r="BM103" s="215" t="s">
        <v>652</v>
      </c>
    </row>
    <row r="104" spans="1:47" s="2" customFormat="1" ht="12">
      <c r="A104" s="38"/>
      <c r="B104" s="39"/>
      <c r="C104" s="40"/>
      <c r="D104" s="217" t="s">
        <v>156</v>
      </c>
      <c r="E104" s="40"/>
      <c r="F104" s="218" t="s">
        <v>653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156</v>
      </c>
      <c r="AU104" s="17" t="s">
        <v>85</v>
      </c>
    </row>
    <row r="105" spans="1:47" s="2" customFormat="1" ht="12">
      <c r="A105" s="38"/>
      <c r="B105" s="39"/>
      <c r="C105" s="40"/>
      <c r="D105" s="222" t="s">
        <v>158</v>
      </c>
      <c r="E105" s="40"/>
      <c r="F105" s="223" t="s">
        <v>654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158</v>
      </c>
      <c r="AU105" s="17" t="s">
        <v>85</v>
      </c>
    </row>
    <row r="106" spans="1:51" s="13" customFormat="1" ht="12">
      <c r="A106" s="13"/>
      <c r="B106" s="224"/>
      <c r="C106" s="225"/>
      <c r="D106" s="217" t="s">
        <v>160</v>
      </c>
      <c r="E106" s="226" t="s">
        <v>19</v>
      </c>
      <c r="F106" s="227" t="s">
        <v>655</v>
      </c>
      <c r="G106" s="225"/>
      <c r="H106" s="228">
        <v>1932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160</v>
      </c>
      <c r="AU106" s="234" t="s">
        <v>85</v>
      </c>
      <c r="AV106" s="13" t="s">
        <v>85</v>
      </c>
      <c r="AW106" s="13" t="s">
        <v>34</v>
      </c>
      <c r="AX106" s="13" t="s">
        <v>83</v>
      </c>
      <c r="AY106" s="234" t="s">
        <v>147</v>
      </c>
    </row>
    <row r="107" spans="1:65" s="2" customFormat="1" ht="37.8" customHeight="1">
      <c r="A107" s="38"/>
      <c r="B107" s="39"/>
      <c r="C107" s="204" t="s">
        <v>225</v>
      </c>
      <c r="D107" s="204" t="s">
        <v>149</v>
      </c>
      <c r="E107" s="205" t="s">
        <v>656</v>
      </c>
      <c r="F107" s="206" t="s">
        <v>657</v>
      </c>
      <c r="G107" s="207" t="s">
        <v>176</v>
      </c>
      <c r="H107" s="208">
        <v>1932</v>
      </c>
      <c r="I107" s="209"/>
      <c r="J107" s="210">
        <f>ROUND(I107*H107,2)</f>
        <v>0</v>
      </c>
      <c r="K107" s="206" t="s">
        <v>153</v>
      </c>
      <c r="L107" s="44"/>
      <c r="M107" s="211" t="s">
        <v>19</v>
      </c>
      <c r="N107" s="212" t="s">
        <v>46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154</v>
      </c>
      <c r="AT107" s="215" t="s">
        <v>149</v>
      </c>
      <c r="AU107" s="215" t="s">
        <v>85</v>
      </c>
      <c r="AY107" s="17" t="s">
        <v>147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83</v>
      </c>
      <c r="BK107" s="216">
        <f>ROUND(I107*H107,2)</f>
        <v>0</v>
      </c>
      <c r="BL107" s="17" t="s">
        <v>154</v>
      </c>
      <c r="BM107" s="215" t="s">
        <v>658</v>
      </c>
    </row>
    <row r="108" spans="1:47" s="2" customFormat="1" ht="12">
      <c r="A108" s="38"/>
      <c r="B108" s="39"/>
      <c r="C108" s="40"/>
      <c r="D108" s="217" t="s">
        <v>156</v>
      </c>
      <c r="E108" s="40"/>
      <c r="F108" s="218" t="s">
        <v>659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156</v>
      </c>
      <c r="AU108" s="17" t="s">
        <v>85</v>
      </c>
    </row>
    <row r="109" spans="1:47" s="2" customFormat="1" ht="12">
      <c r="A109" s="38"/>
      <c r="B109" s="39"/>
      <c r="C109" s="40"/>
      <c r="D109" s="222" t="s">
        <v>158</v>
      </c>
      <c r="E109" s="40"/>
      <c r="F109" s="223" t="s">
        <v>660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158</v>
      </c>
      <c r="AU109" s="17" t="s">
        <v>85</v>
      </c>
    </row>
    <row r="110" spans="1:51" s="13" customFormat="1" ht="12">
      <c r="A110" s="13"/>
      <c r="B110" s="224"/>
      <c r="C110" s="225"/>
      <c r="D110" s="217" t="s">
        <v>160</v>
      </c>
      <c r="E110" s="226" t="s">
        <v>19</v>
      </c>
      <c r="F110" s="227" t="s">
        <v>655</v>
      </c>
      <c r="G110" s="225"/>
      <c r="H110" s="228">
        <v>1932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160</v>
      </c>
      <c r="AU110" s="234" t="s">
        <v>85</v>
      </c>
      <c r="AV110" s="13" t="s">
        <v>85</v>
      </c>
      <c r="AW110" s="13" t="s">
        <v>34</v>
      </c>
      <c r="AX110" s="13" t="s">
        <v>83</v>
      </c>
      <c r="AY110" s="234" t="s">
        <v>147</v>
      </c>
    </row>
    <row r="111" spans="1:65" s="2" customFormat="1" ht="33" customHeight="1">
      <c r="A111" s="38"/>
      <c r="B111" s="39"/>
      <c r="C111" s="204" t="s">
        <v>200</v>
      </c>
      <c r="D111" s="204" t="s">
        <v>149</v>
      </c>
      <c r="E111" s="205" t="s">
        <v>661</v>
      </c>
      <c r="F111" s="206" t="s">
        <v>662</v>
      </c>
      <c r="G111" s="207" t="s">
        <v>152</v>
      </c>
      <c r="H111" s="208">
        <v>2410</v>
      </c>
      <c r="I111" s="209"/>
      <c r="J111" s="210">
        <f>ROUND(I111*H111,2)</f>
        <v>0</v>
      </c>
      <c r="K111" s="206" t="s">
        <v>153</v>
      </c>
      <c r="L111" s="44"/>
      <c r="M111" s="211" t="s">
        <v>19</v>
      </c>
      <c r="N111" s="212" t="s">
        <v>46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154</v>
      </c>
      <c r="AT111" s="215" t="s">
        <v>149</v>
      </c>
      <c r="AU111" s="215" t="s">
        <v>85</v>
      </c>
      <c r="AY111" s="17" t="s">
        <v>147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83</v>
      </c>
      <c r="BK111" s="216">
        <f>ROUND(I111*H111,2)</f>
        <v>0</v>
      </c>
      <c r="BL111" s="17" t="s">
        <v>154</v>
      </c>
      <c r="BM111" s="215" t="s">
        <v>663</v>
      </c>
    </row>
    <row r="112" spans="1:47" s="2" customFormat="1" ht="12">
      <c r="A112" s="38"/>
      <c r="B112" s="39"/>
      <c r="C112" s="40"/>
      <c r="D112" s="217" t="s">
        <v>156</v>
      </c>
      <c r="E112" s="40"/>
      <c r="F112" s="218" t="s">
        <v>664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156</v>
      </c>
      <c r="AU112" s="17" t="s">
        <v>85</v>
      </c>
    </row>
    <row r="113" spans="1:47" s="2" customFormat="1" ht="12">
      <c r="A113" s="38"/>
      <c r="B113" s="39"/>
      <c r="C113" s="40"/>
      <c r="D113" s="222" t="s">
        <v>158</v>
      </c>
      <c r="E113" s="40"/>
      <c r="F113" s="223" t="s">
        <v>665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158</v>
      </c>
      <c r="AU113" s="17" t="s">
        <v>85</v>
      </c>
    </row>
    <row r="114" spans="1:51" s="13" customFormat="1" ht="12">
      <c r="A114" s="13"/>
      <c r="B114" s="224"/>
      <c r="C114" s="225"/>
      <c r="D114" s="217" t="s">
        <v>160</v>
      </c>
      <c r="E114" s="226" t="s">
        <v>19</v>
      </c>
      <c r="F114" s="227" t="s">
        <v>630</v>
      </c>
      <c r="G114" s="225"/>
      <c r="H114" s="228">
        <v>2410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160</v>
      </c>
      <c r="AU114" s="234" t="s">
        <v>85</v>
      </c>
      <c r="AV114" s="13" t="s">
        <v>85</v>
      </c>
      <c r="AW114" s="13" t="s">
        <v>34</v>
      </c>
      <c r="AX114" s="13" t="s">
        <v>83</v>
      </c>
      <c r="AY114" s="234" t="s">
        <v>147</v>
      </c>
    </row>
    <row r="115" spans="1:65" s="2" customFormat="1" ht="24.15" customHeight="1">
      <c r="A115" s="38"/>
      <c r="B115" s="39"/>
      <c r="C115" s="204" t="s">
        <v>206</v>
      </c>
      <c r="D115" s="204" t="s">
        <v>149</v>
      </c>
      <c r="E115" s="205" t="s">
        <v>666</v>
      </c>
      <c r="F115" s="206" t="s">
        <v>667</v>
      </c>
      <c r="G115" s="207" t="s">
        <v>152</v>
      </c>
      <c r="H115" s="208">
        <v>2410</v>
      </c>
      <c r="I115" s="209"/>
      <c r="J115" s="210">
        <f>ROUND(I115*H115,2)</f>
        <v>0</v>
      </c>
      <c r="K115" s="206" t="s">
        <v>153</v>
      </c>
      <c r="L115" s="44"/>
      <c r="M115" s="211" t="s">
        <v>19</v>
      </c>
      <c r="N115" s="212" t="s">
        <v>46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154</v>
      </c>
      <c r="AT115" s="215" t="s">
        <v>149</v>
      </c>
      <c r="AU115" s="215" t="s">
        <v>85</v>
      </c>
      <c r="AY115" s="17" t="s">
        <v>147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83</v>
      </c>
      <c r="BK115" s="216">
        <f>ROUND(I115*H115,2)</f>
        <v>0</v>
      </c>
      <c r="BL115" s="17" t="s">
        <v>154</v>
      </c>
      <c r="BM115" s="215" t="s">
        <v>668</v>
      </c>
    </row>
    <row r="116" spans="1:47" s="2" customFormat="1" ht="12">
      <c r="A116" s="38"/>
      <c r="B116" s="39"/>
      <c r="C116" s="40"/>
      <c r="D116" s="217" t="s">
        <v>156</v>
      </c>
      <c r="E116" s="40"/>
      <c r="F116" s="218" t="s">
        <v>669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156</v>
      </c>
      <c r="AU116" s="17" t="s">
        <v>85</v>
      </c>
    </row>
    <row r="117" spans="1:47" s="2" customFormat="1" ht="12">
      <c r="A117" s="38"/>
      <c r="B117" s="39"/>
      <c r="C117" s="40"/>
      <c r="D117" s="222" t="s">
        <v>158</v>
      </c>
      <c r="E117" s="40"/>
      <c r="F117" s="223" t="s">
        <v>670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158</v>
      </c>
      <c r="AU117" s="17" t="s">
        <v>85</v>
      </c>
    </row>
    <row r="118" spans="1:51" s="13" customFormat="1" ht="12">
      <c r="A118" s="13"/>
      <c r="B118" s="224"/>
      <c r="C118" s="225"/>
      <c r="D118" s="217" t="s">
        <v>160</v>
      </c>
      <c r="E118" s="226" t="s">
        <v>19</v>
      </c>
      <c r="F118" s="227" t="s">
        <v>630</v>
      </c>
      <c r="G118" s="225"/>
      <c r="H118" s="228">
        <v>2410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160</v>
      </c>
      <c r="AU118" s="234" t="s">
        <v>85</v>
      </c>
      <c r="AV118" s="13" t="s">
        <v>85</v>
      </c>
      <c r="AW118" s="13" t="s">
        <v>34</v>
      </c>
      <c r="AX118" s="13" t="s">
        <v>83</v>
      </c>
      <c r="AY118" s="234" t="s">
        <v>147</v>
      </c>
    </row>
    <row r="119" spans="1:65" s="2" customFormat="1" ht="16.5" customHeight="1">
      <c r="A119" s="38"/>
      <c r="B119" s="39"/>
      <c r="C119" s="249" t="s">
        <v>216</v>
      </c>
      <c r="D119" s="249" t="s">
        <v>248</v>
      </c>
      <c r="E119" s="250" t="s">
        <v>351</v>
      </c>
      <c r="F119" s="251" t="s">
        <v>352</v>
      </c>
      <c r="G119" s="252" t="s">
        <v>353</v>
      </c>
      <c r="H119" s="253">
        <v>48.2</v>
      </c>
      <c r="I119" s="254"/>
      <c r="J119" s="255">
        <f>ROUND(I119*H119,2)</f>
        <v>0</v>
      </c>
      <c r="K119" s="251" t="s">
        <v>153</v>
      </c>
      <c r="L119" s="256"/>
      <c r="M119" s="257" t="s">
        <v>19</v>
      </c>
      <c r="N119" s="258" t="s">
        <v>46</v>
      </c>
      <c r="O119" s="84"/>
      <c r="P119" s="213">
        <f>O119*H119</f>
        <v>0</v>
      </c>
      <c r="Q119" s="213">
        <v>0.001</v>
      </c>
      <c r="R119" s="213">
        <f>Q119*H119</f>
        <v>0.04820000000000001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200</v>
      </c>
      <c r="AT119" s="215" t="s">
        <v>248</v>
      </c>
      <c r="AU119" s="215" t="s">
        <v>85</v>
      </c>
      <c r="AY119" s="17" t="s">
        <v>147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83</v>
      </c>
      <c r="BK119" s="216">
        <f>ROUND(I119*H119,2)</f>
        <v>0</v>
      </c>
      <c r="BL119" s="17" t="s">
        <v>154</v>
      </c>
      <c r="BM119" s="215" t="s">
        <v>671</v>
      </c>
    </row>
    <row r="120" spans="1:47" s="2" customFormat="1" ht="12">
      <c r="A120" s="38"/>
      <c r="B120" s="39"/>
      <c r="C120" s="40"/>
      <c r="D120" s="217" t="s">
        <v>156</v>
      </c>
      <c r="E120" s="40"/>
      <c r="F120" s="218" t="s">
        <v>352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156</v>
      </c>
      <c r="AU120" s="17" t="s">
        <v>85</v>
      </c>
    </row>
    <row r="121" spans="1:51" s="13" customFormat="1" ht="12">
      <c r="A121" s="13"/>
      <c r="B121" s="224"/>
      <c r="C121" s="225"/>
      <c r="D121" s="217" t="s">
        <v>160</v>
      </c>
      <c r="E121" s="225"/>
      <c r="F121" s="227" t="s">
        <v>672</v>
      </c>
      <c r="G121" s="225"/>
      <c r="H121" s="228">
        <v>48.2</v>
      </c>
      <c r="I121" s="229"/>
      <c r="J121" s="225"/>
      <c r="K121" s="225"/>
      <c r="L121" s="230"/>
      <c r="M121" s="235"/>
      <c r="N121" s="236"/>
      <c r="O121" s="236"/>
      <c r="P121" s="236"/>
      <c r="Q121" s="236"/>
      <c r="R121" s="236"/>
      <c r="S121" s="236"/>
      <c r="T121" s="23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4</v>
      </c>
      <c r="AX121" s="13" t="s">
        <v>83</v>
      </c>
      <c r="AY121" s="234" t="s">
        <v>147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0:K12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9" r:id="rId1" display="https://podminky.urs.cz/item/CS_URS_2022_02/121151124"/>
    <hyperlink ref="F93" r:id="rId2" display="https://podminky.urs.cz/item/CS_URS_2022_02/167103101"/>
    <hyperlink ref="F97" r:id="rId3" display="https://podminky.urs.cz/item/CS_URS_2022_02/162206112"/>
    <hyperlink ref="F101" r:id="rId4" display="https://podminky.urs.cz/item/CS_URS_2022_02/171251201"/>
    <hyperlink ref="F105" r:id="rId5" display="https://podminky.urs.cz/item/CS_URS_2022_02/122151406"/>
    <hyperlink ref="F109" r:id="rId6" display="https://podminky.urs.cz/item/CS_URS_2022_02/162751115"/>
    <hyperlink ref="F113" r:id="rId7" display="https://podminky.urs.cz/item/CS_URS_2022_02/181351114"/>
    <hyperlink ref="F117" r:id="rId8" display="https://podminky.urs.cz/item/CS_URS_2022_02/18145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5" t="s">
        <v>673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ROUND((SUM(BE88:BE202)),2)</f>
        <v>0</v>
      </c>
      <c r="G33" s="38"/>
      <c r="H33" s="38"/>
      <c r="I33" s="148">
        <v>0.21</v>
      </c>
      <c r="J33" s="147">
        <f>ROUND(((SUM(BE88:BE202))*I33),2)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ROUND((SUM(BF88:BF202)),2)</f>
        <v>0</v>
      </c>
      <c r="G34" s="38"/>
      <c r="H34" s="38"/>
      <c r="I34" s="148">
        <v>0.15</v>
      </c>
      <c r="J34" s="147">
        <f>ROUND(((SUM(BF88:BF202))*I34),2)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ROUND((SUM(BG88:BG202)),2)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ROUND((SUM(BH88:BH202)),2)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ROUND((SUM(BI88:BI202)),2)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>SO 03.01 - Rekonstrukce výpustného zařízení - spodní výpust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231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674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233</v>
      </c>
      <c r="E63" s="174"/>
      <c r="F63" s="174"/>
      <c r="G63" s="174"/>
      <c r="H63" s="174"/>
      <c r="I63" s="174"/>
      <c r="J63" s="175">
        <f>J155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675</v>
      </c>
      <c r="E64" s="174"/>
      <c r="F64" s="174"/>
      <c r="G64" s="174"/>
      <c r="H64" s="174"/>
      <c r="I64" s="174"/>
      <c r="J64" s="175">
        <f>J160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234</v>
      </c>
      <c r="E65" s="174"/>
      <c r="F65" s="174"/>
      <c r="G65" s="174"/>
      <c r="H65" s="174"/>
      <c r="I65" s="174"/>
      <c r="J65" s="175">
        <f>J168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676</v>
      </c>
      <c r="E66" s="174"/>
      <c r="F66" s="174"/>
      <c r="G66" s="174"/>
      <c r="H66" s="174"/>
      <c r="I66" s="174"/>
      <c r="J66" s="175">
        <f>J173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131</v>
      </c>
      <c r="E67" s="174"/>
      <c r="F67" s="174"/>
      <c r="G67" s="174"/>
      <c r="H67" s="174"/>
      <c r="I67" s="174"/>
      <c r="J67" s="175">
        <f>J186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232</v>
      </c>
      <c r="E68" s="174"/>
      <c r="F68" s="174"/>
      <c r="G68" s="174"/>
      <c r="H68" s="174"/>
      <c r="I68" s="174"/>
      <c r="J68" s="175">
        <f>J199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132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Rekonstrukce malé vodní nádrže Milíkov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123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30" customHeight="1">
      <c r="A80" s="38"/>
      <c r="B80" s="39"/>
      <c r="C80" s="40"/>
      <c r="D80" s="40"/>
      <c r="E80" s="69" t="str">
        <f>E9</f>
        <v>SO 03.01 - Rekonstrukce výpustného zařízení - spodní výpust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Milíkov</v>
      </c>
      <c r="G82" s="40"/>
      <c r="H82" s="40"/>
      <c r="I82" s="32" t="s">
        <v>23</v>
      </c>
      <c r="J82" s="72" t="str">
        <f>IF(J12="","",J12)</f>
        <v>29. 9. 2022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Obec Milíkov</v>
      </c>
      <c r="G84" s="40"/>
      <c r="H84" s="40"/>
      <c r="I84" s="32" t="s">
        <v>32</v>
      </c>
      <c r="J84" s="36" t="str">
        <f>E21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5.65" customHeight="1">
      <c r="A85" s="38"/>
      <c r="B85" s="39"/>
      <c r="C85" s="32" t="s">
        <v>30</v>
      </c>
      <c r="D85" s="40"/>
      <c r="E85" s="40"/>
      <c r="F85" s="27" t="str">
        <f>IF(E18="","",E18)</f>
        <v>Vyplň údaj</v>
      </c>
      <c r="G85" s="40"/>
      <c r="H85" s="40"/>
      <c r="I85" s="32" t="s">
        <v>35</v>
      </c>
      <c r="J85" s="36" t="str">
        <f>E24</f>
        <v>Vodohospodářský rozvoj a výstavba, a.s.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133</v>
      </c>
      <c r="D87" s="180" t="s">
        <v>60</v>
      </c>
      <c r="E87" s="180" t="s">
        <v>56</v>
      </c>
      <c r="F87" s="180" t="s">
        <v>57</v>
      </c>
      <c r="G87" s="180" t="s">
        <v>134</v>
      </c>
      <c r="H87" s="180" t="s">
        <v>135</v>
      </c>
      <c r="I87" s="180" t="s">
        <v>136</v>
      </c>
      <c r="J87" s="180" t="s">
        <v>127</v>
      </c>
      <c r="K87" s="181" t="s">
        <v>137</v>
      </c>
      <c r="L87" s="182"/>
      <c r="M87" s="92" t="s">
        <v>19</v>
      </c>
      <c r="N87" s="93" t="s">
        <v>45</v>
      </c>
      <c r="O87" s="93" t="s">
        <v>138</v>
      </c>
      <c r="P87" s="93" t="s">
        <v>139</v>
      </c>
      <c r="Q87" s="93" t="s">
        <v>140</v>
      </c>
      <c r="R87" s="93" t="s">
        <v>141</v>
      </c>
      <c r="S87" s="93" t="s">
        <v>142</v>
      </c>
      <c r="T87" s="94" t="s">
        <v>143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144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</f>
        <v>0</v>
      </c>
      <c r="Q88" s="96"/>
      <c r="R88" s="185">
        <f>R89</f>
        <v>54.29607305999999</v>
      </c>
      <c r="S88" s="96"/>
      <c r="T88" s="186">
        <f>T89</f>
        <v>47.97585000000001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74</v>
      </c>
      <c r="AU88" s="17" t="s">
        <v>128</v>
      </c>
      <c r="BK88" s="187">
        <f>BK89</f>
        <v>0</v>
      </c>
    </row>
    <row r="89" spans="1:63" s="12" customFormat="1" ht="25.9" customHeight="1">
      <c r="A89" s="12"/>
      <c r="B89" s="188"/>
      <c r="C89" s="189"/>
      <c r="D89" s="190" t="s">
        <v>74</v>
      </c>
      <c r="E89" s="191" t="s">
        <v>145</v>
      </c>
      <c r="F89" s="191" t="s">
        <v>146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P90+P105+P155+P160+P168+P173+P186+P199</f>
        <v>0</v>
      </c>
      <c r="Q89" s="196"/>
      <c r="R89" s="197">
        <f>R90+R105+R155+R160+R168+R173+R186+R199</f>
        <v>54.29607305999999</v>
      </c>
      <c r="S89" s="196"/>
      <c r="T89" s="198">
        <f>T90+T105+T155+T160+T168+T173+T186+T199</f>
        <v>47.97585000000001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83</v>
      </c>
      <c r="AT89" s="200" t="s">
        <v>74</v>
      </c>
      <c r="AU89" s="200" t="s">
        <v>75</v>
      </c>
      <c r="AY89" s="199" t="s">
        <v>147</v>
      </c>
      <c r="BK89" s="201">
        <f>BK90+BK105+BK155+BK160+BK168+BK173+BK186+BK199</f>
        <v>0</v>
      </c>
    </row>
    <row r="90" spans="1:63" s="12" customFormat="1" ht="22.8" customHeight="1">
      <c r="A90" s="12"/>
      <c r="B90" s="188"/>
      <c r="C90" s="189"/>
      <c r="D90" s="190" t="s">
        <v>74</v>
      </c>
      <c r="E90" s="202" t="s">
        <v>85</v>
      </c>
      <c r="F90" s="202" t="s">
        <v>235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SUM(P91:P104)</f>
        <v>0</v>
      </c>
      <c r="Q90" s="196"/>
      <c r="R90" s="197">
        <f>SUM(R91:R104)</f>
        <v>36.325788509999995</v>
      </c>
      <c r="S90" s="196"/>
      <c r="T90" s="198">
        <f>SUM(T91:T104)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83</v>
      </c>
      <c r="AT90" s="200" t="s">
        <v>74</v>
      </c>
      <c r="AU90" s="200" t="s">
        <v>83</v>
      </c>
      <c r="AY90" s="199" t="s">
        <v>147</v>
      </c>
      <c r="BK90" s="201">
        <f>SUM(BK91:BK104)</f>
        <v>0</v>
      </c>
    </row>
    <row r="91" spans="1:65" s="2" customFormat="1" ht="24.15" customHeight="1">
      <c r="A91" s="38"/>
      <c r="B91" s="39"/>
      <c r="C91" s="204" t="s">
        <v>83</v>
      </c>
      <c r="D91" s="204" t="s">
        <v>149</v>
      </c>
      <c r="E91" s="205" t="s">
        <v>677</v>
      </c>
      <c r="F91" s="206" t="s">
        <v>678</v>
      </c>
      <c r="G91" s="207" t="s">
        <v>176</v>
      </c>
      <c r="H91" s="208">
        <v>14.488</v>
      </c>
      <c r="I91" s="209"/>
      <c r="J91" s="210">
        <f>ROUND(I91*H91,2)</f>
        <v>0</v>
      </c>
      <c r="K91" s="206" t="s">
        <v>153</v>
      </c>
      <c r="L91" s="44"/>
      <c r="M91" s="211" t="s">
        <v>19</v>
      </c>
      <c r="N91" s="212" t="s">
        <v>46</v>
      </c>
      <c r="O91" s="84"/>
      <c r="P91" s="213">
        <f>O91*H91</f>
        <v>0</v>
      </c>
      <c r="Q91" s="213">
        <v>2.50187</v>
      </c>
      <c r="R91" s="213">
        <f>Q91*H91</f>
        <v>36.24709256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149</v>
      </c>
      <c r="AU91" s="215" t="s">
        <v>85</v>
      </c>
      <c r="AY91" s="17" t="s">
        <v>147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83</v>
      </c>
      <c r="BK91" s="216">
        <f>ROUND(I91*H91,2)</f>
        <v>0</v>
      </c>
      <c r="BL91" s="17" t="s">
        <v>154</v>
      </c>
      <c r="BM91" s="215" t="s">
        <v>679</v>
      </c>
    </row>
    <row r="92" spans="1:47" s="2" customFormat="1" ht="12">
      <c r="A92" s="38"/>
      <c r="B92" s="39"/>
      <c r="C92" s="40"/>
      <c r="D92" s="217" t="s">
        <v>156</v>
      </c>
      <c r="E92" s="40"/>
      <c r="F92" s="218" t="s">
        <v>680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156</v>
      </c>
      <c r="AU92" s="17" t="s">
        <v>85</v>
      </c>
    </row>
    <row r="93" spans="1:47" s="2" customFormat="1" ht="12">
      <c r="A93" s="38"/>
      <c r="B93" s="39"/>
      <c r="C93" s="40"/>
      <c r="D93" s="222" t="s">
        <v>158</v>
      </c>
      <c r="E93" s="40"/>
      <c r="F93" s="223" t="s">
        <v>681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158</v>
      </c>
      <c r="AU93" s="17" t="s">
        <v>85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682</v>
      </c>
      <c r="G94" s="225"/>
      <c r="H94" s="228">
        <v>7.228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75</v>
      </c>
      <c r="AY94" s="234" t="s">
        <v>147</v>
      </c>
    </row>
    <row r="95" spans="1:51" s="13" customFormat="1" ht="12">
      <c r="A95" s="13"/>
      <c r="B95" s="224"/>
      <c r="C95" s="225"/>
      <c r="D95" s="217" t="s">
        <v>160</v>
      </c>
      <c r="E95" s="226" t="s">
        <v>19</v>
      </c>
      <c r="F95" s="227" t="s">
        <v>683</v>
      </c>
      <c r="G95" s="225"/>
      <c r="H95" s="228">
        <v>7.26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160</v>
      </c>
      <c r="AU95" s="234" t="s">
        <v>85</v>
      </c>
      <c r="AV95" s="13" t="s">
        <v>85</v>
      </c>
      <c r="AW95" s="13" t="s">
        <v>34</v>
      </c>
      <c r="AX95" s="13" t="s">
        <v>75</v>
      </c>
      <c r="AY95" s="234" t="s">
        <v>147</v>
      </c>
    </row>
    <row r="96" spans="1:51" s="14" customFormat="1" ht="12">
      <c r="A96" s="14"/>
      <c r="B96" s="238"/>
      <c r="C96" s="239"/>
      <c r="D96" s="217" t="s">
        <v>160</v>
      </c>
      <c r="E96" s="240" t="s">
        <v>19</v>
      </c>
      <c r="F96" s="241" t="s">
        <v>247</v>
      </c>
      <c r="G96" s="239"/>
      <c r="H96" s="242">
        <v>14.488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8" t="s">
        <v>160</v>
      </c>
      <c r="AU96" s="248" t="s">
        <v>85</v>
      </c>
      <c r="AV96" s="14" t="s">
        <v>154</v>
      </c>
      <c r="AW96" s="14" t="s">
        <v>34</v>
      </c>
      <c r="AX96" s="14" t="s">
        <v>83</v>
      </c>
      <c r="AY96" s="248" t="s">
        <v>147</v>
      </c>
    </row>
    <row r="97" spans="1:65" s="2" customFormat="1" ht="16.5" customHeight="1">
      <c r="A97" s="38"/>
      <c r="B97" s="39"/>
      <c r="C97" s="204" t="s">
        <v>85</v>
      </c>
      <c r="D97" s="204" t="s">
        <v>149</v>
      </c>
      <c r="E97" s="205" t="s">
        <v>572</v>
      </c>
      <c r="F97" s="206" t="s">
        <v>573</v>
      </c>
      <c r="G97" s="207" t="s">
        <v>152</v>
      </c>
      <c r="H97" s="208">
        <v>29.255</v>
      </c>
      <c r="I97" s="209"/>
      <c r="J97" s="210">
        <f>ROUND(I97*H97,2)</f>
        <v>0</v>
      </c>
      <c r="K97" s="206" t="s">
        <v>153</v>
      </c>
      <c r="L97" s="44"/>
      <c r="M97" s="211" t="s">
        <v>19</v>
      </c>
      <c r="N97" s="212" t="s">
        <v>46</v>
      </c>
      <c r="O97" s="84"/>
      <c r="P97" s="213">
        <f>O97*H97</f>
        <v>0</v>
      </c>
      <c r="Q97" s="213">
        <v>0.00269</v>
      </c>
      <c r="R97" s="213">
        <f>Q97*H97</f>
        <v>0.07869595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154</v>
      </c>
      <c r="AT97" s="215" t="s">
        <v>149</v>
      </c>
      <c r="AU97" s="215" t="s">
        <v>85</v>
      </c>
      <c r="AY97" s="17" t="s">
        <v>147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83</v>
      </c>
      <c r="BK97" s="216">
        <f>ROUND(I97*H97,2)</f>
        <v>0</v>
      </c>
      <c r="BL97" s="17" t="s">
        <v>154</v>
      </c>
      <c r="BM97" s="215" t="s">
        <v>684</v>
      </c>
    </row>
    <row r="98" spans="1:47" s="2" customFormat="1" ht="12">
      <c r="A98" s="38"/>
      <c r="B98" s="39"/>
      <c r="C98" s="40"/>
      <c r="D98" s="217" t="s">
        <v>156</v>
      </c>
      <c r="E98" s="40"/>
      <c r="F98" s="218" t="s">
        <v>575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156</v>
      </c>
      <c r="AU98" s="17" t="s">
        <v>85</v>
      </c>
    </row>
    <row r="99" spans="1:47" s="2" customFormat="1" ht="12">
      <c r="A99" s="38"/>
      <c r="B99" s="39"/>
      <c r="C99" s="40"/>
      <c r="D99" s="222" t="s">
        <v>158</v>
      </c>
      <c r="E99" s="40"/>
      <c r="F99" s="223" t="s">
        <v>576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158</v>
      </c>
      <c r="AU99" s="17" t="s">
        <v>85</v>
      </c>
    </row>
    <row r="100" spans="1:51" s="13" customFormat="1" ht="12">
      <c r="A100" s="13"/>
      <c r="B100" s="224"/>
      <c r="C100" s="225"/>
      <c r="D100" s="217" t="s">
        <v>160</v>
      </c>
      <c r="E100" s="226" t="s">
        <v>19</v>
      </c>
      <c r="F100" s="227" t="s">
        <v>685</v>
      </c>
      <c r="G100" s="225"/>
      <c r="H100" s="228">
        <v>29.255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34</v>
      </c>
      <c r="AX100" s="13" t="s">
        <v>83</v>
      </c>
      <c r="AY100" s="234" t="s">
        <v>147</v>
      </c>
    </row>
    <row r="101" spans="1:65" s="2" customFormat="1" ht="16.5" customHeight="1">
      <c r="A101" s="38"/>
      <c r="B101" s="39"/>
      <c r="C101" s="204" t="s">
        <v>168</v>
      </c>
      <c r="D101" s="204" t="s">
        <v>149</v>
      </c>
      <c r="E101" s="205" t="s">
        <v>578</v>
      </c>
      <c r="F101" s="206" t="s">
        <v>579</v>
      </c>
      <c r="G101" s="207" t="s">
        <v>152</v>
      </c>
      <c r="H101" s="208">
        <v>29.255</v>
      </c>
      <c r="I101" s="209"/>
      <c r="J101" s="210">
        <f>ROUND(I101*H101,2)</f>
        <v>0</v>
      </c>
      <c r="K101" s="206" t="s">
        <v>153</v>
      </c>
      <c r="L101" s="44"/>
      <c r="M101" s="211" t="s">
        <v>19</v>
      </c>
      <c r="N101" s="212" t="s">
        <v>46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154</v>
      </c>
      <c r="AT101" s="215" t="s">
        <v>149</v>
      </c>
      <c r="AU101" s="215" t="s">
        <v>85</v>
      </c>
      <c r="AY101" s="17" t="s">
        <v>147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83</v>
      </c>
      <c r="BK101" s="216">
        <f>ROUND(I101*H101,2)</f>
        <v>0</v>
      </c>
      <c r="BL101" s="17" t="s">
        <v>154</v>
      </c>
      <c r="BM101" s="215" t="s">
        <v>686</v>
      </c>
    </row>
    <row r="102" spans="1:47" s="2" customFormat="1" ht="12">
      <c r="A102" s="38"/>
      <c r="B102" s="39"/>
      <c r="C102" s="40"/>
      <c r="D102" s="217" t="s">
        <v>156</v>
      </c>
      <c r="E102" s="40"/>
      <c r="F102" s="218" t="s">
        <v>581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156</v>
      </c>
      <c r="AU102" s="17" t="s">
        <v>85</v>
      </c>
    </row>
    <row r="103" spans="1:47" s="2" customFormat="1" ht="12">
      <c r="A103" s="38"/>
      <c r="B103" s="39"/>
      <c r="C103" s="40"/>
      <c r="D103" s="222" t="s">
        <v>158</v>
      </c>
      <c r="E103" s="40"/>
      <c r="F103" s="223" t="s">
        <v>582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158</v>
      </c>
      <c r="AU103" s="17" t="s">
        <v>85</v>
      </c>
    </row>
    <row r="104" spans="1:51" s="13" customFormat="1" ht="12">
      <c r="A104" s="13"/>
      <c r="B104" s="224"/>
      <c r="C104" s="225"/>
      <c r="D104" s="217" t="s">
        <v>160</v>
      </c>
      <c r="E104" s="226" t="s">
        <v>19</v>
      </c>
      <c r="F104" s="227" t="s">
        <v>685</v>
      </c>
      <c r="G104" s="225"/>
      <c r="H104" s="228">
        <v>29.255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160</v>
      </c>
      <c r="AU104" s="234" t="s">
        <v>85</v>
      </c>
      <c r="AV104" s="13" t="s">
        <v>85</v>
      </c>
      <c r="AW104" s="13" t="s">
        <v>34</v>
      </c>
      <c r="AX104" s="13" t="s">
        <v>83</v>
      </c>
      <c r="AY104" s="234" t="s">
        <v>147</v>
      </c>
    </row>
    <row r="105" spans="1:63" s="12" customFormat="1" ht="22.8" customHeight="1">
      <c r="A105" s="12"/>
      <c r="B105" s="188"/>
      <c r="C105" s="189"/>
      <c r="D105" s="190" t="s">
        <v>74</v>
      </c>
      <c r="E105" s="202" t="s">
        <v>168</v>
      </c>
      <c r="F105" s="202" t="s">
        <v>687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SUM(P106:P154)</f>
        <v>0</v>
      </c>
      <c r="Q105" s="196"/>
      <c r="R105" s="197">
        <f>SUM(R106:R154)</f>
        <v>13.24521515</v>
      </c>
      <c r="S105" s="196"/>
      <c r="T105" s="198">
        <f>SUM(T106:T154)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83</v>
      </c>
      <c r="AT105" s="200" t="s">
        <v>74</v>
      </c>
      <c r="AU105" s="200" t="s">
        <v>83</v>
      </c>
      <c r="AY105" s="199" t="s">
        <v>147</v>
      </c>
      <c r="BK105" s="201">
        <f>SUM(BK106:BK154)</f>
        <v>0</v>
      </c>
    </row>
    <row r="106" spans="1:65" s="2" customFormat="1" ht="24.15" customHeight="1">
      <c r="A106" s="38"/>
      <c r="B106" s="39"/>
      <c r="C106" s="204" t="s">
        <v>154</v>
      </c>
      <c r="D106" s="204" t="s">
        <v>149</v>
      </c>
      <c r="E106" s="205" t="s">
        <v>688</v>
      </c>
      <c r="F106" s="206" t="s">
        <v>689</v>
      </c>
      <c r="G106" s="207" t="s">
        <v>176</v>
      </c>
      <c r="H106" s="208">
        <v>4.574</v>
      </c>
      <c r="I106" s="209"/>
      <c r="J106" s="210">
        <f>ROUND(I106*H106,2)</f>
        <v>0</v>
      </c>
      <c r="K106" s="206" t="s">
        <v>153</v>
      </c>
      <c r="L106" s="44"/>
      <c r="M106" s="211" t="s">
        <v>19</v>
      </c>
      <c r="N106" s="212" t="s">
        <v>46</v>
      </c>
      <c r="O106" s="84"/>
      <c r="P106" s="213">
        <f>O106*H106</f>
        <v>0</v>
      </c>
      <c r="Q106" s="213">
        <v>0.057</v>
      </c>
      <c r="R106" s="213">
        <f>Q106*H106</f>
        <v>0.260718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154</v>
      </c>
      <c r="AT106" s="215" t="s">
        <v>149</v>
      </c>
      <c r="AU106" s="215" t="s">
        <v>85</v>
      </c>
      <c r="AY106" s="17" t="s">
        <v>147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83</v>
      </c>
      <c r="BK106" s="216">
        <f>ROUND(I106*H106,2)</f>
        <v>0</v>
      </c>
      <c r="BL106" s="17" t="s">
        <v>154</v>
      </c>
      <c r="BM106" s="215" t="s">
        <v>690</v>
      </c>
    </row>
    <row r="107" spans="1:47" s="2" customFormat="1" ht="12">
      <c r="A107" s="38"/>
      <c r="B107" s="39"/>
      <c r="C107" s="40"/>
      <c r="D107" s="217" t="s">
        <v>156</v>
      </c>
      <c r="E107" s="40"/>
      <c r="F107" s="218" t="s">
        <v>691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156</v>
      </c>
      <c r="AU107" s="17" t="s">
        <v>85</v>
      </c>
    </row>
    <row r="108" spans="1:47" s="2" customFormat="1" ht="12">
      <c r="A108" s="38"/>
      <c r="B108" s="39"/>
      <c r="C108" s="40"/>
      <c r="D108" s="222" t="s">
        <v>158</v>
      </c>
      <c r="E108" s="40"/>
      <c r="F108" s="223" t="s">
        <v>692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158</v>
      </c>
      <c r="AU108" s="17" t="s">
        <v>85</v>
      </c>
    </row>
    <row r="109" spans="1:51" s="13" customFormat="1" ht="12">
      <c r="A109" s="13"/>
      <c r="B109" s="224"/>
      <c r="C109" s="225"/>
      <c r="D109" s="217" t="s">
        <v>160</v>
      </c>
      <c r="E109" s="226" t="s">
        <v>19</v>
      </c>
      <c r="F109" s="227" t="s">
        <v>693</v>
      </c>
      <c r="G109" s="225"/>
      <c r="H109" s="228">
        <v>4.574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160</v>
      </c>
      <c r="AU109" s="234" t="s">
        <v>85</v>
      </c>
      <c r="AV109" s="13" t="s">
        <v>85</v>
      </c>
      <c r="AW109" s="13" t="s">
        <v>34</v>
      </c>
      <c r="AX109" s="13" t="s">
        <v>83</v>
      </c>
      <c r="AY109" s="234" t="s">
        <v>147</v>
      </c>
    </row>
    <row r="110" spans="1:65" s="2" customFormat="1" ht="37.8" customHeight="1">
      <c r="A110" s="38"/>
      <c r="B110" s="39"/>
      <c r="C110" s="249" t="s">
        <v>181</v>
      </c>
      <c r="D110" s="249" t="s">
        <v>248</v>
      </c>
      <c r="E110" s="250" t="s">
        <v>694</v>
      </c>
      <c r="F110" s="251" t="s">
        <v>695</v>
      </c>
      <c r="G110" s="252" t="s">
        <v>444</v>
      </c>
      <c r="H110" s="253">
        <v>1</v>
      </c>
      <c r="I110" s="254"/>
      <c r="J110" s="255">
        <f>ROUND(I110*H110,2)</f>
        <v>0</v>
      </c>
      <c r="K110" s="251" t="s">
        <v>19</v>
      </c>
      <c r="L110" s="256"/>
      <c r="M110" s="257" t="s">
        <v>19</v>
      </c>
      <c r="N110" s="258" t="s">
        <v>46</v>
      </c>
      <c r="O110" s="84"/>
      <c r="P110" s="213">
        <f>O110*H110</f>
        <v>0</v>
      </c>
      <c r="Q110" s="213">
        <v>9.83</v>
      </c>
      <c r="R110" s="213">
        <f>Q110*H110</f>
        <v>9.83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200</v>
      </c>
      <c r="AT110" s="215" t="s">
        <v>248</v>
      </c>
      <c r="AU110" s="215" t="s">
        <v>85</v>
      </c>
      <c r="AY110" s="17" t="s">
        <v>147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83</v>
      </c>
      <c r="BK110" s="216">
        <f>ROUND(I110*H110,2)</f>
        <v>0</v>
      </c>
      <c r="BL110" s="17" t="s">
        <v>154</v>
      </c>
      <c r="BM110" s="215" t="s">
        <v>696</v>
      </c>
    </row>
    <row r="111" spans="1:47" s="2" customFormat="1" ht="12">
      <c r="A111" s="38"/>
      <c r="B111" s="39"/>
      <c r="C111" s="40"/>
      <c r="D111" s="217" t="s">
        <v>156</v>
      </c>
      <c r="E111" s="40"/>
      <c r="F111" s="218" t="s">
        <v>695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156</v>
      </c>
      <c r="AU111" s="17" t="s">
        <v>85</v>
      </c>
    </row>
    <row r="112" spans="1:51" s="13" customFormat="1" ht="12">
      <c r="A112" s="13"/>
      <c r="B112" s="224"/>
      <c r="C112" s="225"/>
      <c r="D112" s="217" t="s">
        <v>160</v>
      </c>
      <c r="E112" s="226" t="s">
        <v>19</v>
      </c>
      <c r="F112" s="227" t="s">
        <v>83</v>
      </c>
      <c r="G112" s="225"/>
      <c r="H112" s="228">
        <v>1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160</v>
      </c>
      <c r="AU112" s="234" t="s">
        <v>85</v>
      </c>
      <c r="AV112" s="13" t="s">
        <v>85</v>
      </c>
      <c r="AW112" s="13" t="s">
        <v>34</v>
      </c>
      <c r="AX112" s="13" t="s">
        <v>83</v>
      </c>
      <c r="AY112" s="234" t="s">
        <v>147</v>
      </c>
    </row>
    <row r="113" spans="1:65" s="2" customFormat="1" ht="16.5" customHeight="1">
      <c r="A113" s="38"/>
      <c r="B113" s="39"/>
      <c r="C113" s="249" t="s">
        <v>187</v>
      </c>
      <c r="D113" s="249" t="s">
        <v>248</v>
      </c>
      <c r="E113" s="250" t="s">
        <v>697</v>
      </c>
      <c r="F113" s="251" t="s">
        <v>698</v>
      </c>
      <c r="G113" s="252" t="s">
        <v>444</v>
      </c>
      <c r="H113" s="253">
        <v>1</v>
      </c>
      <c r="I113" s="254"/>
      <c r="J113" s="255">
        <f>ROUND(I113*H113,2)</f>
        <v>0</v>
      </c>
      <c r="K113" s="251" t="s">
        <v>19</v>
      </c>
      <c r="L113" s="256"/>
      <c r="M113" s="257" t="s">
        <v>19</v>
      </c>
      <c r="N113" s="258" t="s">
        <v>46</v>
      </c>
      <c r="O113" s="84"/>
      <c r="P113" s="213">
        <f>O113*H113</f>
        <v>0</v>
      </c>
      <c r="Q113" s="213">
        <v>0.015</v>
      </c>
      <c r="R113" s="213">
        <f>Q113*H113</f>
        <v>0.015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200</v>
      </c>
      <c r="AT113" s="215" t="s">
        <v>248</v>
      </c>
      <c r="AU113" s="215" t="s">
        <v>85</v>
      </c>
      <c r="AY113" s="17" t="s">
        <v>147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83</v>
      </c>
      <c r="BK113" s="216">
        <f>ROUND(I113*H113,2)</f>
        <v>0</v>
      </c>
      <c r="BL113" s="17" t="s">
        <v>154</v>
      </c>
      <c r="BM113" s="215" t="s">
        <v>699</v>
      </c>
    </row>
    <row r="114" spans="1:47" s="2" customFormat="1" ht="12">
      <c r="A114" s="38"/>
      <c r="B114" s="39"/>
      <c r="C114" s="40"/>
      <c r="D114" s="217" t="s">
        <v>156</v>
      </c>
      <c r="E114" s="40"/>
      <c r="F114" s="218" t="s">
        <v>698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156</v>
      </c>
      <c r="AU114" s="17" t="s">
        <v>85</v>
      </c>
    </row>
    <row r="115" spans="1:65" s="2" customFormat="1" ht="16.5" customHeight="1">
      <c r="A115" s="38"/>
      <c r="B115" s="39"/>
      <c r="C115" s="249" t="s">
        <v>193</v>
      </c>
      <c r="D115" s="249" t="s">
        <v>248</v>
      </c>
      <c r="E115" s="250" t="s">
        <v>700</v>
      </c>
      <c r="F115" s="251" t="s">
        <v>701</v>
      </c>
      <c r="G115" s="252" t="s">
        <v>444</v>
      </c>
      <c r="H115" s="253">
        <v>1</v>
      </c>
      <c r="I115" s="254"/>
      <c r="J115" s="255">
        <f>ROUND(I115*H115,2)</f>
        <v>0</v>
      </c>
      <c r="K115" s="251" t="s">
        <v>19</v>
      </c>
      <c r="L115" s="256"/>
      <c r="M115" s="257" t="s">
        <v>19</v>
      </c>
      <c r="N115" s="258" t="s">
        <v>46</v>
      </c>
      <c r="O115" s="84"/>
      <c r="P115" s="213">
        <f>O115*H115</f>
        <v>0</v>
      </c>
      <c r="Q115" s="213">
        <v>0.005</v>
      </c>
      <c r="R115" s="213">
        <f>Q115*H115</f>
        <v>0.005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200</v>
      </c>
      <c r="AT115" s="215" t="s">
        <v>248</v>
      </c>
      <c r="AU115" s="215" t="s">
        <v>85</v>
      </c>
      <c r="AY115" s="17" t="s">
        <v>147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83</v>
      </c>
      <c r="BK115" s="216">
        <f>ROUND(I115*H115,2)</f>
        <v>0</v>
      </c>
      <c r="BL115" s="17" t="s">
        <v>154</v>
      </c>
      <c r="BM115" s="215" t="s">
        <v>702</v>
      </c>
    </row>
    <row r="116" spans="1:47" s="2" customFormat="1" ht="12">
      <c r="A116" s="38"/>
      <c r="B116" s="39"/>
      <c r="C116" s="40"/>
      <c r="D116" s="217" t="s">
        <v>156</v>
      </c>
      <c r="E116" s="40"/>
      <c r="F116" s="218" t="s">
        <v>701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156</v>
      </c>
      <c r="AU116" s="17" t="s">
        <v>85</v>
      </c>
    </row>
    <row r="117" spans="1:65" s="2" customFormat="1" ht="24.15" customHeight="1">
      <c r="A117" s="38"/>
      <c r="B117" s="39"/>
      <c r="C117" s="204" t="s">
        <v>200</v>
      </c>
      <c r="D117" s="204" t="s">
        <v>149</v>
      </c>
      <c r="E117" s="205" t="s">
        <v>703</v>
      </c>
      <c r="F117" s="206" t="s">
        <v>704</v>
      </c>
      <c r="G117" s="207" t="s">
        <v>176</v>
      </c>
      <c r="H117" s="208">
        <v>38.769</v>
      </c>
      <c r="I117" s="209"/>
      <c r="J117" s="210">
        <f>ROUND(I117*H117,2)</f>
        <v>0</v>
      </c>
      <c r="K117" s="206" t="s">
        <v>153</v>
      </c>
      <c r="L117" s="44"/>
      <c r="M117" s="211" t="s">
        <v>19</v>
      </c>
      <c r="N117" s="212" t="s">
        <v>46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154</v>
      </c>
      <c r="AT117" s="215" t="s">
        <v>149</v>
      </c>
      <c r="AU117" s="215" t="s">
        <v>85</v>
      </c>
      <c r="AY117" s="17" t="s">
        <v>147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83</v>
      </c>
      <c r="BK117" s="216">
        <f>ROUND(I117*H117,2)</f>
        <v>0</v>
      </c>
      <c r="BL117" s="17" t="s">
        <v>154</v>
      </c>
      <c r="BM117" s="215" t="s">
        <v>705</v>
      </c>
    </row>
    <row r="118" spans="1:47" s="2" customFormat="1" ht="12">
      <c r="A118" s="38"/>
      <c r="B118" s="39"/>
      <c r="C118" s="40"/>
      <c r="D118" s="217" t="s">
        <v>156</v>
      </c>
      <c r="E118" s="40"/>
      <c r="F118" s="218" t="s">
        <v>706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156</v>
      </c>
      <c r="AU118" s="17" t="s">
        <v>85</v>
      </c>
    </row>
    <row r="119" spans="1:47" s="2" customFormat="1" ht="12">
      <c r="A119" s="38"/>
      <c r="B119" s="39"/>
      <c r="C119" s="40"/>
      <c r="D119" s="222" t="s">
        <v>158</v>
      </c>
      <c r="E119" s="40"/>
      <c r="F119" s="223" t="s">
        <v>707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158</v>
      </c>
      <c r="AU119" s="17" t="s">
        <v>85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708</v>
      </c>
      <c r="G120" s="225"/>
      <c r="H120" s="228">
        <v>12.443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75</v>
      </c>
      <c r="AY120" s="234" t="s">
        <v>147</v>
      </c>
    </row>
    <row r="121" spans="1:51" s="13" customFormat="1" ht="12">
      <c r="A121" s="13"/>
      <c r="B121" s="224"/>
      <c r="C121" s="225"/>
      <c r="D121" s="217" t="s">
        <v>160</v>
      </c>
      <c r="E121" s="226" t="s">
        <v>19</v>
      </c>
      <c r="F121" s="227" t="s">
        <v>709</v>
      </c>
      <c r="G121" s="225"/>
      <c r="H121" s="228">
        <v>9.1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160</v>
      </c>
      <c r="AU121" s="234" t="s">
        <v>85</v>
      </c>
      <c r="AV121" s="13" t="s">
        <v>85</v>
      </c>
      <c r="AW121" s="13" t="s">
        <v>34</v>
      </c>
      <c r="AX121" s="13" t="s">
        <v>75</v>
      </c>
      <c r="AY121" s="234" t="s">
        <v>147</v>
      </c>
    </row>
    <row r="122" spans="1:51" s="13" customFormat="1" ht="12">
      <c r="A122" s="13"/>
      <c r="B122" s="224"/>
      <c r="C122" s="225"/>
      <c r="D122" s="217" t="s">
        <v>160</v>
      </c>
      <c r="E122" s="226" t="s">
        <v>19</v>
      </c>
      <c r="F122" s="227" t="s">
        <v>710</v>
      </c>
      <c r="G122" s="225"/>
      <c r="H122" s="228">
        <v>1.14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160</v>
      </c>
      <c r="AU122" s="234" t="s">
        <v>85</v>
      </c>
      <c r="AV122" s="13" t="s">
        <v>85</v>
      </c>
      <c r="AW122" s="13" t="s">
        <v>34</v>
      </c>
      <c r="AX122" s="13" t="s">
        <v>75</v>
      </c>
      <c r="AY122" s="234" t="s">
        <v>147</v>
      </c>
    </row>
    <row r="123" spans="1:51" s="13" customFormat="1" ht="12">
      <c r="A123" s="13"/>
      <c r="B123" s="224"/>
      <c r="C123" s="225"/>
      <c r="D123" s="217" t="s">
        <v>160</v>
      </c>
      <c r="E123" s="226" t="s">
        <v>19</v>
      </c>
      <c r="F123" s="227" t="s">
        <v>711</v>
      </c>
      <c r="G123" s="225"/>
      <c r="H123" s="228">
        <v>16.086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160</v>
      </c>
      <c r="AU123" s="234" t="s">
        <v>85</v>
      </c>
      <c r="AV123" s="13" t="s">
        <v>85</v>
      </c>
      <c r="AW123" s="13" t="s">
        <v>34</v>
      </c>
      <c r="AX123" s="13" t="s">
        <v>75</v>
      </c>
      <c r="AY123" s="234" t="s">
        <v>147</v>
      </c>
    </row>
    <row r="124" spans="1:51" s="14" customFormat="1" ht="12">
      <c r="A124" s="14"/>
      <c r="B124" s="238"/>
      <c r="C124" s="239"/>
      <c r="D124" s="217" t="s">
        <v>160</v>
      </c>
      <c r="E124" s="240" t="s">
        <v>19</v>
      </c>
      <c r="F124" s="241" t="s">
        <v>247</v>
      </c>
      <c r="G124" s="239"/>
      <c r="H124" s="242">
        <v>38.769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160</v>
      </c>
      <c r="AU124" s="248" t="s">
        <v>85</v>
      </c>
      <c r="AV124" s="14" t="s">
        <v>154</v>
      </c>
      <c r="AW124" s="14" t="s">
        <v>34</v>
      </c>
      <c r="AX124" s="14" t="s">
        <v>83</v>
      </c>
      <c r="AY124" s="248" t="s">
        <v>147</v>
      </c>
    </row>
    <row r="125" spans="1:65" s="2" customFormat="1" ht="21.75" customHeight="1">
      <c r="A125" s="38"/>
      <c r="B125" s="39"/>
      <c r="C125" s="204" t="s">
        <v>206</v>
      </c>
      <c r="D125" s="204" t="s">
        <v>149</v>
      </c>
      <c r="E125" s="205" t="s">
        <v>712</v>
      </c>
      <c r="F125" s="206" t="s">
        <v>713</v>
      </c>
      <c r="G125" s="207" t="s">
        <v>152</v>
      </c>
      <c r="H125" s="208">
        <v>154.105</v>
      </c>
      <c r="I125" s="209"/>
      <c r="J125" s="210">
        <f>ROUND(I125*H125,2)</f>
        <v>0</v>
      </c>
      <c r="K125" s="206" t="s">
        <v>153</v>
      </c>
      <c r="L125" s="44"/>
      <c r="M125" s="211" t="s">
        <v>19</v>
      </c>
      <c r="N125" s="212" t="s">
        <v>46</v>
      </c>
      <c r="O125" s="84"/>
      <c r="P125" s="213">
        <f>O125*H125</f>
        <v>0</v>
      </c>
      <c r="Q125" s="213">
        <v>0.00726</v>
      </c>
      <c r="R125" s="213">
        <f>Q125*H125</f>
        <v>1.1188023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154</v>
      </c>
      <c r="AT125" s="215" t="s">
        <v>149</v>
      </c>
      <c r="AU125" s="215" t="s">
        <v>85</v>
      </c>
      <c r="AY125" s="17" t="s">
        <v>147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83</v>
      </c>
      <c r="BK125" s="216">
        <f>ROUND(I125*H125,2)</f>
        <v>0</v>
      </c>
      <c r="BL125" s="17" t="s">
        <v>154</v>
      </c>
      <c r="BM125" s="215" t="s">
        <v>714</v>
      </c>
    </row>
    <row r="126" spans="1:47" s="2" customFormat="1" ht="12">
      <c r="A126" s="38"/>
      <c r="B126" s="39"/>
      <c r="C126" s="40"/>
      <c r="D126" s="217" t="s">
        <v>156</v>
      </c>
      <c r="E126" s="40"/>
      <c r="F126" s="218" t="s">
        <v>715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156</v>
      </c>
      <c r="AU126" s="17" t="s">
        <v>85</v>
      </c>
    </row>
    <row r="127" spans="1:47" s="2" customFormat="1" ht="12">
      <c r="A127" s="38"/>
      <c r="B127" s="39"/>
      <c r="C127" s="40"/>
      <c r="D127" s="222" t="s">
        <v>158</v>
      </c>
      <c r="E127" s="40"/>
      <c r="F127" s="223" t="s">
        <v>716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158</v>
      </c>
      <c r="AU127" s="17" t="s">
        <v>85</v>
      </c>
    </row>
    <row r="128" spans="1:51" s="13" customFormat="1" ht="12">
      <c r="A128" s="13"/>
      <c r="B128" s="224"/>
      <c r="C128" s="225"/>
      <c r="D128" s="217" t="s">
        <v>160</v>
      </c>
      <c r="E128" s="226" t="s">
        <v>19</v>
      </c>
      <c r="F128" s="227" t="s">
        <v>717</v>
      </c>
      <c r="G128" s="225"/>
      <c r="H128" s="228">
        <v>51.479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160</v>
      </c>
      <c r="AU128" s="234" t="s">
        <v>85</v>
      </c>
      <c r="AV128" s="13" t="s">
        <v>85</v>
      </c>
      <c r="AW128" s="13" t="s">
        <v>34</v>
      </c>
      <c r="AX128" s="13" t="s">
        <v>75</v>
      </c>
      <c r="AY128" s="234" t="s">
        <v>147</v>
      </c>
    </row>
    <row r="129" spans="1:51" s="13" customFormat="1" ht="12">
      <c r="A129" s="13"/>
      <c r="B129" s="224"/>
      <c r="C129" s="225"/>
      <c r="D129" s="217" t="s">
        <v>160</v>
      </c>
      <c r="E129" s="226" t="s">
        <v>19</v>
      </c>
      <c r="F129" s="227" t="s">
        <v>718</v>
      </c>
      <c r="G129" s="225"/>
      <c r="H129" s="228">
        <v>39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160</v>
      </c>
      <c r="AU129" s="234" t="s">
        <v>85</v>
      </c>
      <c r="AV129" s="13" t="s">
        <v>85</v>
      </c>
      <c r="AW129" s="13" t="s">
        <v>34</v>
      </c>
      <c r="AX129" s="13" t="s">
        <v>75</v>
      </c>
      <c r="AY129" s="234" t="s">
        <v>147</v>
      </c>
    </row>
    <row r="130" spans="1:51" s="13" customFormat="1" ht="12">
      <c r="A130" s="13"/>
      <c r="B130" s="224"/>
      <c r="C130" s="225"/>
      <c r="D130" s="217" t="s">
        <v>160</v>
      </c>
      <c r="E130" s="226" t="s">
        <v>19</v>
      </c>
      <c r="F130" s="227" t="s">
        <v>719</v>
      </c>
      <c r="G130" s="225"/>
      <c r="H130" s="228">
        <v>6.36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160</v>
      </c>
      <c r="AU130" s="234" t="s">
        <v>85</v>
      </c>
      <c r="AV130" s="13" t="s">
        <v>85</v>
      </c>
      <c r="AW130" s="13" t="s">
        <v>34</v>
      </c>
      <c r="AX130" s="13" t="s">
        <v>75</v>
      </c>
      <c r="AY130" s="234" t="s">
        <v>147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720</v>
      </c>
      <c r="G131" s="225"/>
      <c r="H131" s="228">
        <v>57.266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75</v>
      </c>
      <c r="AY131" s="234" t="s">
        <v>147</v>
      </c>
    </row>
    <row r="132" spans="1:51" s="14" customFormat="1" ht="12">
      <c r="A132" s="14"/>
      <c r="B132" s="238"/>
      <c r="C132" s="239"/>
      <c r="D132" s="217" t="s">
        <v>160</v>
      </c>
      <c r="E132" s="240" t="s">
        <v>19</v>
      </c>
      <c r="F132" s="241" t="s">
        <v>247</v>
      </c>
      <c r="G132" s="239"/>
      <c r="H132" s="242">
        <v>154.105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160</v>
      </c>
      <c r="AU132" s="248" t="s">
        <v>85</v>
      </c>
      <c r="AV132" s="14" t="s">
        <v>154</v>
      </c>
      <c r="AW132" s="14" t="s">
        <v>34</v>
      </c>
      <c r="AX132" s="14" t="s">
        <v>83</v>
      </c>
      <c r="AY132" s="248" t="s">
        <v>147</v>
      </c>
    </row>
    <row r="133" spans="1:65" s="2" customFormat="1" ht="21.75" customHeight="1">
      <c r="A133" s="38"/>
      <c r="B133" s="39"/>
      <c r="C133" s="204" t="s">
        <v>216</v>
      </c>
      <c r="D133" s="204" t="s">
        <v>149</v>
      </c>
      <c r="E133" s="205" t="s">
        <v>721</v>
      </c>
      <c r="F133" s="206" t="s">
        <v>722</v>
      </c>
      <c r="G133" s="207" t="s">
        <v>152</v>
      </c>
      <c r="H133" s="208">
        <v>154.105</v>
      </c>
      <c r="I133" s="209"/>
      <c r="J133" s="210">
        <f>ROUND(I133*H133,2)</f>
        <v>0</v>
      </c>
      <c r="K133" s="206" t="s">
        <v>153</v>
      </c>
      <c r="L133" s="44"/>
      <c r="M133" s="211" t="s">
        <v>19</v>
      </c>
      <c r="N133" s="212" t="s">
        <v>46</v>
      </c>
      <c r="O133" s="84"/>
      <c r="P133" s="213">
        <f>O133*H133</f>
        <v>0</v>
      </c>
      <c r="Q133" s="213">
        <v>0.00086</v>
      </c>
      <c r="R133" s="213">
        <f>Q133*H133</f>
        <v>0.1325303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154</v>
      </c>
      <c r="AT133" s="215" t="s">
        <v>149</v>
      </c>
      <c r="AU133" s="215" t="s">
        <v>85</v>
      </c>
      <c r="AY133" s="17" t="s">
        <v>147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83</v>
      </c>
      <c r="BK133" s="216">
        <f>ROUND(I133*H133,2)</f>
        <v>0</v>
      </c>
      <c r="BL133" s="17" t="s">
        <v>154</v>
      </c>
      <c r="BM133" s="215" t="s">
        <v>723</v>
      </c>
    </row>
    <row r="134" spans="1:47" s="2" customFormat="1" ht="12">
      <c r="A134" s="38"/>
      <c r="B134" s="39"/>
      <c r="C134" s="40"/>
      <c r="D134" s="217" t="s">
        <v>156</v>
      </c>
      <c r="E134" s="40"/>
      <c r="F134" s="218" t="s">
        <v>724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85</v>
      </c>
    </row>
    <row r="135" spans="1:47" s="2" customFormat="1" ht="12">
      <c r="A135" s="38"/>
      <c r="B135" s="39"/>
      <c r="C135" s="40"/>
      <c r="D135" s="222" t="s">
        <v>158</v>
      </c>
      <c r="E135" s="40"/>
      <c r="F135" s="223" t="s">
        <v>725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158</v>
      </c>
      <c r="AU135" s="17" t="s">
        <v>85</v>
      </c>
    </row>
    <row r="136" spans="1:51" s="13" customFormat="1" ht="12">
      <c r="A136" s="13"/>
      <c r="B136" s="224"/>
      <c r="C136" s="225"/>
      <c r="D136" s="217" t="s">
        <v>160</v>
      </c>
      <c r="E136" s="226" t="s">
        <v>19</v>
      </c>
      <c r="F136" s="227" t="s">
        <v>717</v>
      </c>
      <c r="G136" s="225"/>
      <c r="H136" s="228">
        <v>51.479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160</v>
      </c>
      <c r="AU136" s="234" t="s">
        <v>85</v>
      </c>
      <c r="AV136" s="13" t="s">
        <v>85</v>
      </c>
      <c r="AW136" s="13" t="s">
        <v>34</v>
      </c>
      <c r="AX136" s="13" t="s">
        <v>75</v>
      </c>
      <c r="AY136" s="234" t="s">
        <v>147</v>
      </c>
    </row>
    <row r="137" spans="1:51" s="13" customFormat="1" ht="12">
      <c r="A137" s="13"/>
      <c r="B137" s="224"/>
      <c r="C137" s="225"/>
      <c r="D137" s="217" t="s">
        <v>160</v>
      </c>
      <c r="E137" s="226" t="s">
        <v>19</v>
      </c>
      <c r="F137" s="227" t="s">
        <v>719</v>
      </c>
      <c r="G137" s="225"/>
      <c r="H137" s="228">
        <v>6.36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160</v>
      </c>
      <c r="AU137" s="234" t="s">
        <v>85</v>
      </c>
      <c r="AV137" s="13" t="s">
        <v>85</v>
      </c>
      <c r="AW137" s="13" t="s">
        <v>34</v>
      </c>
      <c r="AX137" s="13" t="s">
        <v>75</v>
      </c>
      <c r="AY137" s="234" t="s">
        <v>147</v>
      </c>
    </row>
    <row r="138" spans="1:51" s="13" customFormat="1" ht="12">
      <c r="A138" s="13"/>
      <c r="B138" s="224"/>
      <c r="C138" s="225"/>
      <c r="D138" s="217" t="s">
        <v>160</v>
      </c>
      <c r="E138" s="226" t="s">
        <v>19</v>
      </c>
      <c r="F138" s="227" t="s">
        <v>718</v>
      </c>
      <c r="G138" s="225"/>
      <c r="H138" s="228">
        <v>39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160</v>
      </c>
      <c r="AU138" s="234" t="s">
        <v>85</v>
      </c>
      <c r="AV138" s="13" t="s">
        <v>85</v>
      </c>
      <c r="AW138" s="13" t="s">
        <v>34</v>
      </c>
      <c r="AX138" s="13" t="s">
        <v>75</v>
      </c>
      <c r="AY138" s="234" t="s">
        <v>147</v>
      </c>
    </row>
    <row r="139" spans="1:51" s="13" customFormat="1" ht="12">
      <c r="A139" s="13"/>
      <c r="B139" s="224"/>
      <c r="C139" s="225"/>
      <c r="D139" s="217" t="s">
        <v>160</v>
      </c>
      <c r="E139" s="226" t="s">
        <v>19</v>
      </c>
      <c r="F139" s="227" t="s">
        <v>720</v>
      </c>
      <c r="G139" s="225"/>
      <c r="H139" s="228">
        <v>57.266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160</v>
      </c>
      <c r="AU139" s="234" t="s">
        <v>85</v>
      </c>
      <c r="AV139" s="13" t="s">
        <v>85</v>
      </c>
      <c r="AW139" s="13" t="s">
        <v>34</v>
      </c>
      <c r="AX139" s="13" t="s">
        <v>75</v>
      </c>
      <c r="AY139" s="234" t="s">
        <v>147</v>
      </c>
    </row>
    <row r="140" spans="1:51" s="14" customFormat="1" ht="12">
      <c r="A140" s="14"/>
      <c r="B140" s="238"/>
      <c r="C140" s="239"/>
      <c r="D140" s="217" t="s">
        <v>160</v>
      </c>
      <c r="E140" s="240" t="s">
        <v>19</v>
      </c>
      <c r="F140" s="241" t="s">
        <v>247</v>
      </c>
      <c r="G140" s="239"/>
      <c r="H140" s="242">
        <v>154.105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160</v>
      </c>
      <c r="AU140" s="248" t="s">
        <v>85</v>
      </c>
      <c r="AV140" s="14" t="s">
        <v>154</v>
      </c>
      <c r="AW140" s="14" t="s">
        <v>34</v>
      </c>
      <c r="AX140" s="14" t="s">
        <v>83</v>
      </c>
      <c r="AY140" s="248" t="s">
        <v>147</v>
      </c>
    </row>
    <row r="141" spans="1:65" s="2" customFormat="1" ht="24.15" customHeight="1">
      <c r="A141" s="38"/>
      <c r="B141" s="39"/>
      <c r="C141" s="204" t="s">
        <v>225</v>
      </c>
      <c r="D141" s="204" t="s">
        <v>149</v>
      </c>
      <c r="E141" s="205" t="s">
        <v>726</v>
      </c>
      <c r="F141" s="206" t="s">
        <v>727</v>
      </c>
      <c r="G141" s="207" t="s">
        <v>209</v>
      </c>
      <c r="H141" s="208">
        <v>0.487</v>
      </c>
      <c r="I141" s="209"/>
      <c r="J141" s="210">
        <f>ROUND(I141*H141,2)</f>
        <v>0</v>
      </c>
      <c r="K141" s="206" t="s">
        <v>153</v>
      </c>
      <c r="L141" s="44"/>
      <c r="M141" s="211" t="s">
        <v>19</v>
      </c>
      <c r="N141" s="212" t="s">
        <v>46</v>
      </c>
      <c r="O141" s="84"/>
      <c r="P141" s="213">
        <f>O141*H141</f>
        <v>0</v>
      </c>
      <c r="Q141" s="213">
        <v>1.0556</v>
      </c>
      <c r="R141" s="213">
        <f>Q141*H141</f>
        <v>0.5140772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154</v>
      </c>
      <c r="AT141" s="215" t="s">
        <v>149</v>
      </c>
      <c r="AU141" s="215" t="s">
        <v>85</v>
      </c>
      <c r="AY141" s="17" t="s">
        <v>147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83</v>
      </c>
      <c r="BK141" s="216">
        <f>ROUND(I141*H141,2)</f>
        <v>0</v>
      </c>
      <c r="BL141" s="17" t="s">
        <v>154</v>
      </c>
      <c r="BM141" s="215" t="s">
        <v>728</v>
      </c>
    </row>
    <row r="142" spans="1:47" s="2" customFormat="1" ht="12">
      <c r="A142" s="38"/>
      <c r="B142" s="39"/>
      <c r="C142" s="40"/>
      <c r="D142" s="217" t="s">
        <v>156</v>
      </c>
      <c r="E142" s="40"/>
      <c r="F142" s="218" t="s">
        <v>729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156</v>
      </c>
      <c r="AU142" s="17" t="s">
        <v>85</v>
      </c>
    </row>
    <row r="143" spans="1:47" s="2" customFormat="1" ht="12">
      <c r="A143" s="38"/>
      <c r="B143" s="39"/>
      <c r="C143" s="40"/>
      <c r="D143" s="222" t="s">
        <v>158</v>
      </c>
      <c r="E143" s="40"/>
      <c r="F143" s="223" t="s">
        <v>730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158</v>
      </c>
      <c r="AU143" s="17" t="s">
        <v>85</v>
      </c>
    </row>
    <row r="144" spans="1:51" s="13" customFormat="1" ht="12">
      <c r="A144" s="13"/>
      <c r="B144" s="224"/>
      <c r="C144" s="225"/>
      <c r="D144" s="217" t="s">
        <v>160</v>
      </c>
      <c r="E144" s="226" t="s">
        <v>19</v>
      </c>
      <c r="F144" s="227" t="s">
        <v>731</v>
      </c>
      <c r="G144" s="225"/>
      <c r="H144" s="228">
        <v>0.037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160</v>
      </c>
      <c r="AU144" s="234" t="s">
        <v>85</v>
      </c>
      <c r="AV144" s="13" t="s">
        <v>85</v>
      </c>
      <c r="AW144" s="13" t="s">
        <v>34</v>
      </c>
      <c r="AX144" s="13" t="s">
        <v>75</v>
      </c>
      <c r="AY144" s="234" t="s">
        <v>147</v>
      </c>
    </row>
    <row r="145" spans="1:51" s="13" customFormat="1" ht="12">
      <c r="A145" s="13"/>
      <c r="B145" s="224"/>
      <c r="C145" s="225"/>
      <c r="D145" s="217" t="s">
        <v>160</v>
      </c>
      <c r="E145" s="226" t="s">
        <v>19</v>
      </c>
      <c r="F145" s="227" t="s">
        <v>732</v>
      </c>
      <c r="G145" s="225"/>
      <c r="H145" s="228">
        <v>0.326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160</v>
      </c>
      <c r="AU145" s="234" t="s">
        <v>85</v>
      </c>
      <c r="AV145" s="13" t="s">
        <v>85</v>
      </c>
      <c r="AW145" s="13" t="s">
        <v>34</v>
      </c>
      <c r="AX145" s="13" t="s">
        <v>75</v>
      </c>
      <c r="AY145" s="234" t="s">
        <v>147</v>
      </c>
    </row>
    <row r="146" spans="1:51" s="13" customFormat="1" ht="12">
      <c r="A146" s="13"/>
      <c r="B146" s="224"/>
      <c r="C146" s="225"/>
      <c r="D146" s="217" t="s">
        <v>160</v>
      </c>
      <c r="E146" s="226" t="s">
        <v>19</v>
      </c>
      <c r="F146" s="227" t="s">
        <v>733</v>
      </c>
      <c r="G146" s="225"/>
      <c r="H146" s="228">
        <v>0.124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160</v>
      </c>
      <c r="AU146" s="234" t="s">
        <v>85</v>
      </c>
      <c r="AV146" s="13" t="s">
        <v>85</v>
      </c>
      <c r="AW146" s="13" t="s">
        <v>34</v>
      </c>
      <c r="AX146" s="13" t="s">
        <v>75</v>
      </c>
      <c r="AY146" s="234" t="s">
        <v>147</v>
      </c>
    </row>
    <row r="147" spans="1:51" s="14" customFormat="1" ht="12">
      <c r="A147" s="14"/>
      <c r="B147" s="238"/>
      <c r="C147" s="239"/>
      <c r="D147" s="217" t="s">
        <v>160</v>
      </c>
      <c r="E147" s="240" t="s">
        <v>19</v>
      </c>
      <c r="F147" s="241" t="s">
        <v>247</v>
      </c>
      <c r="G147" s="239"/>
      <c r="H147" s="242">
        <v>0.487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160</v>
      </c>
      <c r="AU147" s="248" t="s">
        <v>85</v>
      </c>
      <c r="AV147" s="14" t="s">
        <v>154</v>
      </c>
      <c r="AW147" s="14" t="s">
        <v>34</v>
      </c>
      <c r="AX147" s="14" t="s">
        <v>83</v>
      </c>
      <c r="AY147" s="248" t="s">
        <v>147</v>
      </c>
    </row>
    <row r="148" spans="1:65" s="2" customFormat="1" ht="24.15" customHeight="1">
      <c r="A148" s="38"/>
      <c r="B148" s="39"/>
      <c r="C148" s="204" t="s">
        <v>212</v>
      </c>
      <c r="D148" s="204" t="s">
        <v>149</v>
      </c>
      <c r="E148" s="205" t="s">
        <v>734</v>
      </c>
      <c r="F148" s="206" t="s">
        <v>735</v>
      </c>
      <c r="G148" s="207" t="s">
        <v>209</v>
      </c>
      <c r="H148" s="208">
        <v>1.317</v>
      </c>
      <c r="I148" s="209"/>
      <c r="J148" s="210">
        <f>ROUND(I148*H148,2)</f>
        <v>0</v>
      </c>
      <c r="K148" s="206" t="s">
        <v>153</v>
      </c>
      <c r="L148" s="44"/>
      <c r="M148" s="211" t="s">
        <v>19</v>
      </c>
      <c r="N148" s="212" t="s">
        <v>46</v>
      </c>
      <c r="O148" s="84"/>
      <c r="P148" s="213">
        <f>O148*H148</f>
        <v>0</v>
      </c>
      <c r="Q148" s="213">
        <v>1.03955</v>
      </c>
      <c r="R148" s="213">
        <f>Q148*H148</f>
        <v>1.3690873499999998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154</v>
      </c>
      <c r="AT148" s="215" t="s">
        <v>149</v>
      </c>
      <c r="AU148" s="215" t="s">
        <v>85</v>
      </c>
      <c r="AY148" s="17" t="s">
        <v>147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83</v>
      </c>
      <c r="BK148" s="216">
        <f>ROUND(I148*H148,2)</f>
        <v>0</v>
      </c>
      <c r="BL148" s="17" t="s">
        <v>154</v>
      </c>
      <c r="BM148" s="215" t="s">
        <v>736</v>
      </c>
    </row>
    <row r="149" spans="1:47" s="2" customFormat="1" ht="12">
      <c r="A149" s="38"/>
      <c r="B149" s="39"/>
      <c r="C149" s="40"/>
      <c r="D149" s="217" t="s">
        <v>156</v>
      </c>
      <c r="E149" s="40"/>
      <c r="F149" s="218" t="s">
        <v>737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156</v>
      </c>
      <c r="AU149" s="17" t="s">
        <v>85</v>
      </c>
    </row>
    <row r="150" spans="1:47" s="2" customFormat="1" ht="12">
      <c r="A150" s="38"/>
      <c r="B150" s="39"/>
      <c r="C150" s="40"/>
      <c r="D150" s="222" t="s">
        <v>158</v>
      </c>
      <c r="E150" s="40"/>
      <c r="F150" s="223" t="s">
        <v>738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158</v>
      </c>
      <c r="AU150" s="17" t="s">
        <v>85</v>
      </c>
    </row>
    <row r="151" spans="1:51" s="13" customFormat="1" ht="12">
      <c r="A151" s="13"/>
      <c r="B151" s="224"/>
      <c r="C151" s="225"/>
      <c r="D151" s="217" t="s">
        <v>160</v>
      </c>
      <c r="E151" s="226" t="s">
        <v>19</v>
      </c>
      <c r="F151" s="227" t="s">
        <v>739</v>
      </c>
      <c r="G151" s="225"/>
      <c r="H151" s="228">
        <v>0.091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160</v>
      </c>
      <c r="AU151" s="234" t="s">
        <v>85</v>
      </c>
      <c r="AV151" s="13" t="s">
        <v>85</v>
      </c>
      <c r="AW151" s="13" t="s">
        <v>34</v>
      </c>
      <c r="AX151" s="13" t="s">
        <v>75</v>
      </c>
      <c r="AY151" s="234" t="s">
        <v>147</v>
      </c>
    </row>
    <row r="152" spans="1:51" s="13" customFormat="1" ht="12">
      <c r="A152" s="13"/>
      <c r="B152" s="224"/>
      <c r="C152" s="225"/>
      <c r="D152" s="217" t="s">
        <v>160</v>
      </c>
      <c r="E152" s="226" t="s">
        <v>19</v>
      </c>
      <c r="F152" s="227" t="s">
        <v>740</v>
      </c>
      <c r="G152" s="225"/>
      <c r="H152" s="228">
        <v>0.67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160</v>
      </c>
      <c r="AU152" s="234" t="s">
        <v>85</v>
      </c>
      <c r="AV152" s="13" t="s">
        <v>85</v>
      </c>
      <c r="AW152" s="13" t="s">
        <v>34</v>
      </c>
      <c r="AX152" s="13" t="s">
        <v>75</v>
      </c>
      <c r="AY152" s="234" t="s">
        <v>147</v>
      </c>
    </row>
    <row r="153" spans="1:51" s="13" customFormat="1" ht="12">
      <c r="A153" s="13"/>
      <c r="B153" s="224"/>
      <c r="C153" s="225"/>
      <c r="D153" s="217" t="s">
        <v>160</v>
      </c>
      <c r="E153" s="226" t="s">
        <v>19</v>
      </c>
      <c r="F153" s="227" t="s">
        <v>741</v>
      </c>
      <c r="G153" s="225"/>
      <c r="H153" s="228">
        <v>0.556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160</v>
      </c>
      <c r="AU153" s="234" t="s">
        <v>85</v>
      </c>
      <c r="AV153" s="13" t="s">
        <v>85</v>
      </c>
      <c r="AW153" s="13" t="s">
        <v>34</v>
      </c>
      <c r="AX153" s="13" t="s">
        <v>75</v>
      </c>
      <c r="AY153" s="234" t="s">
        <v>147</v>
      </c>
    </row>
    <row r="154" spans="1:51" s="14" customFormat="1" ht="12">
      <c r="A154" s="14"/>
      <c r="B154" s="238"/>
      <c r="C154" s="239"/>
      <c r="D154" s="217" t="s">
        <v>160</v>
      </c>
      <c r="E154" s="240" t="s">
        <v>19</v>
      </c>
      <c r="F154" s="241" t="s">
        <v>247</v>
      </c>
      <c r="G154" s="239"/>
      <c r="H154" s="242">
        <v>1.317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160</v>
      </c>
      <c r="AU154" s="248" t="s">
        <v>85</v>
      </c>
      <c r="AV154" s="14" t="s">
        <v>154</v>
      </c>
      <c r="AW154" s="14" t="s">
        <v>34</v>
      </c>
      <c r="AX154" s="14" t="s">
        <v>83</v>
      </c>
      <c r="AY154" s="248" t="s">
        <v>147</v>
      </c>
    </row>
    <row r="155" spans="1:63" s="12" customFormat="1" ht="22.8" customHeight="1">
      <c r="A155" s="12"/>
      <c r="B155" s="188"/>
      <c r="C155" s="189"/>
      <c r="D155" s="190" t="s">
        <v>74</v>
      </c>
      <c r="E155" s="202" t="s">
        <v>154</v>
      </c>
      <c r="F155" s="202" t="s">
        <v>373</v>
      </c>
      <c r="G155" s="189"/>
      <c r="H155" s="189"/>
      <c r="I155" s="192"/>
      <c r="J155" s="203">
        <f>BK155</f>
        <v>0</v>
      </c>
      <c r="K155" s="189"/>
      <c r="L155" s="194"/>
      <c r="M155" s="195"/>
      <c r="N155" s="196"/>
      <c r="O155" s="196"/>
      <c r="P155" s="197">
        <f>SUM(P156:P159)</f>
        <v>0</v>
      </c>
      <c r="Q155" s="196"/>
      <c r="R155" s="197">
        <f>SUM(R156:R159)</f>
        <v>0</v>
      </c>
      <c r="S155" s="196"/>
      <c r="T155" s="198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9" t="s">
        <v>83</v>
      </c>
      <c r="AT155" s="200" t="s">
        <v>74</v>
      </c>
      <c r="AU155" s="200" t="s">
        <v>83</v>
      </c>
      <c r="AY155" s="199" t="s">
        <v>147</v>
      </c>
      <c r="BK155" s="201">
        <f>SUM(BK156:BK159)</f>
        <v>0</v>
      </c>
    </row>
    <row r="156" spans="1:65" s="2" customFormat="1" ht="24.15" customHeight="1">
      <c r="A156" s="38"/>
      <c r="B156" s="39"/>
      <c r="C156" s="204" t="s">
        <v>313</v>
      </c>
      <c r="D156" s="204" t="s">
        <v>149</v>
      </c>
      <c r="E156" s="205" t="s">
        <v>742</v>
      </c>
      <c r="F156" s="206" t="s">
        <v>743</v>
      </c>
      <c r="G156" s="207" t="s">
        <v>152</v>
      </c>
      <c r="H156" s="208">
        <v>47.202</v>
      </c>
      <c r="I156" s="209"/>
      <c r="J156" s="210">
        <f>ROUND(I156*H156,2)</f>
        <v>0</v>
      </c>
      <c r="K156" s="206" t="s">
        <v>153</v>
      </c>
      <c r="L156" s="44"/>
      <c r="M156" s="211" t="s">
        <v>19</v>
      </c>
      <c r="N156" s="212" t="s">
        <v>46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154</v>
      </c>
      <c r="AT156" s="215" t="s">
        <v>149</v>
      </c>
      <c r="AU156" s="215" t="s">
        <v>85</v>
      </c>
      <c r="AY156" s="17" t="s">
        <v>147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83</v>
      </c>
      <c r="BK156" s="216">
        <f>ROUND(I156*H156,2)</f>
        <v>0</v>
      </c>
      <c r="BL156" s="17" t="s">
        <v>154</v>
      </c>
      <c r="BM156" s="215" t="s">
        <v>744</v>
      </c>
    </row>
    <row r="157" spans="1:47" s="2" customFormat="1" ht="12">
      <c r="A157" s="38"/>
      <c r="B157" s="39"/>
      <c r="C157" s="40"/>
      <c r="D157" s="217" t="s">
        <v>156</v>
      </c>
      <c r="E157" s="40"/>
      <c r="F157" s="218" t="s">
        <v>745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156</v>
      </c>
      <c r="AU157" s="17" t="s">
        <v>85</v>
      </c>
    </row>
    <row r="158" spans="1:47" s="2" customFormat="1" ht="12">
      <c r="A158" s="38"/>
      <c r="B158" s="39"/>
      <c r="C158" s="40"/>
      <c r="D158" s="222" t="s">
        <v>158</v>
      </c>
      <c r="E158" s="40"/>
      <c r="F158" s="223" t="s">
        <v>746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158</v>
      </c>
      <c r="AU158" s="17" t="s">
        <v>85</v>
      </c>
    </row>
    <row r="159" spans="1:51" s="13" customFormat="1" ht="12">
      <c r="A159" s="13"/>
      <c r="B159" s="224"/>
      <c r="C159" s="225"/>
      <c r="D159" s="217" t="s">
        <v>160</v>
      </c>
      <c r="E159" s="226" t="s">
        <v>19</v>
      </c>
      <c r="F159" s="227" t="s">
        <v>747</v>
      </c>
      <c r="G159" s="225"/>
      <c r="H159" s="228">
        <v>47.202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160</v>
      </c>
      <c r="AU159" s="234" t="s">
        <v>85</v>
      </c>
      <c r="AV159" s="13" t="s">
        <v>85</v>
      </c>
      <c r="AW159" s="13" t="s">
        <v>34</v>
      </c>
      <c r="AX159" s="13" t="s">
        <v>83</v>
      </c>
      <c r="AY159" s="234" t="s">
        <v>147</v>
      </c>
    </row>
    <row r="160" spans="1:63" s="12" customFormat="1" ht="22.8" customHeight="1">
      <c r="A160" s="12"/>
      <c r="B160" s="188"/>
      <c r="C160" s="189"/>
      <c r="D160" s="190" t="s">
        <v>74</v>
      </c>
      <c r="E160" s="202" t="s">
        <v>187</v>
      </c>
      <c r="F160" s="202" t="s">
        <v>748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SUM(P161:P167)</f>
        <v>0</v>
      </c>
      <c r="Q160" s="196"/>
      <c r="R160" s="197">
        <f>SUM(R161:R167)</f>
        <v>0.10275899999999999</v>
      </c>
      <c r="S160" s="196"/>
      <c r="T160" s="198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9" t="s">
        <v>83</v>
      </c>
      <c r="AT160" s="200" t="s">
        <v>74</v>
      </c>
      <c r="AU160" s="200" t="s">
        <v>83</v>
      </c>
      <c r="AY160" s="199" t="s">
        <v>147</v>
      </c>
      <c r="BK160" s="201">
        <f>SUM(BK161:BK167)</f>
        <v>0</v>
      </c>
    </row>
    <row r="161" spans="1:65" s="2" customFormat="1" ht="24.15" customHeight="1">
      <c r="A161" s="38"/>
      <c r="B161" s="39"/>
      <c r="C161" s="204" t="s">
        <v>326</v>
      </c>
      <c r="D161" s="204" t="s">
        <v>149</v>
      </c>
      <c r="E161" s="205" t="s">
        <v>749</v>
      </c>
      <c r="F161" s="206" t="s">
        <v>750</v>
      </c>
      <c r="G161" s="207" t="s">
        <v>152</v>
      </c>
      <c r="H161" s="208">
        <v>171.265</v>
      </c>
      <c r="I161" s="209"/>
      <c r="J161" s="210">
        <f>ROUND(I161*H161,2)</f>
        <v>0</v>
      </c>
      <c r="K161" s="206" t="s">
        <v>153</v>
      </c>
      <c r="L161" s="44"/>
      <c r="M161" s="211" t="s">
        <v>19</v>
      </c>
      <c r="N161" s="212" t="s">
        <v>46</v>
      </c>
      <c r="O161" s="84"/>
      <c r="P161" s="213">
        <f>O161*H161</f>
        <v>0</v>
      </c>
      <c r="Q161" s="213">
        <v>0.0006</v>
      </c>
      <c r="R161" s="213">
        <f>Q161*H161</f>
        <v>0.10275899999999999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154</v>
      </c>
      <c r="AT161" s="215" t="s">
        <v>149</v>
      </c>
      <c r="AU161" s="215" t="s">
        <v>85</v>
      </c>
      <c r="AY161" s="17" t="s">
        <v>147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83</v>
      </c>
      <c r="BK161" s="216">
        <f>ROUND(I161*H161,2)</f>
        <v>0</v>
      </c>
      <c r="BL161" s="17" t="s">
        <v>154</v>
      </c>
      <c r="BM161" s="215" t="s">
        <v>751</v>
      </c>
    </row>
    <row r="162" spans="1:47" s="2" customFormat="1" ht="12">
      <c r="A162" s="38"/>
      <c r="B162" s="39"/>
      <c r="C162" s="40"/>
      <c r="D162" s="217" t="s">
        <v>156</v>
      </c>
      <c r="E162" s="40"/>
      <c r="F162" s="218" t="s">
        <v>752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156</v>
      </c>
      <c r="AU162" s="17" t="s">
        <v>85</v>
      </c>
    </row>
    <row r="163" spans="1:47" s="2" customFormat="1" ht="12">
      <c r="A163" s="38"/>
      <c r="B163" s="39"/>
      <c r="C163" s="40"/>
      <c r="D163" s="222" t="s">
        <v>158</v>
      </c>
      <c r="E163" s="40"/>
      <c r="F163" s="223" t="s">
        <v>753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158</v>
      </c>
      <c r="AU163" s="17" t="s">
        <v>85</v>
      </c>
    </row>
    <row r="164" spans="1:51" s="13" customFormat="1" ht="12">
      <c r="A164" s="13"/>
      <c r="B164" s="224"/>
      <c r="C164" s="225"/>
      <c r="D164" s="217" t="s">
        <v>160</v>
      </c>
      <c r="E164" s="226" t="s">
        <v>19</v>
      </c>
      <c r="F164" s="227" t="s">
        <v>754</v>
      </c>
      <c r="G164" s="225"/>
      <c r="H164" s="228">
        <v>59.189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160</v>
      </c>
      <c r="AU164" s="234" t="s">
        <v>85</v>
      </c>
      <c r="AV164" s="13" t="s">
        <v>85</v>
      </c>
      <c r="AW164" s="13" t="s">
        <v>34</v>
      </c>
      <c r="AX164" s="13" t="s">
        <v>75</v>
      </c>
      <c r="AY164" s="234" t="s">
        <v>147</v>
      </c>
    </row>
    <row r="165" spans="1:51" s="13" customFormat="1" ht="12">
      <c r="A165" s="13"/>
      <c r="B165" s="224"/>
      <c r="C165" s="225"/>
      <c r="D165" s="217" t="s">
        <v>160</v>
      </c>
      <c r="E165" s="226" t="s">
        <v>19</v>
      </c>
      <c r="F165" s="227" t="s">
        <v>755</v>
      </c>
      <c r="G165" s="225"/>
      <c r="H165" s="228">
        <v>42.5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160</v>
      </c>
      <c r="AU165" s="234" t="s">
        <v>85</v>
      </c>
      <c r="AV165" s="13" t="s">
        <v>85</v>
      </c>
      <c r="AW165" s="13" t="s">
        <v>34</v>
      </c>
      <c r="AX165" s="13" t="s">
        <v>75</v>
      </c>
      <c r="AY165" s="234" t="s">
        <v>147</v>
      </c>
    </row>
    <row r="166" spans="1:51" s="13" customFormat="1" ht="12">
      <c r="A166" s="13"/>
      <c r="B166" s="224"/>
      <c r="C166" s="225"/>
      <c r="D166" s="217" t="s">
        <v>160</v>
      </c>
      <c r="E166" s="226" t="s">
        <v>19</v>
      </c>
      <c r="F166" s="227" t="s">
        <v>756</v>
      </c>
      <c r="G166" s="225"/>
      <c r="H166" s="228">
        <v>69.576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160</v>
      </c>
      <c r="AU166" s="234" t="s">
        <v>85</v>
      </c>
      <c r="AV166" s="13" t="s">
        <v>85</v>
      </c>
      <c r="AW166" s="13" t="s">
        <v>34</v>
      </c>
      <c r="AX166" s="13" t="s">
        <v>75</v>
      </c>
      <c r="AY166" s="234" t="s">
        <v>147</v>
      </c>
    </row>
    <row r="167" spans="1:51" s="14" customFormat="1" ht="12">
      <c r="A167" s="14"/>
      <c r="B167" s="238"/>
      <c r="C167" s="239"/>
      <c r="D167" s="217" t="s">
        <v>160</v>
      </c>
      <c r="E167" s="240" t="s">
        <v>19</v>
      </c>
      <c r="F167" s="241" t="s">
        <v>247</v>
      </c>
      <c r="G167" s="239"/>
      <c r="H167" s="242">
        <v>171.265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160</v>
      </c>
      <c r="AU167" s="248" t="s">
        <v>85</v>
      </c>
      <c r="AV167" s="14" t="s">
        <v>154</v>
      </c>
      <c r="AW167" s="14" t="s">
        <v>34</v>
      </c>
      <c r="AX167" s="14" t="s">
        <v>83</v>
      </c>
      <c r="AY167" s="248" t="s">
        <v>147</v>
      </c>
    </row>
    <row r="168" spans="1:63" s="12" customFormat="1" ht="22.8" customHeight="1">
      <c r="A168" s="12"/>
      <c r="B168" s="188"/>
      <c r="C168" s="189"/>
      <c r="D168" s="190" t="s">
        <v>74</v>
      </c>
      <c r="E168" s="202" t="s">
        <v>200</v>
      </c>
      <c r="F168" s="202" t="s">
        <v>425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SUM(P169:P172)</f>
        <v>0</v>
      </c>
      <c r="Q168" s="196"/>
      <c r="R168" s="197">
        <f>SUM(R169:R172)</f>
        <v>4.1804</v>
      </c>
      <c r="S168" s="196"/>
      <c r="T168" s="198">
        <f>SUM(T169:T172)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9" t="s">
        <v>83</v>
      </c>
      <c r="AT168" s="200" t="s">
        <v>74</v>
      </c>
      <c r="AU168" s="200" t="s">
        <v>83</v>
      </c>
      <c r="AY168" s="199" t="s">
        <v>147</v>
      </c>
      <c r="BK168" s="201">
        <f>SUM(BK169:BK172)</f>
        <v>0</v>
      </c>
    </row>
    <row r="169" spans="1:65" s="2" customFormat="1" ht="21.75" customHeight="1">
      <c r="A169" s="38"/>
      <c r="B169" s="39"/>
      <c r="C169" s="204" t="s">
        <v>8</v>
      </c>
      <c r="D169" s="204" t="s">
        <v>149</v>
      </c>
      <c r="E169" s="205" t="s">
        <v>757</v>
      </c>
      <c r="F169" s="206" t="s">
        <v>758</v>
      </c>
      <c r="G169" s="207" t="s">
        <v>444</v>
      </c>
      <c r="H169" s="208">
        <v>28</v>
      </c>
      <c r="I169" s="209"/>
      <c r="J169" s="210">
        <f>ROUND(I169*H169,2)</f>
        <v>0</v>
      </c>
      <c r="K169" s="206" t="s">
        <v>153</v>
      </c>
      <c r="L169" s="44"/>
      <c r="M169" s="211" t="s">
        <v>19</v>
      </c>
      <c r="N169" s="212" t="s">
        <v>46</v>
      </c>
      <c r="O169" s="84"/>
      <c r="P169" s="213">
        <f>O169*H169</f>
        <v>0</v>
      </c>
      <c r="Q169" s="213">
        <v>0.1493</v>
      </c>
      <c r="R169" s="213">
        <f>Q169*H169</f>
        <v>4.1804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154</v>
      </c>
      <c r="AT169" s="215" t="s">
        <v>149</v>
      </c>
      <c r="AU169" s="215" t="s">
        <v>85</v>
      </c>
      <c r="AY169" s="17" t="s">
        <v>147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83</v>
      </c>
      <c r="BK169" s="216">
        <f>ROUND(I169*H169,2)</f>
        <v>0</v>
      </c>
      <c r="BL169" s="17" t="s">
        <v>154</v>
      </c>
      <c r="BM169" s="215" t="s">
        <v>759</v>
      </c>
    </row>
    <row r="170" spans="1:47" s="2" customFormat="1" ht="12">
      <c r="A170" s="38"/>
      <c r="B170" s="39"/>
      <c r="C170" s="40"/>
      <c r="D170" s="217" t="s">
        <v>156</v>
      </c>
      <c r="E170" s="40"/>
      <c r="F170" s="218" t="s">
        <v>760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156</v>
      </c>
      <c r="AU170" s="17" t="s">
        <v>85</v>
      </c>
    </row>
    <row r="171" spans="1:47" s="2" customFormat="1" ht="12">
      <c r="A171" s="38"/>
      <c r="B171" s="39"/>
      <c r="C171" s="40"/>
      <c r="D171" s="222" t="s">
        <v>158</v>
      </c>
      <c r="E171" s="40"/>
      <c r="F171" s="223" t="s">
        <v>761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158</v>
      </c>
      <c r="AU171" s="17" t="s">
        <v>85</v>
      </c>
    </row>
    <row r="172" spans="1:51" s="13" customFormat="1" ht="12">
      <c r="A172" s="13"/>
      <c r="B172" s="224"/>
      <c r="C172" s="225"/>
      <c r="D172" s="217" t="s">
        <v>160</v>
      </c>
      <c r="E172" s="226" t="s">
        <v>19</v>
      </c>
      <c r="F172" s="227" t="s">
        <v>762</v>
      </c>
      <c r="G172" s="225"/>
      <c r="H172" s="228">
        <v>28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160</v>
      </c>
      <c r="AU172" s="234" t="s">
        <v>85</v>
      </c>
      <c r="AV172" s="13" t="s">
        <v>85</v>
      </c>
      <c r="AW172" s="13" t="s">
        <v>34</v>
      </c>
      <c r="AX172" s="13" t="s">
        <v>83</v>
      </c>
      <c r="AY172" s="234" t="s">
        <v>147</v>
      </c>
    </row>
    <row r="173" spans="1:63" s="12" customFormat="1" ht="22.8" customHeight="1">
      <c r="A173" s="12"/>
      <c r="B173" s="188"/>
      <c r="C173" s="189"/>
      <c r="D173" s="190" t="s">
        <v>74</v>
      </c>
      <c r="E173" s="202" t="s">
        <v>206</v>
      </c>
      <c r="F173" s="202" t="s">
        <v>763</v>
      </c>
      <c r="G173" s="189"/>
      <c r="H173" s="189"/>
      <c r="I173" s="192"/>
      <c r="J173" s="203">
        <f>BK173</f>
        <v>0</v>
      </c>
      <c r="K173" s="189"/>
      <c r="L173" s="194"/>
      <c r="M173" s="195"/>
      <c r="N173" s="196"/>
      <c r="O173" s="196"/>
      <c r="P173" s="197">
        <f>SUM(P174:P185)</f>
        <v>0</v>
      </c>
      <c r="Q173" s="196"/>
      <c r="R173" s="197">
        <f>SUM(R174:R185)</f>
        <v>0.4419103999999999</v>
      </c>
      <c r="S173" s="196"/>
      <c r="T173" s="198">
        <f>SUM(T174:T185)</f>
        <v>47.97585000000001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9" t="s">
        <v>83</v>
      </c>
      <c r="AT173" s="200" t="s">
        <v>74</v>
      </c>
      <c r="AU173" s="200" t="s">
        <v>83</v>
      </c>
      <c r="AY173" s="199" t="s">
        <v>147</v>
      </c>
      <c r="BK173" s="201">
        <f>SUM(BK174:BK185)</f>
        <v>0</v>
      </c>
    </row>
    <row r="174" spans="1:65" s="2" customFormat="1" ht="16.5" customHeight="1">
      <c r="A174" s="38"/>
      <c r="B174" s="39"/>
      <c r="C174" s="204" t="s">
        <v>350</v>
      </c>
      <c r="D174" s="204" t="s">
        <v>149</v>
      </c>
      <c r="E174" s="205" t="s">
        <v>764</v>
      </c>
      <c r="F174" s="206" t="s">
        <v>765</v>
      </c>
      <c r="G174" s="207" t="s">
        <v>152</v>
      </c>
      <c r="H174" s="208">
        <v>11.216</v>
      </c>
      <c r="I174" s="209"/>
      <c r="J174" s="210">
        <f>ROUND(I174*H174,2)</f>
        <v>0</v>
      </c>
      <c r="K174" s="206" t="s">
        <v>153</v>
      </c>
      <c r="L174" s="44"/>
      <c r="M174" s="211" t="s">
        <v>19</v>
      </c>
      <c r="N174" s="212" t="s">
        <v>46</v>
      </c>
      <c r="O174" s="84"/>
      <c r="P174" s="213">
        <f>O174*H174</f>
        <v>0</v>
      </c>
      <c r="Q174" s="213">
        <v>0.0394</v>
      </c>
      <c r="R174" s="213">
        <f>Q174*H174</f>
        <v>0.4419103999999999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154</v>
      </c>
      <c r="AT174" s="215" t="s">
        <v>149</v>
      </c>
      <c r="AU174" s="215" t="s">
        <v>85</v>
      </c>
      <c r="AY174" s="17" t="s">
        <v>147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83</v>
      </c>
      <c r="BK174" s="216">
        <f>ROUND(I174*H174,2)</f>
        <v>0</v>
      </c>
      <c r="BL174" s="17" t="s">
        <v>154</v>
      </c>
      <c r="BM174" s="215" t="s">
        <v>766</v>
      </c>
    </row>
    <row r="175" spans="1:47" s="2" customFormat="1" ht="12">
      <c r="A175" s="38"/>
      <c r="B175" s="39"/>
      <c r="C175" s="40"/>
      <c r="D175" s="217" t="s">
        <v>156</v>
      </c>
      <c r="E175" s="40"/>
      <c r="F175" s="218" t="s">
        <v>767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156</v>
      </c>
      <c r="AU175" s="17" t="s">
        <v>85</v>
      </c>
    </row>
    <row r="176" spans="1:47" s="2" customFormat="1" ht="12">
      <c r="A176" s="38"/>
      <c r="B176" s="39"/>
      <c r="C176" s="40"/>
      <c r="D176" s="222" t="s">
        <v>158</v>
      </c>
      <c r="E176" s="40"/>
      <c r="F176" s="223" t="s">
        <v>768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158</v>
      </c>
      <c r="AU176" s="17" t="s">
        <v>85</v>
      </c>
    </row>
    <row r="177" spans="1:51" s="13" customFormat="1" ht="12">
      <c r="A177" s="13"/>
      <c r="B177" s="224"/>
      <c r="C177" s="225"/>
      <c r="D177" s="217" t="s">
        <v>160</v>
      </c>
      <c r="E177" s="226" t="s">
        <v>19</v>
      </c>
      <c r="F177" s="227" t="s">
        <v>769</v>
      </c>
      <c r="G177" s="225"/>
      <c r="H177" s="228">
        <v>11.216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160</v>
      </c>
      <c r="AU177" s="234" t="s">
        <v>85</v>
      </c>
      <c r="AV177" s="13" t="s">
        <v>85</v>
      </c>
      <c r="AW177" s="13" t="s">
        <v>34</v>
      </c>
      <c r="AX177" s="13" t="s">
        <v>83</v>
      </c>
      <c r="AY177" s="234" t="s">
        <v>147</v>
      </c>
    </row>
    <row r="178" spans="1:65" s="2" customFormat="1" ht="16.5" customHeight="1">
      <c r="A178" s="38"/>
      <c r="B178" s="39"/>
      <c r="C178" s="204" t="s">
        <v>356</v>
      </c>
      <c r="D178" s="204" t="s">
        <v>149</v>
      </c>
      <c r="E178" s="205" t="s">
        <v>770</v>
      </c>
      <c r="F178" s="206" t="s">
        <v>771</v>
      </c>
      <c r="G178" s="207" t="s">
        <v>176</v>
      </c>
      <c r="H178" s="208">
        <v>2.12</v>
      </c>
      <c r="I178" s="209"/>
      <c r="J178" s="210">
        <f>ROUND(I178*H178,2)</f>
        <v>0</v>
      </c>
      <c r="K178" s="206" t="s">
        <v>153</v>
      </c>
      <c r="L178" s="44"/>
      <c r="M178" s="211" t="s">
        <v>19</v>
      </c>
      <c r="N178" s="212" t="s">
        <v>46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2.4</v>
      </c>
      <c r="T178" s="214">
        <f>S178*H178</f>
        <v>5.088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154</v>
      </c>
      <c r="AT178" s="215" t="s">
        <v>149</v>
      </c>
      <c r="AU178" s="215" t="s">
        <v>85</v>
      </c>
      <c r="AY178" s="17" t="s">
        <v>147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83</v>
      </c>
      <c r="BK178" s="216">
        <f>ROUND(I178*H178,2)</f>
        <v>0</v>
      </c>
      <c r="BL178" s="17" t="s">
        <v>154</v>
      </c>
      <c r="BM178" s="215" t="s">
        <v>772</v>
      </c>
    </row>
    <row r="179" spans="1:47" s="2" customFormat="1" ht="12">
      <c r="A179" s="38"/>
      <c r="B179" s="39"/>
      <c r="C179" s="40"/>
      <c r="D179" s="217" t="s">
        <v>156</v>
      </c>
      <c r="E179" s="40"/>
      <c r="F179" s="218" t="s">
        <v>773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156</v>
      </c>
      <c r="AU179" s="17" t="s">
        <v>85</v>
      </c>
    </row>
    <row r="180" spans="1:47" s="2" customFormat="1" ht="12">
      <c r="A180" s="38"/>
      <c r="B180" s="39"/>
      <c r="C180" s="40"/>
      <c r="D180" s="222" t="s">
        <v>158</v>
      </c>
      <c r="E180" s="40"/>
      <c r="F180" s="223" t="s">
        <v>774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158</v>
      </c>
      <c r="AU180" s="17" t="s">
        <v>85</v>
      </c>
    </row>
    <row r="181" spans="1:51" s="13" customFormat="1" ht="12">
      <c r="A181" s="13"/>
      <c r="B181" s="224"/>
      <c r="C181" s="225"/>
      <c r="D181" s="217" t="s">
        <v>160</v>
      </c>
      <c r="E181" s="226" t="s">
        <v>19</v>
      </c>
      <c r="F181" s="227" t="s">
        <v>775</v>
      </c>
      <c r="G181" s="225"/>
      <c r="H181" s="228">
        <v>2.12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160</v>
      </c>
      <c r="AU181" s="234" t="s">
        <v>85</v>
      </c>
      <c r="AV181" s="13" t="s">
        <v>85</v>
      </c>
      <c r="AW181" s="13" t="s">
        <v>34</v>
      </c>
      <c r="AX181" s="13" t="s">
        <v>83</v>
      </c>
      <c r="AY181" s="234" t="s">
        <v>147</v>
      </c>
    </row>
    <row r="182" spans="1:65" s="2" customFormat="1" ht="21.75" customHeight="1">
      <c r="A182" s="38"/>
      <c r="B182" s="39"/>
      <c r="C182" s="204" t="s">
        <v>368</v>
      </c>
      <c r="D182" s="204" t="s">
        <v>149</v>
      </c>
      <c r="E182" s="205" t="s">
        <v>776</v>
      </c>
      <c r="F182" s="206" t="s">
        <v>777</v>
      </c>
      <c r="G182" s="207" t="s">
        <v>429</v>
      </c>
      <c r="H182" s="208">
        <v>20.87</v>
      </c>
      <c r="I182" s="209"/>
      <c r="J182" s="210">
        <f>ROUND(I182*H182,2)</f>
        <v>0</v>
      </c>
      <c r="K182" s="206" t="s">
        <v>153</v>
      </c>
      <c r="L182" s="44"/>
      <c r="M182" s="211" t="s">
        <v>19</v>
      </c>
      <c r="N182" s="212" t="s">
        <v>46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2.055</v>
      </c>
      <c r="T182" s="214">
        <f>S182*H182</f>
        <v>42.88785000000001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154</v>
      </c>
      <c r="AT182" s="215" t="s">
        <v>149</v>
      </c>
      <c r="AU182" s="215" t="s">
        <v>85</v>
      </c>
      <c r="AY182" s="17" t="s">
        <v>147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83</v>
      </c>
      <c r="BK182" s="216">
        <f>ROUND(I182*H182,2)</f>
        <v>0</v>
      </c>
      <c r="BL182" s="17" t="s">
        <v>154</v>
      </c>
      <c r="BM182" s="215" t="s">
        <v>778</v>
      </c>
    </row>
    <row r="183" spans="1:47" s="2" customFormat="1" ht="12">
      <c r="A183" s="38"/>
      <c r="B183" s="39"/>
      <c r="C183" s="40"/>
      <c r="D183" s="217" t="s">
        <v>156</v>
      </c>
      <c r="E183" s="40"/>
      <c r="F183" s="218" t="s">
        <v>779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156</v>
      </c>
      <c r="AU183" s="17" t="s">
        <v>85</v>
      </c>
    </row>
    <row r="184" spans="1:47" s="2" customFormat="1" ht="12">
      <c r="A184" s="38"/>
      <c r="B184" s="39"/>
      <c r="C184" s="40"/>
      <c r="D184" s="222" t="s">
        <v>158</v>
      </c>
      <c r="E184" s="40"/>
      <c r="F184" s="223" t="s">
        <v>780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158</v>
      </c>
      <c r="AU184" s="17" t="s">
        <v>85</v>
      </c>
    </row>
    <row r="185" spans="1:51" s="13" customFormat="1" ht="12">
      <c r="A185" s="13"/>
      <c r="B185" s="224"/>
      <c r="C185" s="225"/>
      <c r="D185" s="217" t="s">
        <v>160</v>
      </c>
      <c r="E185" s="226" t="s">
        <v>19</v>
      </c>
      <c r="F185" s="227" t="s">
        <v>781</v>
      </c>
      <c r="G185" s="225"/>
      <c r="H185" s="228">
        <v>20.87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160</v>
      </c>
      <c r="AU185" s="234" t="s">
        <v>85</v>
      </c>
      <c r="AV185" s="13" t="s">
        <v>85</v>
      </c>
      <c r="AW185" s="13" t="s">
        <v>34</v>
      </c>
      <c r="AX185" s="13" t="s">
        <v>83</v>
      </c>
      <c r="AY185" s="234" t="s">
        <v>147</v>
      </c>
    </row>
    <row r="186" spans="1:63" s="12" customFormat="1" ht="22.8" customHeight="1">
      <c r="A186" s="12"/>
      <c r="B186" s="188"/>
      <c r="C186" s="189"/>
      <c r="D186" s="190" t="s">
        <v>74</v>
      </c>
      <c r="E186" s="202" t="s">
        <v>223</v>
      </c>
      <c r="F186" s="202" t="s">
        <v>224</v>
      </c>
      <c r="G186" s="189"/>
      <c r="H186" s="189"/>
      <c r="I186" s="192"/>
      <c r="J186" s="203">
        <f>BK186</f>
        <v>0</v>
      </c>
      <c r="K186" s="189"/>
      <c r="L186" s="194"/>
      <c r="M186" s="195"/>
      <c r="N186" s="196"/>
      <c r="O186" s="196"/>
      <c r="P186" s="197">
        <f>SUM(P187:P198)</f>
        <v>0</v>
      </c>
      <c r="Q186" s="196"/>
      <c r="R186" s="197">
        <f>SUM(R187:R198)</f>
        <v>0</v>
      </c>
      <c r="S186" s="196"/>
      <c r="T186" s="198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99" t="s">
        <v>83</v>
      </c>
      <c r="AT186" s="200" t="s">
        <v>74</v>
      </c>
      <c r="AU186" s="200" t="s">
        <v>83</v>
      </c>
      <c r="AY186" s="199" t="s">
        <v>147</v>
      </c>
      <c r="BK186" s="201">
        <f>SUM(BK187:BK198)</f>
        <v>0</v>
      </c>
    </row>
    <row r="187" spans="1:65" s="2" customFormat="1" ht="24.15" customHeight="1">
      <c r="A187" s="38"/>
      <c r="B187" s="39"/>
      <c r="C187" s="204" t="s">
        <v>374</v>
      </c>
      <c r="D187" s="204" t="s">
        <v>149</v>
      </c>
      <c r="E187" s="205" t="s">
        <v>610</v>
      </c>
      <c r="F187" s="206" t="s">
        <v>611</v>
      </c>
      <c r="G187" s="207" t="s">
        <v>209</v>
      </c>
      <c r="H187" s="208">
        <v>13.638</v>
      </c>
      <c r="I187" s="209"/>
      <c r="J187" s="210">
        <f>ROUND(I187*H187,2)</f>
        <v>0</v>
      </c>
      <c r="K187" s="206" t="s">
        <v>153</v>
      </c>
      <c r="L187" s="44"/>
      <c r="M187" s="211" t="s">
        <v>19</v>
      </c>
      <c r="N187" s="212" t="s">
        <v>46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154</v>
      </c>
      <c r="AT187" s="215" t="s">
        <v>149</v>
      </c>
      <c r="AU187" s="215" t="s">
        <v>85</v>
      </c>
      <c r="AY187" s="17" t="s">
        <v>147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83</v>
      </c>
      <c r="BK187" s="216">
        <f>ROUND(I187*H187,2)</f>
        <v>0</v>
      </c>
      <c r="BL187" s="17" t="s">
        <v>154</v>
      </c>
      <c r="BM187" s="215" t="s">
        <v>782</v>
      </c>
    </row>
    <row r="188" spans="1:47" s="2" customFormat="1" ht="12">
      <c r="A188" s="38"/>
      <c r="B188" s="39"/>
      <c r="C188" s="40"/>
      <c r="D188" s="217" t="s">
        <v>156</v>
      </c>
      <c r="E188" s="40"/>
      <c r="F188" s="218" t="s">
        <v>613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156</v>
      </c>
      <c r="AU188" s="17" t="s">
        <v>85</v>
      </c>
    </row>
    <row r="189" spans="1:47" s="2" customFormat="1" ht="12">
      <c r="A189" s="38"/>
      <c r="B189" s="39"/>
      <c r="C189" s="40"/>
      <c r="D189" s="222" t="s">
        <v>158</v>
      </c>
      <c r="E189" s="40"/>
      <c r="F189" s="223" t="s">
        <v>614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158</v>
      </c>
      <c r="AU189" s="17" t="s">
        <v>85</v>
      </c>
    </row>
    <row r="190" spans="1:51" s="13" customFormat="1" ht="12">
      <c r="A190" s="13"/>
      <c r="B190" s="224"/>
      <c r="C190" s="225"/>
      <c r="D190" s="217" t="s">
        <v>160</v>
      </c>
      <c r="E190" s="226" t="s">
        <v>19</v>
      </c>
      <c r="F190" s="227" t="s">
        <v>783</v>
      </c>
      <c r="G190" s="225"/>
      <c r="H190" s="228">
        <v>13.638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160</v>
      </c>
      <c r="AU190" s="234" t="s">
        <v>85</v>
      </c>
      <c r="AV190" s="13" t="s">
        <v>85</v>
      </c>
      <c r="AW190" s="13" t="s">
        <v>34</v>
      </c>
      <c r="AX190" s="13" t="s">
        <v>83</v>
      </c>
      <c r="AY190" s="234" t="s">
        <v>147</v>
      </c>
    </row>
    <row r="191" spans="1:65" s="2" customFormat="1" ht="24.15" customHeight="1">
      <c r="A191" s="38"/>
      <c r="B191" s="39"/>
      <c r="C191" s="204" t="s">
        <v>386</v>
      </c>
      <c r="D191" s="204" t="s">
        <v>149</v>
      </c>
      <c r="E191" s="205" t="s">
        <v>616</v>
      </c>
      <c r="F191" s="206" t="s">
        <v>617</v>
      </c>
      <c r="G191" s="207" t="s">
        <v>209</v>
      </c>
      <c r="H191" s="208">
        <v>259.124</v>
      </c>
      <c r="I191" s="209"/>
      <c r="J191" s="210">
        <f>ROUND(I191*H191,2)</f>
        <v>0</v>
      </c>
      <c r="K191" s="206" t="s">
        <v>153</v>
      </c>
      <c r="L191" s="44"/>
      <c r="M191" s="211" t="s">
        <v>19</v>
      </c>
      <c r="N191" s="212" t="s">
        <v>46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154</v>
      </c>
      <c r="AT191" s="215" t="s">
        <v>149</v>
      </c>
      <c r="AU191" s="215" t="s">
        <v>85</v>
      </c>
      <c r="AY191" s="17" t="s">
        <v>147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83</v>
      </c>
      <c r="BK191" s="216">
        <f>ROUND(I191*H191,2)</f>
        <v>0</v>
      </c>
      <c r="BL191" s="17" t="s">
        <v>154</v>
      </c>
      <c r="BM191" s="215" t="s">
        <v>784</v>
      </c>
    </row>
    <row r="192" spans="1:47" s="2" customFormat="1" ht="12">
      <c r="A192" s="38"/>
      <c r="B192" s="39"/>
      <c r="C192" s="40"/>
      <c r="D192" s="217" t="s">
        <v>156</v>
      </c>
      <c r="E192" s="40"/>
      <c r="F192" s="218" t="s">
        <v>619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156</v>
      </c>
      <c r="AU192" s="17" t="s">
        <v>85</v>
      </c>
    </row>
    <row r="193" spans="1:47" s="2" customFormat="1" ht="12">
      <c r="A193" s="38"/>
      <c r="B193" s="39"/>
      <c r="C193" s="40"/>
      <c r="D193" s="222" t="s">
        <v>158</v>
      </c>
      <c r="E193" s="40"/>
      <c r="F193" s="223" t="s">
        <v>620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158</v>
      </c>
      <c r="AU193" s="17" t="s">
        <v>85</v>
      </c>
    </row>
    <row r="194" spans="1:51" s="13" customFormat="1" ht="12">
      <c r="A194" s="13"/>
      <c r="B194" s="224"/>
      <c r="C194" s="225"/>
      <c r="D194" s="217" t="s">
        <v>160</v>
      </c>
      <c r="E194" s="226" t="s">
        <v>19</v>
      </c>
      <c r="F194" s="227" t="s">
        <v>785</v>
      </c>
      <c r="G194" s="225"/>
      <c r="H194" s="228">
        <v>259.124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160</v>
      </c>
      <c r="AU194" s="234" t="s">
        <v>85</v>
      </c>
      <c r="AV194" s="13" t="s">
        <v>85</v>
      </c>
      <c r="AW194" s="13" t="s">
        <v>34</v>
      </c>
      <c r="AX194" s="13" t="s">
        <v>83</v>
      </c>
      <c r="AY194" s="234" t="s">
        <v>147</v>
      </c>
    </row>
    <row r="195" spans="1:65" s="2" customFormat="1" ht="33" customHeight="1">
      <c r="A195" s="38"/>
      <c r="B195" s="39"/>
      <c r="C195" s="204" t="s">
        <v>7</v>
      </c>
      <c r="D195" s="204" t="s">
        <v>149</v>
      </c>
      <c r="E195" s="205" t="s">
        <v>622</v>
      </c>
      <c r="F195" s="206" t="s">
        <v>623</v>
      </c>
      <c r="G195" s="207" t="s">
        <v>209</v>
      </c>
      <c r="H195" s="208">
        <v>13.638</v>
      </c>
      <c r="I195" s="209"/>
      <c r="J195" s="210">
        <f>ROUND(I195*H195,2)</f>
        <v>0</v>
      </c>
      <c r="K195" s="206" t="s">
        <v>153</v>
      </c>
      <c r="L195" s="44"/>
      <c r="M195" s="211" t="s">
        <v>19</v>
      </c>
      <c r="N195" s="212" t="s">
        <v>46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154</v>
      </c>
      <c r="AT195" s="215" t="s">
        <v>149</v>
      </c>
      <c r="AU195" s="215" t="s">
        <v>85</v>
      </c>
      <c r="AY195" s="17" t="s">
        <v>147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83</v>
      </c>
      <c r="BK195" s="216">
        <f>ROUND(I195*H195,2)</f>
        <v>0</v>
      </c>
      <c r="BL195" s="17" t="s">
        <v>154</v>
      </c>
      <c r="BM195" s="215" t="s">
        <v>786</v>
      </c>
    </row>
    <row r="196" spans="1:47" s="2" customFormat="1" ht="12">
      <c r="A196" s="38"/>
      <c r="B196" s="39"/>
      <c r="C196" s="40"/>
      <c r="D196" s="217" t="s">
        <v>156</v>
      </c>
      <c r="E196" s="40"/>
      <c r="F196" s="218" t="s">
        <v>625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156</v>
      </c>
      <c r="AU196" s="17" t="s">
        <v>85</v>
      </c>
    </row>
    <row r="197" spans="1:47" s="2" customFormat="1" ht="12">
      <c r="A197" s="38"/>
      <c r="B197" s="39"/>
      <c r="C197" s="40"/>
      <c r="D197" s="222" t="s">
        <v>158</v>
      </c>
      <c r="E197" s="40"/>
      <c r="F197" s="223" t="s">
        <v>626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158</v>
      </c>
      <c r="AU197" s="17" t="s">
        <v>85</v>
      </c>
    </row>
    <row r="198" spans="1:51" s="13" customFormat="1" ht="12">
      <c r="A198" s="13"/>
      <c r="B198" s="224"/>
      <c r="C198" s="225"/>
      <c r="D198" s="217" t="s">
        <v>160</v>
      </c>
      <c r="E198" s="226" t="s">
        <v>19</v>
      </c>
      <c r="F198" s="227" t="s">
        <v>783</v>
      </c>
      <c r="G198" s="225"/>
      <c r="H198" s="228">
        <v>13.638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160</v>
      </c>
      <c r="AU198" s="234" t="s">
        <v>85</v>
      </c>
      <c r="AV198" s="13" t="s">
        <v>85</v>
      </c>
      <c r="AW198" s="13" t="s">
        <v>34</v>
      </c>
      <c r="AX198" s="13" t="s">
        <v>83</v>
      </c>
      <c r="AY198" s="234" t="s">
        <v>147</v>
      </c>
    </row>
    <row r="199" spans="1:63" s="12" customFormat="1" ht="22.8" customHeight="1">
      <c r="A199" s="12"/>
      <c r="B199" s="188"/>
      <c r="C199" s="189"/>
      <c r="D199" s="190" t="s">
        <v>74</v>
      </c>
      <c r="E199" s="202" t="s">
        <v>253</v>
      </c>
      <c r="F199" s="202" t="s">
        <v>254</v>
      </c>
      <c r="G199" s="189"/>
      <c r="H199" s="189"/>
      <c r="I199" s="192"/>
      <c r="J199" s="203">
        <f>BK199</f>
        <v>0</v>
      </c>
      <c r="K199" s="189"/>
      <c r="L199" s="194"/>
      <c r="M199" s="195"/>
      <c r="N199" s="196"/>
      <c r="O199" s="196"/>
      <c r="P199" s="197">
        <f>SUM(P200:P202)</f>
        <v>0</v>
      </c>
      <c r="Q199" s="196"/>
      <c r="R199" s="197">
        <f>SUM(R200:R202)</f>
        <v>0</v>
      </c>
      <c r="S199" s="196"/>
      <c r="T199" s="198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9" t="s">
        <v>83</v>
      </c>
      <c r="AT199" s="200" t="s">
        <v>74</v>
      </c>
      <c r="AU199" s="200" t="s">
        <v>83</v>
      </c>
      <c r="AY199" s="199" t="s">
        <v>147</v>
      </c>
      <c r="BK199" s="201">
        <f>SUM(BK200:BK202)</f>
        <v>0</v>
      </c>
    </row>
    <row r="200" spans="1:65" s="2" customFormat="1" ht="16.5" customHeight="1">
      <c r="A200" s="38"/>
      <c r="B200" s="39"/>
      <c r="C200" s="204" t="s">
        <v>409</v>
      </c>
      <c r="D200" s="204" t="s">
        <v>149</v>
      </c>
      <c r="E200" s="205" t="s">
        <v>255</v>
      </c>
      <c r="F200" s="206" t="s">
        <v>256</v>
      </c>
      <c r="G200" s="207" t="s">
        <v>209</v>
      </c>
      <c r="H200" s="208">
        <v>54.296</v>
      </c>
      <c r="I200" s="209"/>
      <c r="J200" s="210">
        <f>ROUND(I200*H200,2)</f>
        <v>0</v>
      </c>
      <c r="K200" s="206" t="s">
        <v>153</v>
      </c>
      <c r="L200" s="44"/>
      <c r="M200" s="211" t="s">
        <v>19</v>
      </c>
      <c r="N200" s="212" t="s">
        <v>46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154</v>
      </c>
      <c r="AT200" s="215" t="s">
        <v>149</v>
      </c>
      <c r="AU200" s="215" t="s">
        <v>85</v>
      </c>
      <c r="AY200" s="17" t="s">
        <v>147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83</v>
      </c>
      <c r="BK200" s="216">
        <f>ROUND(I200*H200,2)</f>
        <v>0</v>
      </c>
      <c r="BL200" s="17" t="s">
        <v>154</v>
      </c>
      <c r="BM200" s="215" t="s">
        <v>787</v>
      </c>
    </row>
    <row r="201" spans="1:47" s="2" customFormat="1" ht="12">
      <c r="A201" s="38"/>
      <c r="B201" s="39"/>
      <c r="C201" s="40"/>
      <c r="D201" s="217" t="s">
        <v>156</v>
      </c>
      <c r="E201" s="40"/>
      <c r="F201" s="218" t="s">
        <v>258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156</v>
      </c>
      <c r="AU201" s="17" t="s">
        <v>85</v>
      </c>
    </row>
    <row r="202" spans="1:47" s="2" customFormat="1" ht="12">
      <c r="A202" s="38"/>
      <c r="B202" s="39"/>
      <c r="C202" s="40"/>
      <c r="D202" s="222" t="s">
        <v>158</v>
      </c>
      <c r="E202" s="40"/>
      <c r="F202" s="223" t="s">
        <v>259</v>
      </c>
      <c r="G202" s="40"/>
      <c r="H202" s="40"/>
      <c r="I202" s="219"/>
      <c r="J202" s="40"/>
      <c r="K202" s="40"/>
      <c r="L202" s="44"/>
      <c r="M202" s="263"/>
      <c r="N202" s="264"/>
      <c r="O202" s="265"/>
      <c r="P202" s="265"/>
      <c r="Q202" s="265"/>
      <c r="R202" s="265"/>
      <c r="S202" s="265"/>
      <c r="T202" s="266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158</v>
      </c>
      <c r="AU202" s="17" t="s">
        <v>85</v>
      </c>
    </row>
    <row r="203" spans="1:31" s="2" customFormat="1" ht="6.95" customHeight="1">
      <c r="A203" s="38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password="CC35" sheet="1" objects="1" scenarios="1" formatColumns="0" formatRows="0" autoFilter="0"/>
  <autoFilter ref="C87:K20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2/274322611"/>
    <hyperlink ref="F99" r:id="rId2" display="https://podminky.urs.cz/item/CS_URS_2022_02/274351121"/>
    <hyperlink ref="F103" r:id="rId3" display="https://podminky.urs.cz/item/CS_URS_2022_02/274351122"/>
    <hyperlink ref="F108" r:id="rId4" display="https://podminky.urs.cz/item/CS_URS_2022_02/320101114"/>
    <hyperlink ref="F119" r:id="rId5" display="https://podminky.urs.cz/item/CS_URS_2022_02/321321116"/>
    <hyperlink ref="F127" r:id="rId6" display="https://podminky.urs.cz/item/CS_URS_2022_02/321351010"/>
    <hyperlink ref="F135" r:id="rId7" display="https://podminky.urs.cz/item/CS_URS_2022_02/321352010"/>
    <hyperlink ref="F143" r:id="rId8" display="https://podminky.urs.cz/item/CS_URS_2022_02/321366112"/>
    <hyperlink ref="F150" r:id="rId9" display="https://podminky.urs.cz/item/CS_URS_2022_02/321368211"/>
    <hyperlink ref="F158" r:id="rId10" display="https://podminky.urs.cz/item/CS_URS_2022_02/457312813"/>
    <hyperlink ref="F163" r:id="rId11" display="https://podminky.urs.cz/item/CS_URS_2022_02/627611112"/>
    <hyperlink ref="F171" r:id="rId12" display="https://podminky.urs.cz/item/CS_URS_2022_02/810422111"/>
    <hyperlink ref="F176" r:id="rId13" display="https://podminky.urs.cz/item/CS_URS_2022_02/934956123"/>
    <hyperlink ref="F180" r:id="rId14" display="https://podminky.urs.cz/item/CS_URS_2022_02/962052211"/>
    <hyperlink ref="F184" r:id="rId15" display="https://podminky.urs.cz/item/CS_URS_2022_02/966008113"/>
    <hyperlink ref="F189" r:id="rId16" display="https://podminky.urs.cz/item/CS_URS_2022_02/997006512"/>
    <hyperlink ref="F193" r:id="rId17" display="https://podminky.urs.cz/item/CS_URS_2022_02/997006519"/>
    <hyperlink ref="F197" r:id="rId18" display="https://podminky.urs.cz/item/CS_URS_2022_02/997013601"/>
    <hyperlink ref="F202" r:id="rId19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5" t="s">
        <v>788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ROUND((SUM(BE90:BE232)),2)</f>
        <v>0</v>
      </c>
      <c r="G33" s="38"/>
      <c r="H33" s="38"/>
      <c r="I33" s="148">
        <v>0.21</v>
      </c>
      <c r="J33" s="147">
        <f>ROUND(((SUM(BE90:BE232))*I33),2)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ROUND((SUM(BF90:BF232)),2)</f>
        <v>0</v>
      </c>
      <c r="G34" s="38"/>
      <c r="H34" s="38"/>
      <c r="I34" s="148">
        <v>0.15</v>
      </c>
      <c r="J34" s="147">
        <f>ROUND(((SUM(BF90:BF232))*I34),2)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ROUND((SUM(BG90:BG232)),2)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ROUND((SUM(BH90:BH232)),2)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ROUND((SUM(BI90:BI232)),2)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>SO 03.02 - Rekonstrukce výpustného zařízení - ocelová lávka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232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231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674</v>
      </c>
      <c r="E63" s="174"/>
      <c r="F63" s="174"/>
      <c r="G63" s="174"/>
      <c r="H63" s="174"/>
      <c r="I63" s="174"/>
      <c r="J63" s="175">
        <f>J113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233</v>
      </c>
      <c r="E64" s="174"/>
      <c r="F64" s="174"/>
      <c r="G64" s="174"/>
      <c r="H64" s="174"/>
      <c r="I64" s="174"/>
      <c r="J64" s="175">
        <f>J123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675</v>
      </c>
      <c r="E65" s="174"/>
      <c r="F65" s="174"/>
      <c r="G65" s="174"/>
      <c r="H65" s="174"/>
      <c r="I65" s="174"/>
      <c r="J65" s="175">
        <f>J167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676</v>
      </c>
      <c r="E66" s="174"/>
      <c r="F66" s="174"/>
      <c r="G66" s="174"/>
      <c r="H66" s="174"/>
      <c r="I66" s="174"/>
      <c r="J66" s="175">
        <f>J177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789</v>
      </c>
      <c r="E67" s="168"/>
      <c r="F67" s="168"/>
      <c r="G67" s="168"/>
      <c r="H67" s="168"/>
      <c r="I67" s="168"/>
      <c r="J67" s="169">
        <f>J189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790</v>
      </c>
      <c r="E68" s="174"/>
      <c r="F68" s="174"/>
      <c r="G68" s="174"/>
      <c r="H68" s="174"/>
      <c r="I68" s="174"/>
      <c r="J68" s="175">
        <f>J190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791</v>
      </c>
      <c r="E69" s="174"/>
      <c r="F69" s="174"/>
      <c r="G69" s="174"/>
      <c r="H69" s="174"/>
      <c r="I69" s="174"/>
      <c r="J69" s="175">
        <f>J202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792</v>
      </c>
      <c r="E70" s="174"/>
      <c r="F70" s="174"/>
      <c r="G70" s="174"/>
      <c r="H70" s="174"/>
      <c r="I70" s="174"/>
      <c r="J70" s="175">
        <f>J211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132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0" t="str">
        <f>E7</f>
        <v>Rekonstrukce malé vodní nádrže Milíkov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123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30" customHeight="1">
      <c r="A82" s="38"/>
      <c r="B82" s="39"/>
      <c r="C82" s="40"/>
      <c r="D82" s="40"/>
      <c r="E82" s="69" t="str">
        <f>E9</f>
        <v>SO 03.02 - Rekonstrukce výpustného zařízení - ocelová lávka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>Milíkov</v>
      </c>
      <c r="G84" s="40"/>
      <c r="H84" s="40"/>
      <c r="I84" s="32" t="s">
        <v>23</v>
      </c>
      <c r="J84" s="72" t="str">
        <f>IF(J12="","",J12)</f>
        <v>29. 9. 2022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>Obec Milíkov</v>
      </c>
      <c r="G86" s="40"/>
      <c r="H86" s="40"/>
      <c r="I86" s="32" t="s">
        <v>32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30</v>
      </c>
      <c r="D87" s="40"/>
      <c r="E87" s="40"/>
      <c r="F87" s="27" t="str">
        <f>IF(E18="","",E18)</f>
        <v>Vyplň údaj</v>
      </c>
      <c r="G87" s="40"/>
      <c r="H87" s="40"/>
      <c r="I87" s="32" t="s">
        <v>35</v>
      </c>
      <c r="J87" s="36" t="str">
        <f>E24</f>
        <v>Vodohospodářský rozvoj a výstavba, a.s.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133</v>
      </c>
      <c r="D89" s="180" t="s">
        <v>60</v>
      </c>
      <c r="E89" s="180" t="s">
        <v>56</v>
      </c>
      <c r="F89" s="180" t="s">
        <v>57</v>
      </c>
      <c r="G89" s="180" t="s">
        <v>134</v>
      </c>
      <c r="H89" s="180" t="s">
        <v>135</v>
      </c>
      <c r="I89" s="180" t="s">
        <v>136</v>
      </c>
      <c r="J89" s="180" t="s">
        <v>127</v>
      </c>
      <c r="K89" s="181" t="s">
        <v>137</v>
      </c>
      <c r="L89" s="182"/>
      <c r="M89" s="92" t="s">
        <v>19</v>
      </c>
      <c r="N89" s="93" t="s">
        <v>45</v>
      </c>
      <c r="O89" s="93" t="s">
        <v>138</v>
      </c>
      <c r="P89" s="93" t="s">
        <v>139</v>
      </c>
      <c r="Q89" s="93" t="s">
        <v>140</v>
      </c>
      <c r="R89" s="93" t="s">
        <v>141</v>
      </c>
      <c r="S89" s="93" t="s">
        <v>142</v>
      </c>
      <c r="T89" s="94" t="s">
        <v>143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144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P91+P189</f>
        <v>0</v>
      </c>
      <c r="Q90" s="96"/>
      <c r="R90" s="185">
        <f>R91+R189</f>
        <v>7.283178319999999</v>
      </c>
      <c r="S90" s="96"/>
      <c r="T90" s="186">
        <f>T91+T189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74</v>
      </c>
      <c r="AU90" s="17" t="s">
        <v>128</v>
      </c>
      <c r="BK90" s="187">
        <f>BK91+BK189</f>
        <v>0</v>
      </c>
    </row>
    <row r="91" spans="1:63" s="12" customFormat="1" ht="25.9" customHeight="1">
      <c r="A91" s="12"/>
      <c r="B91" s="188"/>
      <c r="C91" s="189"/>
      <c r="D91" s="190" t="s">
        <v>74</v>
      </c>
      <c r="E91" s="191" t="s">
        <v>145</v>
      </c>
      <c r="F91" s="191" t="s">
        <v>146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P92+P96+P113+P123+P167+P177</f>
        <v>0</v>
      </c>
      <c r="Q91" s="196"/>
      <c r="R91" s="197">
        <f>R92+R96+R113+R123+R167+R177</f>
        <v>6.595295419999999</v>
      </c>
      <c r="S91" s="196"/>
      <c r="T91" s="198">
        <f>T92+T96+T113+T123+T167+T177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83</v>
      </c>
      <c r="AT91" s="200" t="s">
        <v>74</v>
      </c>
      <c r="AU91" s="200" t="s">
        <v>75</v>
      </c>
      <c r="AY91" s="199" t="s">
        <v>147</v>
      </c>
      <c r="BK91" s="201">
        <f>BK92+BK96+BK113+BK123+BK167+BK177</f>
        <v>0</v>
      </c>
    </row>
    <row r="92" spans="1:63" s="12" customFormat="1" ht="22.8" customHeight="1">
      <c r="A92" s="12"/>
      <c r="B92" s="188"/>
      <c r="C92" s="189"/>
      <c r="D92" s="190" t="s">
        <v>74</v>
      </c>
      <c r="E92" s="202" t="s">
        <v>253</v>
      </c>
      <c r="F92" s="202" t="s">
        <v>254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SUM(P93:P95)</f>
        <v>0</v>
      </c>
      <c r="Q92" s="196"/>
      <c r="R92" s="197">
        <f>SUM(R93:R95)</f>
        <v>0</v>
      </c>
      <c r="S92" s="196"/>
      <c r="T92" s="198">
        <f>SUM(T93:T95)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83</v>
      </c>
      <c r="AT92" s="200" t="s">
        <v>74</v>
      </c>
      <c r="AU92" s="200" t="s">
        <v>83</v>
      </c>
      <c r="AY92" s="199" t="s">
        <v>147</v>
      </c>
      <c r="BK92" s="201">
        <f>SUM(BK93:BK95)</f>
        <v>0</v>
      </c>
    </row>
    <row r="93" spans="1:65" s="2" customFormat="1" ht="16.5" customHeight="1">
      <c r="A93" s="38"/>
      <c r="B93" s="39"/>
      <c r="C93" s="204" t="s">
        <v>83</v>
      </c>
      <c r="D93" s="204" t="s">
        <v>149</v>
      </c>
      <c r="E93" s="205" t="s">
        <v>255</v>
      </c>
      <c r="F93" s="206" t="s">
        <v>256</v>
      </c>
      <c r="G93" s="207" t="s">
        <v>209</v>
      </c>
      <c r="H93" s="208">
        <v>6.895</v>
      </c>
      <c r="I93" s="209"/>
      <c r="J93" s="210">
        <f>ROUND(I93*H93,2)</f>
        <v>0</v>
      </c>
      <c r="K93" s="206" t="s">
        <v>153</v>
      </c>
      <c r="L93" s="44"/>
      <c r="M93" s="211" t="s">
        <v>19</v>
      </c>
      <c r="N93" s="212" t="s">
        <v>46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154</v>
      </c>
      <c r="AT93" s="215" t="s">
        <v>149</v>
      </c>
      <c r="AU93" s="215" t="s">
        <v>85</v>
      </c>
      <c r="AY93" s="17" t="s">
        <v>147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83</v>
      </c>
      <c r="BK93" s="216">
        <f>ROUND(I93*H93,2)</f>
        <v>0</v>
      </c>
      <c r="BL93" s="17" t="s">
        <v>154</v>
      </c>
      <c r="BM93" s="215" t="s">
        <v>793</v>
      </c>
    </row>
    <row r="94" spans="1:47" s="2" customFormat="1" ht="12">
      <c r="A94" s="38"/>
      <c r="B94" s="39"/>
      <c r="C94" s="40"/>
      <c r="D94" s="217" t="s">
        <v>156</v>
      </c>
      <c r="E94" s="40"/>
      <c r="F94" s="218" t="s">
        <v>258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156</v>
      </c>
      <c r="AU94" s="17" t="s">
        <v>85</v>
      </c>
    </row>
    <row r="95" spans="1:47" s="2" customFormat="1" ht="12">
      <c r="A95" s="38"/>
      <c r="B95" s="39"/>
      <c r="C95" s="40"/>
      <c r="D95" s="222" t="s">
        <v>158</v>
      </c>
      <c r="E95" s="40"/>
      <c r="F95" s="223" t="s">
        <v>259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158</v>
      </c>
      <c r="AU95" s="17" t="s">
        <v>85</v>
      </c>
    </row>
    <row r="96" spans="1:63" s="12" customFormat="1" ht="22.8" customHeight="1">
      <c r="A96" s="12"/>
      <c r="B96" s="188"/>
      <c r="C96" s="189"/>
      <c r="D96" s="190" t="s">
        <v>74</v>
      </c>
      <c r="E96" s="202" t="s">
        <v>85</v>
      </c>
      <c r="F96" s="202" t="s">
        <v>235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SUM(P97:P112)</f>
        <v>0</v>
      </c>
      <c r="Q96" s="196"/>
      <c r="R96" s="197">
        <f>SUM(R97:R112)</f>
        <v>0.04974558</v>
      </c>
      <c r="S96" s="196"/>
      <c r="T96" s="198">
        <f>SUM(T97:T112)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83</v>
      </c>
      <c r="AT96" s="200" t="s">
        <v>74</v>
      </c>
      <c r="AU96" s="200" t="s">
        <v>83</v>
      </c>
      <c r="AY96" s="199" t="s">
        <v>147</v>
      </c>
      <c r="BK96" s="201">
        <f>SUM(BK97:BK112)</f>
        <v>0</v>
      </c>
    </row>
    <row r="97" spans="1:65" s="2" customFormat="1" ht="24.15" customHeight="1">
      <c r="A97" s="38"/>
      <c r="B97" s="39"/>
      <c r="C97" s="204" t="s">
        <v>85</v>
      </c>
      <c r="D97" s="204" t="s">
        <v>149</v>
      </c>
      <c r="E97" s="205" t="s">
        <v>566</v>
      </c>
      <c r="F97" s="206" t="s">
        <v>567</v>
      </c>
      <c r="G97" s="207" t="s">
        <v>176</v>
      </c>
      <c r="H97" s="208">
        <v>1.104</v>
      </c>
      <c r="I97" s="209"/>
      <c r="J97" s="210">
        <f>ROUND(I97*H97,2)</f>
        <v>0</v>
      </c>
      <c r="K97" s="206" t="s">
        <v>153</v>
      </c>
      <c r="L97" s="44"/>
      <c r="M97" s="211" t="s">
        <v>19</v>
      </c>
      <c r="N97" s="212" t="s">
        <v>46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154</v>
      </c>
      <c r="AT97" s="215" t="s">
        <v>149</v>
      </c>
      <c r="AU97" s="215" t="s">
        <v>85</v>
      </c>
      <c r="AY97" s="17" t="s">
        <v>147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83</v>
      </c>
      <c r="BK97" s="216">
        <f>ROUND(I97*H97,2)</f>
        <v>0</v>
      </c>
      <c r="BL97" s="17" t="s">
        <v>154</v>
      </c>
      <c r="BM97" s="215" t="s">
        <v>794</v>
      </c>
    </row>
    <row r="98" spans="1:47" s="2" customFormat="1" ht="12">
      <c r="A98" s="38"/>
      <c r="B98" s="39"/>
      <c r="C98" s="40"/>
      <c r="D98" s="217" t="s">
        <v>156</v>
      </c>
      <c r="E98" s="40"/>
      <c r="F98" s="218" t="s">
        <v>569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156</v>
      </c>
      <c r="AU98" s="17" t="s">
        <v>85</v>
      </c>
    </row>
    <row r="99" spans="1:47" s="2" customFormat="1" ht="12">
      <c r="A99" s="38"/>
      <c r="B99" s="39"/>
      <c r="C99" s="40"/>
      <c r="D99" s="222" t="s">
        <v>158</v>
      </c>
      <c r="E99" s="40"/>
      <c r="F99" s="223" t="s">
        <v>570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158</v>
      </c>
      <c r="AU99" s="17" t="s">
        <v>85</v>
      </c>
    </row>
    <row r="100" spans="1:51" s="13" customFormat="1" ht="12">
      <c r="A100" s="13"/>
      <c r="B100" s="224"/>
      <c r="C100" s="225"/>
      <c r="D100" s="217" t="s">
        <v>160</v>
      </c>
      <c r="E100" s="226" t="s">
        <v>19</v>
      </c>
      <c r="F100" s="227" t="s">
        <v>795</v>
      </c>
      <c r="G100" s="225"/>
      <c r="H100" s="228">
        <v>1.104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160</v>
      </c>
      <c r="AU100" s="234" t="s">
        <v>85</v>
      </c>
      <c r="AV100" s="13" t="s">
        <v>85</v>
      </c>
      <c r="AW100" s="13" t="s">
        <v>34</v>
      </c>
      <c r="AX100" s="13" t="s">
        <v>83</v>
      </c>
      <c r="AY100" s="234" t="s">
        <v>147</v>
      </c>
    </row>
    <row r="101" spans="1:65" s="2" customFormat="1" ht="16.5" customHeight="1">
      <c r="A101" s="38"/>
      <c r="B101" s="39"/>
      <c r="C101" s="204" t="s">
        <v>168</v>
      </c>
      <c r="D101" s="204" t="s">
        <v>149</v>
      </c>
      <c r="E101" s="205" t="s">
        <v>572</v>
      </c>
      <c r="F101" s="206" t="s">
        <v>573</v>
      </c>
      <c r="G101" s="207" t="s">
        <v>152</v>
      </c>
      <c r="H101" s="208">
        <v>5.06</v>
      </c>
      <c r="I101" s="209"/>
      <c r="J101" s="210">
        <f>ROUND(I101*H101,2)</f>
        <v>0</v>
      </c>
      <c r="K101" s="206" t="s">
        <v>153</v>
      </c>
      <c r="L101" s="44"/>
      <c r="M101" s="211" t="s">
        <v>19</v>
      </c>
      <c r="N101" s="212" t="s">
        <v>46</v>
      </c>
      <c r="O101" s="84"/>
      <c r="P101" s="213">
        <f>O101*H101</f>
        <v>0</v>
      </c>
      <c r="Q101" s="213">
        <v>0.00269</v>
      </c>
      <c r="R101" s="213">
        <f>Q101*H101</f>
        <v>0.0136114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154</v>
      </c>
      <c r="AT101" s="215" t="s">
        <v>149</v>
      </c>
      <c r="AU101" s="215" t="s">
        <v>85</v>
      </c>
      <c r="AY101" s="17" t="s">
        <v>147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83</v>
      </c>
      <c r="BK101" s="216">
        <f>ROUND(I101*H101,2)</f>
        <v>0</v>
      </c>
      <c r="BL101" s="17" t="s">
        <v>154</v>
      </c>
      <c r="BM101" s="215" t="s">
        <v>796</v>
      </c>
    </row>
    <row r="102" spans="1:47" s="2" customFormat="1" ht="12">
      <c r="A102" s="38"/>
      <c r="B102" s="39"/>
      <c r="C102" s="40"/>
      <c r="D102" s="217" t="s">
        <v>156</v>
      </c>
      <c r="E102" s="40"/>
      <c r="F102" s="218" t="s">
        <v>575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156</v>
      </c>
      <c r="AU102" s="17" t="s">
        <v>85</v>
      </c>
    </row>
    <row r="103" spans="1:47" s="2" customFormat="1" ht="12">
      <c r="A103" s="38"/>
      <c r="B103" s="39"/>
      <c r="C103" s="40"/>
      <c r="D103" s="222" t="s">
        <v>158</v>
      </c>
      <c r="E103" s="40"/>
      <c r="F103" s="223" t="s">
        <v>576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158</v>
      </c>
      <c r="AU103" s="17" t="s">
        <v>85</v>
      </c>
    </row>
    <row r="104" spans="1:51" s="13" customFormat="1" ht="12">
      <c r="A104" s="13"/>
      <c r="B104" s="224"/>
      <c r="C104" s="225"/>
      <c r="D104" s="217" t="s">
        <v>160</v>
      </c>
      <c r="E104" s="226" t="s">
        <v>19</v>
      </c>
      <c r="F104" s="227" t="s">
        <v>797</v>
      </c>
      <c r="G104" s="225"/>
      <c r="H104" s="228">
        <v>5.06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160</v>
      </c>
      <c r="AU104" s="234" t="s">
        <v>85</v>
      </c>
      <c r="AV104" s="13" t="s">
        <v>85</v>
      </c>
      <c r="AW104" s="13" t="s">
        <v>34</v>
      </c>
      <c r="AX104" s="13" t="s">
        <v>83</v>
      </c>
      <c r="AY104" s="234" t="s">
        <v>147</v>
      </c>
    </row>
    <row r="105" spans="1:65" s="2" customFormat="1" ht="16.5" customHeight="1">
      <c r="A105" s="38"/>
      <c r="B105" s="39"/>
      <c r="C105" s="204" t="s">
        <v>154</v>
      </c>
      <c r="D105" s="204" t="s">
        <v>149</v>
      </c>
      <c r="E105" s="205" t="s">
        <v>578</v>
      </c>
      <c r="F105" s="206" t="s">
        <v>579</v>
      </c>
      <c r="G105" s="207" t="s">
        <v>152</v>
      </c>
      <c r="H105" s="208">
        <v>5.06</v>
      </c>
      <c r="I105" s="209"/>
      <c r="J105" s="210">
        <f>ROUND(I105*H105,2)</f>
        <v>0</v>
      </c>
      <c r="K105" s="206" t="s">
        <v>153</v>
      </c>
      <c r="L105" s="44"/>
      <c r="M105" s="211" t="s">
        <v>19</v>
      </c>
      <c r="N105" s="212" t="s">
        <v>46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154</v>
      </c>
      <c r="AT105" s="215" t="s">
        <v>149</v>
      </c>
      <c r="AU105" s="215" t="s">
        <v>85</v>
      </c>
      <c r="AY105" s="17" t="s">
        <v>147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83</v>
      </c>
      <c r="BK105" s="216">
        <f>ROUND(I105*H105,2)</f>
        <v>0</v>
      </c>
      <c r="BL105" s="17" t="s">
        <v>154</v>
      </c>
      <c r="BM105" s="215" t="s">
        <v>798</v>
      </c>
    </row>
    <row r="106" spans="1:47" s="2" customFormat="1" ht="12">
      <c r="A106" s="38"/>
      <c r="B106" s="39"/>
      <c r="C106" s="40"/>
      <c r="D106" s="217" t="s">
        <v>156</v>
      </c>
      <c r="E106" s="40"/>
      <c r="F106" s="218" t="s">
        <v>581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156</v>
      </c>
      <c r="AU106" s="17" t="s">
        <v>85</v>
      </c>
    </row>
    <row r="107" spans="1:47" s="2" customFormat="1" ht="12">
      <c r="A107" s="38"/>
      <c r="B107" s="39"/>
      <c r="C107" s="40"/>
      <c r="D107" s="222" t="s">
        <v>158</v>
      </c>
      <c r="E107" s="40"/>
      <c r="F107" s="223" t="s">
        <v>582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158</v>
      </c>
      <c r="AU107" s="17" t="s">
        <v>85</v>
      </c>
    </row>
    <row r="108" spans="1:51" s="13" customFormat="1" ht="12">
      <c r="A108" s="13"/>
      <c r="B108" s="224"/>
      <c r="C108" s="225"/>
      <c r="D108" s="217" t="s">
        <v>160</v>
      </c>
      <c r="E108" s="226" t="s">
        <v>19</v>
      </c>
      <c r="F108" s="227" t="s">
        <v>797</v>
      </c>
      <c r="G108" s="225"/>
      <c r="H108" s="228">
        <v>5.06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160</v>
      </c>
      <c r="AU108" s="234" t="s">
        <v>85</v>
      </c>
      <c r="AV108" s="13" t="s">
        <v>85</v>
      </c>
      <c r="AW108" s="13" t="s">
        <v>34</v>
      </c>
      <c r="AX108" s="13" t="s">
        <v>83</v>
      </c>
      <c r="AY108" s="234" t="s">
        <v>147</v>
      </c>
    </row>
    <row r="109" spans="1:65" s="2" customFormat="1" ht="16.5" customHeight="1">
      <c r="A109" s="38"/>
      <c r="B109" s="39"/>
      <c r="C109" s="204" t="s">
        <v>181</v>
      </c>
      <c r="D109" s="204" t="s">
        <v>149</v>
      </c>
      <c r="E109" s="205" t="s">
        <v>799</v>
      </c>
      <c r="F109" s="206" t="s">
        <v>800</v>
      </c>
      <c r="G109" s="207" t="s">
        <v>209</v>
      </c>
      <c r="H109" s="208">
        <v>0.034</v>
      </c>
      <c r="I109" s="209"/>
      <c r="J109" s="210">
        <f>ROUND(I109*H109,2)</f>
        <v>0</v>
      </c>
      <c r="K109" s="206" t="s">
        <v>153</v>
      </c>
      <c r="L109" s="44"/>
      <c r="M109" s="211" t="s">
        <v>19</v>
      </c>
      <c r="N109" s="212" t="s">
        <v>46</v>
      </c>
      <c r="O109" s="84"/>
      <c r="P109" s="213">
        <f>O109*H109</f>
        <v>0</v>
      </c>
      <c r="Q109" s="213">
        <v>1.06277</v>
      </c>
      <c r="R109" s="213">
        <f>Q109*H109</f>
        <v>0.03613418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154</v>
      </c>
      <c r="AT109" s="215" t="s">
        <v>149</v>
      </c>
      <c r="AU109" s="215" t="s">
        <v>85</v>
      </c>
      <c r="AY109" s="17" t="s">
        <v>147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83</v>
      </c>
      <c r="BK109" s="216">
        <f>ROUND(I109*H109,2)</f>
        <v>0</v>
      </c>
      <c r="BL109" s="17" t="s">
        <v>154</v>
      </c>
      <c r="BM109" s="215" t="s">
        <v>801</v>
      </c>
    </row>
    <row r="110" spans="1:47" s="2" customFormat="1" ht="12">
      <c r="A110" s="38"/>
      <c r="B110" s="39"/>
      <c r="C110" s="40"/>
      <c r="D110" s="217" t="s">
        <v>156</v>
      </c>
      <c r="E110" s="40"/>
      <c r="F110" s="218" t="s">
        <v>802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156</v>
      </c>
      <c r="AU110" s="17" t="s">
        <v>85</v>
      </c>
    </row>
    <row r="111" spans="1:47" s="2" customFormat="1" ht="12">
      <c r="A111" s="38"/>
      <c r="B111" s="39"/>
      <c r="C111" s="40"/>
      <c r="D111" s="222" t="s">
        <v>158</v>
      </c>
      <c r="E111" s="40"/>
      <c r="F111" s="223" t="s">
        <v>803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158</v>
      </c>
      <c r="AU111" s="17" t="s">
        <v>85</v>
      </c>
    </row>
    <row r="112" spans="1:51" s="13" customFormat="1" ht="12">
      <c r="A112" s="13"/>
      <c r="B112" s="224"/>
      <c r="C112" s="225"/>
      <c r="D112" s="217" t="s">
        <v>160</v>
      </c>
      <c r="E112" s="226" t="s">
        <v>19</v>
      </c>
      <c r="F112" s="227" t="s">
        <v>804</v>
      </c>
      <c r="G112" s="225"/>
      <c r="H112" s="228">
        <v>0.034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160</v>
      </c>
      <c r="AU112" s="234" t="s">
        <v>85</v>
      </c>
      <c r="AV112" s="13" t="s">
        <v>85</v>
      </c>
      <c r="AW112" s="13" t="s">
        <v>34</v>
      </c>
      <c r="AX112" s="13" t="s">
        <v>83</v>
      </c>
      <c r="AY112" s="234" t="s">
        <v>147</v>
      </c>
    </row>
    <row r="113" spans="1:63" s="12" customFormat="1" ht="22.8" customHeight="1">
      <c r="A113" s="12"/>
      <c r="B113" s="188"/>
      <c r="C113" s="189"/>
      <c r="D113" s="190" t="s">
        <v>74</v>
      </c>
      <c r="E113" s="202" t="s">
        <v>168</v>
      </c>
      <c r="F113" s="202" t="s">
        <v>687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SUM(P114:P122)</f>
        <v>0</v>
      </c>
      <c r="Q113" s="196"/>
      <c r="R113" s="197">
        <f>SUM(R114:R122)</f>
        <v>0.29630400000000007</v>
      </c>
      <c r="S113" s="196"/>
      <c r="T113" s="198">
        <f>SUM(T114:T122)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83</v>
      </c>
      <c r="AT113" s="200" t="s">
        <v>74</v>
      </c>
      <c r="AU113" s="200" t="s">
        <v>83</v>
      </c>
      <c r="AY113" s="199" t="s">
        <v>147</v>
      </c>
      <c r="BK113" s="201">
        <f>SUM(BK114:BK122)</f>
        <v>0</v>
      </c>
    </row>
    <row r="114" spans="1:65" s="2" customFormat="1" ht="24.15" customHeight="1">
      <c r="A114" s="38"/>
      <c r="B114" s="39"/>
      <c r="C114" s="204" t="s">
        <v>187</v>
      </c>
      <c r="D114" s="204" t="s">
        <v>149</v>
      </c>
      <c r="E114" s="205" t="s">
        <v>805</v>
      </c>
      <c r="F114" s="206" t="s">
        <v>806</v>
      </c>
      <c r="G114" s="207" t="s">
        <v>429</v>
      </c>
      <c r="H114" s="208">
        <v>14.4</v>
      </c>
      <c r="I114" s="209"/>
      <c r="J114" s="210">
        <f>ROUND(I114*H114,2)</f>
        <v>0</v>
      </c>
      <c r="K114" s="206" t="s">
        <v>153</v>
      </c>
      <c r="L114" s="44"/>
      <c r="M114" s="211" t="s">
        <v>19</v>
      </c>
      <c r="N114" s="212" t="s">
        <v>46</v>
      </c>
      <c r="O114" s="84"/>
      <c r="P114" s="213">
        <f>O114*H114</f>
        <v>0</v>
      </c>
      <c r="Q114" s="213">
        <v>0.00041</v>
      </c>
      <c r="R114" s="213">
        <f>Q114*H114</f>
        <v>0.005904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154</v>
      </c>
      <c r="AT114" s="215" t="s">
        <v>149</v>
      </c>
      <c r="AU114" s="215" t="s">
        <v>85</v>
      </c>
      <c r="AY114" s="17" t="s">
        <v>147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83</v>
      </c>
      <c r="BK114" s="216">
        <f>ROUND(I114*H114,2)</f>
        <v>0</v>
      </c>
      <c r="BL114" s="17" t="s">
        <v>154</v>
      </c>
      <c r="BM114" s="215" t="s">
        <v>807</v>
      </c>
    </row>
    <row r="115" spans="1:47" s="2" customFormat="1" ht="12">
      <c r="A115" s="38"/>
      <c r="B115" s="39"/>
      <c r="C115" s="40"/>
      <c r="D115" s="217" t="s">
        <v>156</v>
      </c>
      <c r="E115" s="40"/>
      <c r="F115" s="218" t="s">
        <v>808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156</v>
      </c>
      <c r="AU115" s="17" t="s">
        <v>85</v>
      </c>
    </row>
    <row r="116" spans="1:47" s="2" customFormat="1" ht="12">
      <c r="A116" s="38"/>
      <c r="B116" s="39"/>
      <c r="C116" s="40"/>
      <c r="D116" s="222" t="s">
        <v>158</v>
      </c>
      <c r="E116" s="40"/>
      <c r="F116" s="223" t="s">
        <v>809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158</v>
      </c>
      <c r="AU116" s="17" t="s">
        <v>85</v>
      </c>
    </row>
    <row r="117" spans="1:51" s="13" customFormat="1" ht="12">
      <c r="A117" s="13"/>
      <c r="B117" s="224"/>
      <c r="C117" s="225"/>
      <c r="D117" s="217" t="s">
        <v>160</v>
      </c>
      <c r="E117" s="226" t="s">
        <v>19</v>
      </c>
      <c r="F117" s="227" t="s">
        <v>810</v>
      </c>
      <c r="G117" s="225"/>
      <c r="H117" s="228">
        <v>14.4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160</v>
      </c>
      <c r="AU117" s="234" t="s">
        <v>85</v>
      </c>
      <c r="AV117" s="13" t="s">
        <v>85</v>
      </c>
      <c r="AW117" s="13" t="s">
        <v>34</v>
      </c>
      <c r="AX117" s="13" t="s">
        <v>83</v>
      </c>
      <c r="AY117" s="234" t="s">
        <v>147</v>
      </c>
    </row>
    <row r="118" spans="1:65" s="2" customFormat="1" ht="21.75" customHeight="1">
      <c r="A118" s="38"/>
      <c r="B118" s="39"/>
      <c r="C118" s="249" t="s">
        <v>193</v>
      </c>
      <c r="D118" s="249" t="s">
        <v>248</v>
      </c>
      <c r="E118" s="250" t="s">
        <v>811</v>
      </c>
      <c r="F118" s="251" t="s">
        <v>812</v>
      </c>
      <c r="G118" s="252" t="s">
        <v>176</v>
      </c>
      <c r="H118" s="253">
        <v>0.528</v>
      </c>
      <c r="I118" s="254"/>
      <c r="J118" s="255">
        <f>ROUND(I118*H118,2)</f>
        <v>0</v>
      </c>
      <c r="K118" s="251" t="s">
        <v>153</v>
      </c>
      <c r="L118" s="256"/>
      <c r="M118" s="257" t="s">
        <v>19</v>
      </c>
      <c r="N118" s="258" t="s">
        <v>46</v>
      </c>
      <c r="O118" s="84"/>
      <c r="P118" s="213">
        <f>O118*H118</f>
        <v>0</v>
      </c>
      <c r="Q118" s="213">
        <v>0.55</v>
      </c>
      <c r="R118" s="213">
        <f>Q118*H118</f>
        <v>0.29040000000000005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200</v>
      </c>
      <c r="AT118" s="215" t="s">
        <v>248</v>
      </c>
      <c r="AU118" s="215" t="s">
        <v>85</v>
      </c>
      <c r="AY118" s="17" t="s">
        <v>147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83</v>
      </c>
      <c r="BK118" s="216">
        <f>ROUND(I118*H118,2)</f>
        <v>0</v>
      </c>
      <c r="BL118" s="17" t="s">
        <v>154</v>
      </c>
      <c r="BM118" s="215" t="s">
        <v>813</v>
      </c>
    </row>
    <row r="119" spans="1:47" s="2" customFormat="1" ht="12">
      <c r="A119" s="38"/>
      <c r="B119" s="39"/>
      <c r="C119" s="40"/>
      <c r="D119" s="217" t="s">
        <v>156</v>
      </c>
      <c r="E119" s="40"/>
      <c r="F119" s="218" t="s">
        <v>812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156</v>
      </c>
      <c r="AU119" s="17" t="s">
        <v>85</v>
      </c>
    </row>
    <row r="120" spans="1:51" s="13" customFormat="1" ht="12">
      <c r="A120" s="13"/>
      <c r="B120" s="224"/>
      <c r="C120" s="225"/>
      <c r="D120" s="217" t="s">
        <v>160</v>
      </c>
      <c r="E120" s="226" t="s">
        <v>19</v>
      </c>
      <c r="F120" s="227" t="s">
        <v>814</v>
      </c>
      <c r="G120" s="225"/>
      <c r="H120" s="228">
        <v>0.528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160</v>
      </c>
      <c r="AU120" s="234" t="s">
        <v>85</v>
      </c>
      <c r="AV120" s="13" t="s">
        <v>85</v>
      </c>
      <c r="AW120" s="13" t="s">
        <v>34</v>
      </c>
      <c r="AX120" s="13" t="s">
        <v>83</v>
      </c>
      <c r="AY120" s="234" t="s">
        <v>147</v>
      </c>
    </row>
    <row r="121" spans="1:65" s="2" customFormat="1" ht="16.5" customHeight="1">
      <c r="A121" s="38"/>
      <c r="B121" s="39"/>
      <c r="C121" s="204" t="s">
        <v>200</v>
      </c>
      <c r="D121" s="204" t="s">
        <v>149</v>
      </c>
      <c r="E121" s="205" t="s">
        <v>815</v>
      </c>
      <c r="F121" s="206" t="s">
        <v>816</v>
      </c>
      <c r="G121" s="207" t="s">
        <v>19</v>
      </c>
      <c r="H121" s="208">
        <v>1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46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154</v>
      </c>
      <c r="AT121" s="215" t="s">
        <v>149</v>
      </c>
      <c r="AU121" s="215" t="s">
        <v>85</v>
      </c>
      <c r="AY121" s="17" t="s">
        <v>147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83</v>
      </c>
      <c r="BK121" s="216">
        <f>ROUND(I121*H121,2)</f>
        <v>0</v>
      </c>
      <c r="BL121" s="17" t="s">
        <v>154</v>
      </c>
      <c r="BM121" s="215" t="s">
        <v>817</v>
      </c>
    </row>
    <row r="122" spans="1:47" s="2" customFormat="1" ht="12">
      <c r="A122" s="38"/>
      <c r="B122" s="39"/>
      <c r="C122" s="40"/>
      <c r="D122" s="217" t="s">
        <v>156</v>
      </c>
      <c r="E122" s="40"/>
      <c r="F122" s="218" t="s">
        <v>816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156</v>
      </c>
      <c r="AU122" s="17" t="s">
        <v>85</v>
      </c>
    </row>
    <row r="123" spans="1:63" s="12" customFormat="1" ht="22.8" customHeight="1">
      <c r="A123" s="12"/>
      <c r="B123" s="188"/>
      <c r="C123" s="189"/>
      <c r="D123" s="190" t="s">
        <v>74</v>
      </c>
      <c r="E123" s="202" t="s">
        <v>154</v>
      </c>
      <c r="F123" s="202" t="s">
        <v>373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SUM(P124:P166)</f>
        <v>0</v>
      </c>
      <c r="Q123" s="196"/>
      <c r="R123" s="197">
        <f>SUM(R124:R166)</f>
        <v>6.2225000999999995</v>
      </c>
      <c r="S123" s="196"/>
      <c r="T123" s="198">
        <f>SUM(T124:T166)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9" t="s">
        <v>83</v>
      </c>
      <c r="AT123" s="200" t="s">
        <v>74</v>
      </c>
      <c r="AU123" s="200" t="s">
        <v>83</v>
      </c>
      <c r="AY123" s="199" t="s">
        <v>147</v>
      </c>
      <c r="BK123" s="201">
        <f>SUM(BK124:BK166)</f>
        <v>0</v>
      </c>
    </row>
    <row r="124" spans="1:65" s="2" customFormat="1" ht="21.75" customHeight="1">
      <c r="A124" s="38"/>
      <c r="B124" s="39"/>
      <c r="C124" s="204" t="s">
        <v>206</v>
      </c>
      <c r="D124" s="204" t="s">
        <v>149</v>
      </c>
      <c r="E124" s="205" t="s">
        <v>818</v>
      </c>
      <c r="F124" s="206" t="s">
        <v>819</v>
      </c>
      <c r="G124" s="207" t="s">
        <v>176</v>
      </c>
      <c r="H124" s="208">
        <v>2.144</v>
      </c>
      <c r="I124" s="209"/>
      <c r="J124" s="210">
        <f>ROUND(I124*H124,2)</f>
        <v>0</v>
      </c>
      <c r="K124" s="206" t="s">
        <v>153</v>
      </c>
      <c r="L124" s="44"/>
      <c r="M124" s="211" t="s">
        <v>19</v>
      </c>
      <c r="N124" s="212" t="s">
        <v>46</v>
      </c>
      <c r="O124" s="84"/>
      <c r="P124" s="213">
        <f>O124*H124</f>
        <v>0</v>
      </c>
      <c r="Q124" s="213">
        <v>2.50195</v>
      </c>
      <c r="R124" s="213">
        <f>Q124*H124</f>
        <v>5.3641808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154</v>
      </c>
      <c r="AT124" s="215" t="s">
        <v>149</v>
      </c>
      <c r="AU124" s="215" t="s">
        <v>85</v>
      </c>
      <c r="AY124" s="17" t="s">
        <v>147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83</v>
      </c>
      <c r="BK124" s="216">
        <f>ROUND(I124*H124,2)</f>
        <v>0</v>
      </c>
      <c r="BL124" s="17" t="s">
        <v>154</v>
      </c>
      <c r="BM124" s="215" t="s">
        <v>820</v>
      </c>
    </row>
    <row r="125" spans="1:47" s="2" customFormat="1" ht="12">
      <c r="A125" s="38"/>
      <c r="B125" s="39"/>
      <c r="C125" s="40"/>
      <c r="D125" s="217" t="s">
        <v>156</v>
      </c>
      <c r="E125" s="40"/>
      <c r="F125" s="218" t="s">
        <v>821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156</v>
      </c>
      <c r="AU125" s="17" t="s">
        <v>85</v>
      </c>
    </row>
    <row r="126" spans="1:47" s="2" customFormat="1" ht="12">
      <c r="A126" s="38"/>
      <c r="B126" s="39"/>
      <c r="C126" s="40"/>
      <c r="D126" s="222" t="s">
        <v>158</v>
      </c>
      <c r="E126" s="40"/>
      <c r="F126" s="223" t="s">
        <v>822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158</v>
      </c>
      <c r="AU126" s="17" t="s">
        <v>85</v>
      </c>
    </row>
    <row r="127" spans="1:51" s="13" customFormat="1" ht="12">
      <c r="A127" s="13"/>
      <c r="B127" s="224"/>
      <c r="C127" s="225"/>
      <c r="D127" s="217" t="s">
        <v>160</v>
      </c>
      <c r="E127" s="226" t="s">
        <v>19</v>
      </c>
      <c r="F127" s="227" t="s">
        <v>823</v>
      </c>
      <c r="G127" s="225"/>
      <c r="H127" s="228">
        <v>2.144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160</v>
      </c>
      <c r="AU127" s="234" t="s">
        <v>85</v>
      </c>
      <c r="AV127" s="13" t="s">
        <v>85</v>
      </c>
      <c r="AW127" s="13" t="s">
        <v>34</v>
      </c>
      <c r="AX127" s="13" t="s">
        <v>83</v>
      </c>
      <c r="AY127" s="234" t="s">
        <v>147</v>
      </c>
    </row>
    <row r="128" spans="1:65" s="2" customFormat="1" ht="24.15" customHeight="1">
      <c r="A128" s="38"/>
      <c r="B128" s="39"/>
      <c r="C128" s="204" t="s">
        <v>216</v>
      </c>
      <c r="D128" s="204" t="s">
        <v>149</v>
      </c>
      <c r="E128" s="205" t="s">
        <v>824</v>
      </c>
      <c r="F128" s="206" t="s">
        <v>825</v>
      </c>
      <c r="G128" s="207" t="s">
        <v>209</v>
      </c>
      <c r="H128" s="208">
        <v>0.046</v>
      </c>
      <c r="I128" s="209"/>
      <c r="J128" s="210">
        <f>ROUND(I128*H128,2)</f>
        <v>0</v>
      </c>
      <c r="K128" s="206" t="s">
        <v>153</v>
      </c>
      <c r="L128" s="44"/>
      <c r="M128" s="211" t="s">
        <v>19</v>
      </c>
      <c r="N128" s="212" t="s">
        <v>46</v>
      </c>
      <c r="O128" s="84"/>
      <c r="P128" s="213">
        <f>O128*H128</f>
        <v>0</v>
      </c>
      <c r="Q128" s="213">
        <v>1.06277</v>
      </c>
      <c r="R128" s="213">
        <f>Q128*H128</f>
        <v>0.04888742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154</v>
      </c>
      <c r="AT128" s="215" t="s">
        <v>149</v>
      </c>
      <c r="AU128" s="215" t="s">
        <v>85</v>
      </c>
      <c r="AY128" s="17" t="s">
        <v>147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83</v>
      </c>
      <c r="BK128" s="216">
        <f>ROUND(I128*H128,2)</f>
        <v>0</v>
      </c>
      <c r="BL128" s="17" t="s">
        <v>154</v>
      </c>
      <c r="BM128" s="215" t="s">
        <v>826</v>
      </c>
    </row>
    <row r="129" spans="1:47" s="2" customFormat="1" ht="12">
      <c r="A129" s="38"/>
      <c r="B129" s="39"/>
      <c r="C129" s="40"/>
      <c r="D129" s="217" t="s">
        <v>156</v>
      </c>
      <c r="E129" s="40"/>
      <c r="F129" s="218" t="s">
        <v>827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156</v>
      </c>
      <c r="AU129" s="17" t="s">
        <v>85</v>
      </c>
    </row>
    <row r="130" spans="1:47" s="2" customFormat="1" ht="12">
      <c r="A130" s="38"/>
      <c r="B130" s="39"/>
      <c r="C130" s="40"/>
      <c r="D130" s="222" t="s">
        <v>158</v>
      </c>
      <c r="E130" s="40"/>
      <c r="F130" s="223" t="s">
        <v>828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158</v>
      </c>
      <c r="AU130" s="17" t="s">
        <v>85</v>
      </c>
    </row>
    <row r="131" spans="1:51" s="13" customFormat="1" ht="12">
      <c r="A131" s="13"/>
      <c r="B131" s="224"/>
      <c r="C131" s="225"/>
      <c r="D131" s="217" t="s">
        <v>160</v>
      </c>
      <c r="E131" s="226" t="s">
        <v>19</v>
      </c>
      <c r="F131" s="227" t="s">
        <v>829</v>
      </c>
      <c r="G131" s="225"/>
      <c r="H131" s="228">
        <v>0.046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160</v>
      </c>
      <c r="AU131" s="234" t="s">
        <v>85</v>
      </c>
      <c r="AV131" s="13" t="s">
        <v>85</v>
      </c>
      <c r="AW131" s="13" t="s">
        <v>34</v>
      </c>
      <c r="AX131" s="13" t="s">
        <v>83</v>
      </c>
      <c r="AY131" s="234" t="s">
        <v>147</v>
      </c>
    </row>
    <row r="132" spans="1:65" s="2" customFormat="1" ht="16.5" customHeight="1">
      <c r="A132" s="38"/>
      <c r="B132" s="39"/>
      <c r="C132" s="204" t="s">
        <v>225</v>
      </c>
      <c r="D132" s="204" t="s">
        <v>149</v>
      </c>
      <c r="E132" s="205" t="s">
        <v>830</v>
      </c>
      <c r="F132" s="206" t="s">
        <v>831</v>
      </c>
      <c r="G132" s="207" t="s">
        <v>152</v>
      </c>
      <c r="H132" s="208">
        <v>4.636</v>
      </c>
      <c r="I132" s="209"/>
      <c r="J132" s="210">
        <f>ROUND(I132*H132,2)</f>
        <v>0</v>
      </c>
      <c r="K132" s="206" t="s">
        <v>153</v>
      </c>
      <c r="L132" s="44"/>
      <c r="M132" s="211" t="s">
        <v>19</v>
      </c>
      <c r="N132" s="212" t="s">
        <v>46</v>
      </c>
      <c r="O132" s="84"/>
      <c r="P132" s="213">
        <f>O132*H132</f>
        <v>0</v>
      </c>
      <c r="Q132" s="213">
        <v>0.00658</v>
      </c>
      <c r="R132" s="213">
        <f>Q132*H132</f>
        <v>0.03050488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154</v>
      </c>
      <c r="AT132" s="215" t="s">
        <v>149</v>
      </c>
      <c r="AU132" s="215" t="s">
        <v>85</v>
      </c>
      <c r="AY132" s="17" t="s">
        <v>147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83</v>
      </c>
      <c r="BK132" s="216">
        <f>ROUND(I132*H132,2)</f>
        <v>0</v>
      </c>
      <c r="BL132" s="17" t="s">
        <v>154</v>
      </c>
      <c r="BM132" s="215" t="s">
        <v>832</v>
      </c>
    </row>
    <row r="133" spans="1:47" s="2" customFormat="1" ht="12">
      <c r="A133" s="38"/>
      <c r="B133" s="39"/>
      <c r="C133" s="40"/>
      <c r="D133" s="217" t="s">
        <v>156</v>
      </c>
      <c r="E133" s="40"/>
      <c r="F133" s="218" t="s">
        <v>833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156</v>
      </c>
      <c r="AU133" s="17" t="s">
        <v>85</v>
      </c>
    </row>
    <row r="134" spans="1:47" s="2" customFormat="1" ht="12">
      <c r="A134" s="38"/>
      <c r="B134" s="39"/>
      <c r="C134" s="40"/>
      <c r="D134" s="222" t="s">
        <v>158</v>
      </c>
      <c r="E134" s="40"/>
      <c r="F134" s="223" t="s">
        <v>834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158</v>
      </c>
      <c r="AU134" s="17" t="s">
        <v>85</v>
      </c>
    </row>
    <row r="135" spans="1:51" s="13" customFormat="1" ht="12">
      <c r="A135" s="13"/>
      <c r="B135" s="224"/>
      <c r="C135" s="225"/>
      <c r="D135" s="217" t="s">
        <v>160</v>
      </c>
      <c r="E135" s="226" t="s">
        <v>19</v>
      </c>
      <c r="F135" s="227" t="s">
        <v>835</v>
      </c>
      <c r="G135" s="225"/>
      <c r="H135" s="228">
        <v>4.636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160</v>
      </c>
      <c r="AU135" s="234" t="s">
        <v>85</v>
      </c>
      <c r="AV135" s="13" t="s">
        <v>85</v>
      </c>
      <c r="AW135" s="13" t="s">
        <v>34</v>
      </c>
      <c r="AX135" s="13" t="s">
        <v>83</v>
      </c>
      <c r="AY135" s="234" t="s">
        <v>147</v>
      </c>
    </row>
    <row r="136" spans="1:65" s="2" customFormat="1" ht="16.5" customHeight="1">
      <c r="A136" s="38"/>
      <c r="B136" s="39"/>
      <c r="C136" s="204" t="s">
        <v>212</v>
      </c>
      <c r="D136" s="204" t="s">
        <v>149</v>
      </c>
      <c r="E136" s="205" t="s">
        <v>836</v>
      </c>
      <c r="F136" s="206" t="s">
        <v>837</v>
      </c>
      <c r="G136" s="207" t="s">
        <v>152</v>
      </c>
      <c r="H136" s="208">
        <v>4.636</v>
      </c>
      <c r="I136" s="209"/>
      <c r="J136" s="210">
        <f>ROUND(I136*H136,2)</f>
        <v>0</v>
      </c>
      <c r="K136" s="206" t="s">
        <v>153</v>
      </c>
      <c r="L136" s="44"/>
      <c r="M136" s="211" t="s">
        <v>19</v>
      </c>
      <c r="N136" s="212" t="s">
        <v>46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154</v>
      </c>
      <c r="AT136" s="215" t="s">
        <v>149</v>
      </c>
      <c r="AU136" s="215" t="s">
        <v>85</v>
      </c>
      <c r="AY136" s="17" t="s">
        <v>147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83</v>
      </c>
      <c r="BK136" s="216">
        <f>ROUND(I136*H136,2)</f>
        <v>0</v>
      </c>
      <c r="BL136" s="17" t="s">
        <v>154</v>
      </c>
      <c r="BM136" s="215" t="s">
        <v>838</v>
      </c>
    </row>
    <row r="137" spans="1:47" s="2" customFormat="1" ht="12">
      <c r="A137" s="38"/>
      <c r="B137" s="39"/>
      <c r="C137" s="40"/>
      <c r="D137" s="217" t="s">
        <v>156</v>
      </c>
      <c r="E137" s="40"/>
      <c r="F137" s="218" t="s">
        <v>839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156</v>
      </c>
      <c r="AU137" s="17" t="s">
        <v>85</v>
      </c>
    </row>
    <row r="138" spans="1:47" s="2" customFormat="1" ht="12">
      <c r="A138" s="38"/>
      <c r="B138" s="39"/>
      <c r="C138" s="40"/>
      <c r="D138" s="222" t="s">
        <v>158</v>
      </c>
      <c r="E138" s="40"/>
      <c r="F138" s="223" t="s">
        <v>840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158</v>
      </c>
      <c r="AU138" s="17" t="s">
        <v>85</v>
      </c>
    </row>
    <row r="139" spans="1:51" s="13" customFormat="1" ht="12">
      <c r="A139" s="13"/>
      <c r="B139" s="224"/>
      <c r="C139" s="225"/>
      <c r="D139" s="217" t="s">
        <v>160</v>
      </c>
      <c r="E139" s="226" t="s">
        <v>19</v>
      </c>
      <c r="F139" s="227" t="s">
        <v>835</v>
      </c>
      <c r="G139" s="225"/>
      <c r="H139" s="228">
        <v>4.636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160</v>
      </c>
      <c r="AU139" s="234" t="s">
        <v>85</v>
      </c>
      <c r="AV139" s="13" t="s">
        <v>85</v>
      </c>
      <c r="AW139" s="13" t="s">
        <v>34</v>
      </c>
      <c r="AX139" s="13" t="s">
        <v>83</v>
      </c>
      <c r="AY139" s="234" t="s">
        <v>147</v>
      </c>
    </row>
    <row r="140" spans="1:65" s="2" customFormat="1" ht="33" customHeight="1">
      <c r="A140" s="38"/>
      <c r="B140" s="39"/>
      <c r="C140" s="204" t="s">
        <v>313</v>
      </c>
      <c r="D140" s="204" t="s">
        <v>149</v>
      </c>
      <c r="E140" s="205" t="s">
        <v>841</v>
      </c>
      <c r="F140" s="206" t="s">
        <v>842</v>
      </c>
      <c r="G140" s="207" t="s">
        <v>209</v>
      </c>
      <c r="H140" s="208">
        <v>0.734</v>
      </c>
      <c r="I140" s="209"/>
      <c r="J140" s="210">
        <f>ROUND(I140*H140,2)</f>
        <v>0</v>
      </c>
      <c r="K140" s="206" t="s">
        <v>153</v>
      </c>
      <c r="L140" s="44"/>
      <c r="M140" s="211" t="s">
        <v>19</v>
      </c>
      <c r="N140" s="212" t="s">
        <v>46</v>
      </c>
      <c r="O140" s="84"/>
      <c r="P140" s="213">
        <f>O140*H140</f>
        <v>0</v>
      </c>
      <c r="Q140" s="213">
        <v>0.045</v>
      </c>
      <c r="R140" s="213">
        <f>Q140*H140</f>
        <v>0.03303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154</v>
      </c>
      <c r="AT140" s="215" t="s">
        <v>149</v>
      </c>
      <c r="AU140" s="215" t="s">
        <v>85</v>
      </c>
      <c r="AY140" s="17" t="s">
        <v>147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83</v>
      </c>
      <c r="BK140" s="216">
        <f>ROUND(I140*H140,2)</f>
        <v>0</v>
      </c>
      <c r="BL140" s="17" t="s">
        <v>154</v>
      </c>
      <c r="BM140" s="215" t="s">
        <v>843</v>
      </c>
    </row>
    <row r="141" spans="1:47" s="2" customFormat="1" ht="12">
      <c r="A141" s="38"/>
      <c r="B141" s="39"/>
      <c r="C141" s="40"/>
      <c r="D141" s="217" t="s">
        <v>156</v>
      </c>
      <c r="E141" s="40"/>
      <c r="F141" s="218" t="s">
        <v>844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85</v>
      </c>
    </row>
    <row r="142" spans="1:47" s="2" customFormat="1" ht="12">
      <c r="A142" s="38"/>
      <c r="B142" s="39"/>
      <c r="C142" s="40"/>
      <c r="D142" s="222" t="s">
        <v>158</v>
      </c>
      <c r="E142" s="40"/>
      <c r="F142" s="223" t="s">
        <v>845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158</v>
      </c>
      <c r="AU142" s="17" t="s">
        <v>85</v>
      </c>
    </row>
    <row r="143" spans="1:51" s="13" customFormat="1" ht="12">
      <c r="A143" s="13"/>
      <c r="B143" s="224"/>
      <c r="C143" s="225"/>
      <c r="D143" s="217" t="s">
        <v>160</v>
      </c>
      <c r="E143" s="226" t="s">
        <v>19</v>
      </c>
      <c r="F143" s="227" t="s">
        <v>846</v>
      </c>
      <c r="G143" s="225"/>
      <c r="H143" s="228">
        <v>0.734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160</v>
      </c>
      <c r="AU143" s="234" t="s">
        <v>85</v>
      </c>
      <c r="AV143" s="13" t="s">
        <v>85</v>
      </c>
      <c r="AW143" s="13" t="s">
        <v>34</v>
      </c>
      <c r="AX143" s="13" t="s">
        <v>83</v>
      </c>
      <c r="AY143" s="234" t="s">
        <v>147</v>
      </c>
    </row>
    <row r="144" spans="1:65" s="2" customFormat="1" ht="21.75" customHeight="1">
      <c r="A144" s="38"/>
      <c r="B144" s="39"/>
      <c r="C144" s="249" t="s">
        <v>326</v>
      </c>
      <c r="D144" s="249" t="s">
        <v>248</v>
      </c>
      <c r="E144" s="250" t="s">
        <v>847</v>
      </c>
      <c r="F144" s="251" t="s">
        <v>848</v>
      </c>
      <c r="G144" s="252" t="s">
        <v>209</v>
      </c>
      <c r="H144" s="253">
        <v>0.536</v>
      </c>
      <c r="I144" s="254"/>
      <c r="J144" s="255">
        <f>ROUND(I144*H144,2)</f>
        <v>0</v>
      </c>
      <c r="K144" s="251" t="s">
        <v>153</v>
      </c>
      <c r="L144" s="256"/>
      <c r="M144" s="257" t="s">
        <v>19</v>
      </c>
      <c r="N144" s="258" t="s">
        <v>46</v>
      </c>
      <c r="O144" s="84"/>
      <c r="P144" s="213">
        <f>O144*H144</f>
        <v>0</v>
      </c>
      <c r="Q144" s="213">
        <v>1</v>
      </c>
      <c r="R144" s="213">
        <f>Q144*H144</f>
        <v>0.536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200</v>
      </c>
      <c r="AT144" s="215" t="s">
        <v>248</v>
      </c>
      <c r="AU144" s="215" t="s">
        <v>85</v>
      </c>
      <c r="AY144" s="17" t="s">
        <v>147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83</v>
      </c>
      <c r="BK144" s="216">
        <f>ROUND(I144*H144,2)</f>
        <v>0</v>
      </c>
      <c r="BL144" s="17" t="s">
        <v>154</v>
      </c>
      <c r="BM144" s="215" t="s">
        <v>849</v>
      </c>
    </row>
    <row r="145" spans="1:47" s="2" customFormat="1" ht="12">
      <c r="A145" s="38"/>
      <c r="B145" s="39"/>
      <c r="C145" s="40"/>
      <c r="D145" s="217" t="s">
        <v>156</v>
      </c>
      <c r="E145" s="40"/>
      <c r="F145" s="218" t="s">
        <v>848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156</v>
      </c>
      <c r="AU145" s="17" t="s">
        <v>85</v>
      </c>
    </row>
    <row r="146" spans="1:51" s="13" customFormat="1" ht="12">
      <c r="A146" s="13"/>
      <c r="B146" s="224"/>
      <c r="C146" s="225"/>
      <c r="D146" s="217" t="s">
        <v>160</v>
      </c>
      <c r="E146" s="226" t="s">
        <v>19</v>
      </c>
      <c r="F146" s="227" t="s">
        <v>850</v>
      </c>
      <c r="G146" s="225"/>
      <c r="H146" s="228">
        <v>0.536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160</v>
      </c>
      <c r="AU146" s="234" t="s">
        <v>85</v>
      </c>
      <c r="AV146" s="13" t="s">
        <v>85</v>
      </c>
      <c r="AW146" s="13" t="s">
        <v>34</v>
      </c>
      <c r="AX146" s="13" t="s">
        <v>83</v>
      </c>
      <c r="AY146" s="234" t="s">
        <v>147</v>
      </c>
    </row>
    <row r="147" spans="1:65" s="2" customFormat="1" ht="21.75" customHeight="1">
      <c r="A147" s="38"/>
      <c r="B147" s="39"/>
      <c r="C147" s="249" t="s">
        <v>8</v>
      </c>
      <c r="D147" s="249" t="s">
        <v>248</v>
      </c>
      <c r="E147" s="250" t="s">
        <v>851</v>
      </c>
      <c r="F147" s="251" t="s">
        <v>852</v>
      </c>
      <c r="G147" s="252" t="s">
        <v>209</v>
      </c>
      <c r="H147" s="253">
        <v>0.045</v>
      </c>
      <c r="I147" s="254"/>
      <c r="J147" s="255">
        <f>ROUND(I147*H147,2)</f>
        <v>0</v>
      </c>
      <c r="K147" s="251" t="s">
        <v>153</v>
      </c>
      <c r="L147" s="256"/>
      <c r="M147" s="257" t="s">
        <v>19</v>
      </c>
      <c r="N147" s="258" t="s">
        <v>46</v>
      </c>
      <c r="O147" s="84"/>
      <c r="P147" s="213">
        <f>O147*H147</f>
        <v>0</v>
      </c>
      <c r="Q147" s="213">
        <v>1</v>
      </c>
      <c r="R147" s="213">
        <f>Q147*H147</f>
        <v>0.045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200</v>
      </c>
      <c r="AT147" s="215" t="s">
        <v>248</v>
      </c>
      <c r="AU147" s="215" t="s">
        <v>85</v>
      </c>
      <c r="AY147" s="17" t="s">
        <v>147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83</v>
      </c>
      <c r="BK147" s="216">
        <f>ROUND(I147*H147,2)</f>
        <v>0</v>
      </c>
      <c r="BL147" s="17" t="s">
        <v>154</v>
      </c>
      <c r="BM147" s="215" t="s">
        <v>853</v>
      </c>
    </row>
    <row r="148" spans="1:47" s="2" customFormat="1" ht="12">
      <c r="A148" s="38"/>
      <c r="B148" s="39"/>
      <c r="C148" s="40"/>
      <c r="D148" s="217" t="s">
        <v>156</v>
      </c>
      <c r="E148" s="40"/>
      <c r="F148" s="218" t="s">
        <v>852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156</v>
      </c>
      <c r="AU148" s="17" t="s">
        <v>85</v>
      </c>
    </row>
    <row r="149" spans="1:51" s="13" customFormat="1" ht="12">
      <c r="A149" s="13"/>
      <c r="B149" s="224"/>
      <c r="C149" s="225"/>
      <c r="D149" s="217" t="s">
        <v>160</v>
      </c>
      <c r="E149" s="226" t="s">
        <v>19</v>
      </c>
      <c r="F149" s="227" t="s">
        <v>854</v>
      </c>
      <c r="G149" s="225"/>
      <c r="H149" s="228">
        <v>0.045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160</v>
      </c>
      <c r="AU149" s="234" t="s">
        <v>85</v>
      </c>
      <c r="AV149" s="13" t="s">
        <v>85</v>
      </c>
      <c r="AW149" s="13" t="s">
        <v>34</v>
      </c>
      <c r="AX149" s="13" t="s">
        <v>83</v>
      </c>
      <c r="AY149" s="234" t="s">
        <v>147</v>
      </c>
    </row>
    <row r="150" spans="1:65" s="2" customFormat="1" ht="21.75" customHeight="1">
      <c r="A150" s="38"/>
      <c r="B150" s="39"/>
      <c r="C150" s="249" t="s">
        <v>350</v>
      </c>
      <c r="D150" s="249" t="s">
        <v>248</v>
      </c>
      <c r="E150" s="250" t="s">
        <v>855</v>
      </c>
      <c r="F150" s="251" t="s">
        <v>856</v>
      </c>
      <c r="G150" s="252" t="s">
        <v>209</v>
      </c>
      <c r="H150" s="253">
        <v>0.043</v>
      </c>
      <c r="I150" s="254"/>
      <c r="J150" s="255">
        <f>ROUND(I150*H150,2)</f>
        <v>0</v>
      </c>
      <c r="K150" s="251" t="s">
        <v>153</v>
      </c>
      <c r="L150" s="256"/>
      <c r="M150" s="257" t="s">
        <v>19</v>
      </c>
      <c r="N150" s="258" t="s">
        <v>46</v>
      </c>
      <c r="O150" s="84"/>
      <c r="P150" s="213">
        <f>O150*H150</f>
        <v>0</v>
      </c>
      <c r="Q150" s="213">
        <v>1</v>
      </c>
      <c r="R150" s="213">
        <f>Q150*H150</f>
        <v>0.043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200</v>
      </c>
      <c r="AT150" s="215" t="s">
        <v>248</v>
      </c>
      <c r="AU150" s="215" t="s">
        <v>85</v>
      </c>
      <c r="AY150" s="17" t="s">
        <v>147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83</v>
      </c>
      <c r="BK150" s="216">
        <f>ROUND(I150*H150,2)</f>
        <v>0</v>
      </c>
      <c r="BL150" s="17" t="s">
        <v>154</v>
      </c>
      <c r="BM150" s="215" t="s">
        <v>857</v>
      </c>
    </row>
    <row r="151" spans="1:47" s="2" customFormat="1" ht="12">
      <c r="A151" s="38"/>
      <c r="B151" s="39"/>
      <c r="C151" s="40"/>
      <c r="D151" s="217" t="s">
        <v>156</v>
      </c>
      <c r="E151" s="40"/>
      <c r="F151" s="218" t="s">
        <v>856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156</v>
      </c>
      <c r="AU151" s="17" t="s">
        <v>85</v>
      </c>
    </row>
    <row r="152" spans="1:51" s="13" customFormat="1" ht="12">
      <c r="A152" s="13"/>
      <c r="B152" s="224"/>
      <c r="C152" s="225"/>
      <c r="D152" s="217" t="s">
        <v>160</v>
      </c>
      <c r="E152" s="226" t="s">
        <v>19</v>
      </c>
      <c r="F152" s="227" t="s">
        <v>858</v>
      </c>
      <c r="G152" s="225"/>
      <c r="H152" s="228">
        <v>0.043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160</v>
      </c>
      <c r="AU152" s="234" t="s">
        <v>85</v>
      </c>
      <c r="AV152" s="13" t="s">
        <v>85</v>
      </c>
      <c r="AW152" s="13" t="s">
        <v>34</v>
      </c>
      <c r="AX152" s="13" t="s">
        <v>83</v>
      </c>
      <c r="AY152" s="234" t="s">
        <v>147</v>
      </c>
    </row>
    <row r="153" spans="1:65" s="2" customFormat="1" ht="24.15" customHeight="1">
      <c r="A153" s="38"/>
      <c r="B153" s="39"/>
      <c r="C153" s="249" t="s">
        <v>356</v>
      </c>
      <c r="D153" s="249" t="s">
        <v>248</v>
      </c>
      <c r="E153" s="250" t="s">
        <v>859</v>
      </c>
      <c r="F153" s="251" t="s">
        <v>860</v>
      </c>
      <c r="G153" s="252" t="s">
        <v>209</v>
      </c>
      <c r="H153" s="253">
        <v>0.04</v>
      </c>
      <c r="I153" s="254"/>
      <c r="J153" s="255">
        <f>ROUND(I153*H153,2)</f>
        <v>0</v>
      </c>
      <c r="K153" s="251" t="s">
        <v>153</v>
      </c>
      <c r="L153" s="256"/>
      <c r="M153" s="257" t="s">
        <v>19</v>
      </c>
      <c r="N153" s="258" t="s">
        <v>46</v>
      </c>
      <c r="O153" s="84"/>
      <c r="P153" s="213">
        <f>O153*H153</f>
        <v>0</v>
      </c>
      <c r="Q153" s="213">
        <v>1</v>
      </c>
      <c r="R153" s="213">
        <f>Q153*H153</f>
        <v>0.04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200</v>
      </c>
      <c r="AT153" s="215" t="s">
        <v>248</v>
      </c>
      <c r="AU153" s="215" t="s">
        <v>85</v>
      </c>
      <c r="AY153" s="17" t="s">
        <v>147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83</v>
      </c>
      <c r="BK153" s="216">
        <f>ROUND(I153*H153,2)</f>
        <v>0</v>
      </c>
      <c r="BL153" s="17" t="s">
        <v>154</v>
      </c>
      <c r="BM153" s="215" t="s">
        <v>861</v>
      </c>
    </row>
    <row r="154" spans="1:47" s="2" customFormat="1" ht="12">
      <c r="A154" s="38"/>
      <c r="B154" s="39"/>
      <c r="C154" s="40"/>
      <c r="D154" s="217" t="s">
        <v>156</v>
      </c>
      <c r="E154" s="40"/>
      <c r="F154" s="218" t="s">
        <v>860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156</v>
      </c>
      <c r="AU154" s="17" t="s">
        <v>85</v>
      </c>
    </row>
    <row r="155" spans="1:51" s="13" customFormat="1" ht="12">
      <c r="A155" s="13"/>
      <c r="B155" s="224"/>
      <c r="C155" s="225"/>
      <c r="D155" s="217" t="s">
        <v>160</v>
      </c>
      <c r="E155" s="226" t="s">
        <v>19</v>
      </c>
      <c r="F155" s="227" t="s">
        <v>862</v>
      </c>
      <c r="G155" s="225"/>
      <c r="H155" s="228">
        <v>0.04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160</v>
      </c>
      <c r="AU155" s="234" t="s">
        <v>85</v>
      </c>
      <c r="AV155" s="13" t="s">
        <v>85</v>
      </c>
      <c r="AW155" s="13" t="s">
        <v>34</v>
      </c>
      <c r="AX155" s="13" t="s">
        <v>83</v>
      </c>
      <c r="AY155" s="234" t="s">
        <v>147</v>
      </c>
    </row>
    <row r="156" spans="1:65" s="2" customFormat="1" ht="21.75" customHeight="1">
      <c r="A156" s="38"/>
      <c r="B156" s="39"/>
      <c r="C156" s="249" t="s">
        <v>368</v>
      </c>
      <c r="D156" s="249" t="s">
        <v>248</v>
      </c>
      <c r="E156" s="250" t="s">
        <v>863</v>
      </c>
      <c r="F156" s="251" t="s">
        <v>864</v>
      </c>
      <c r="G156" s="252" t="s">
        <v>209</v>
      </c>
      <c r="H156" s="253">
        <v>0.069</v>
      </c>
      <c r="I156" s="254"/>
      <c r="J156" s="255">
        <f>ROUND(I156*H156,2)</f>
        <v>0</v>
      </c>
      <c r="K156" s="251" t="s">
        <v>153</v>
      </c>
      <c r="L156" s="256"/>
      <c r="M156" s="257" t="s">
        <v>19</v>
      </c>
      <c r="N156" s="258" t="s">
        <v>46</v>
      </c>
      <c r="O156" s="84"/>
      <c r="P156" s="213">
        <f>O156*H156</f>
        <v>0</v>
      </c>
      <c r="Q156" s="213">
        <v>1</v>
      </c>
      <c r="R156" s="213">
        <f>Q156*H156</f>
        <v>0.069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200</v>
      </c>
      <c r="AT156" s="215" t="s">
        <v>248</v>
      </c>
      <c r="AU156" s="215" t="s">
        <v>85</v>
      </c>
      <c r="AY156" s="17" t="s">
        <v>147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83</v>
      </c>
      <c r="BK156" s="216">
        <f>ROUND(I156*H156,2)</f>
        <v>0</v>
      </c>
      <c r="BL156" s="17" t="s">
        <v>154</v>
      </c>
      <c r="BM156" s="215" t="s">
        <v>865</v>
      </c>
    </row>
    <row r="157" spans="1:47" s="2" customFormat="1" ht="12">
      <c r="A157" s="38"/>
      <c r="B157" s="39"/>
      <c r="C157" s="40"/>
      <c r="D157" s="217" t="s">
        <v>156</v>
      </c>
      <c r="E157" s="40"/>
      <c r="F157" s="218" t="s">
        <v>864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156</v>
      </c>
      <c r="AU157" s="17" t="s">
        <v>85</v>
      </c>
    </row>
    <row r="158" spans="1:51" s="13" customFormat="1" ht="12">
      <c r="A158" s="13"/>
      <c r="B158" s="224"/>
      <c r="C158" s="225"/>
      <c r="D158" s="217" t="s">
        <v>160</v>
      </c>
      <c r="E158" s="226" t="s">
        <v>19</v>
      </c>
      <c r="F158" s="227" t="s">
        <v>866</v>
      </c>
      <c r="G158" s="225"/>
      <c r="H158" s="228">
        <v>0.069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160</v>
      </c>
      <c r="AU158" s="234" t="s">
        <v>85</v>
      </c>
      <c r="AV158" s="13" t="s">
        <v>85</v>
      </c>
      <c r="AW158" s="13" t="s">
        <v>34</v>
      </c>
      <c r="AX158" s="13" t="s">
        <v>83</v>
      </c>
      <c r="AY158" s="234" t="s">
        <v>147</v>
      </c>
    </row>
    <row r="159" spans="1:65" s="2" customFormat="1" ht="24.15" customHeight="1">
      <c r="A159" s="38"/>
      <c r="B159" s="39"/>
      <c r="C159" s="249" t="s">
        <v>374</v>
      </c>
      <c r="D159" s="249" t="s">
        <v>248</v>
      </c>
      <c r="E159" s="250" t="s">
        <v>867</v>
      </c>
      <c r="F159" s="251" t="s">
        <v>868</v>
      </c>
      <c r="G159" s="252" t="s">
        <v>209</v>
      </c>
      <c r="H159" s="253">
        <v>0.012</v>
      </c>
      <c r="I159" s="254"/>
      <c r="J159" s="255">
        <f>ROUND(I159*H159,2)</f>
        <v>0</v>
      </c>
      <c r="K159" s="251" t="s">
        <v>153</v>
      </c>
      <c r="L159" s="256"/>
      <c r="M159" s="257" t="s">
        <v>19</v>
      </c>
      <c r="N159" s="258" t="s">
        <v>46</v>
      </c>
      <c r="O159" s="84"/>
      <c r="P159" s="213">
        <f>O159*H159</f>
        <v>0</v>
      </c>
      <c r="Q159" s="213">
        <v>1</v>
      </c>
      <c r="R159" s="213">
        <f>Q159*H159</f>
        <v>0.012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869</v>
      </c>
      <c r="AT159" s="215" t="s">
        <v>248</v>
      </c>
      <c r="AU159" s="215" t="s">
        <v>85</v>
      </c>
      <c r="AY159" s="17" t="s">
        <v>147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83</v>
      </c>
      <c r="BK159" s="216">
        <f>ROUND(I159*H159,2)</f>
        <v>0</v>
      </c>
      <c r="BL159" s="17" t="s">
        <v>350</v>
      </c>
      <c r="BM159" s="215" t="s">
        <v>870</v>
      </c>
    </row>
    <row r="160" spans="1:47" s="2" customFormat="1" ht="12">
      <c r="A160" s="38"/>
      <c r="B160" s="39"/>
      <c r="C160" s="40"/>
      <c r="D160" s="217" t="s">
        <v>156</v>
      </c>
      <c r="E160" s="40"/>
      <c r="F160" s="218" t="s">
        <v>868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156</v>
      </c>
      <c r="AU160" s="17" t="s">
        <v>85</v>
      </c>
    </row>
    <row r="161" spans="1:51" s="13" customFormat="1" ht="12">
      <c r="A161" s="13"/>
      <c r="B161" s="224"/>
      <c r="C161" s="225"/>
      <c r="D161" s="217" t="s">
        <v>160</v>
      </c>
      <c r="E161" s="226" t="s">
        <v>19</v>
      </c>
      <c r="F161" s="227" t="s">
        <v>871</v>
      </c>
      <c r="G161" s="225"/>
      <c r="H161" s="228">
        <v>0.012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160</v>
      </c>
      <c r="AU161" s="234" t="s">
        <v>85</v>
      </c>
      <c r="AV161" s="13" t="s">
        <v>85</v>
      </c>
      <c r="AW161" s="13" t="s">
        <v>34</v>
      </c>
      <c r="AX161" s="13" t="s">
        <v>83</v>
      </c>
      <c r="AY161" s="234" t="s">
        <v>147</v>
      </c>
    </row>
    <row r="162" spans="1:65" s="2" customFormat="1" ht="16.5" customHeight="1">
      <c r="A162" s="38"/>
      <c r="B162" s="39"/>
      <c r="C162" s="249" t="s">
        <v>386</v>
      </c>
      <c r="D162" s="249" t="s">
        <v>248</v>
      </c>
      <c r="E162" s="250" t="s">
        <v>872</v>
      </c>
      <c r="F162" s="251" t="s">
        <v>873</v>
      </c>
      <c r="G162" s="252" t="s">
        <v>152</v>
      </c>
      <c r="H162" s="253">
        <v>0.39</v>
      </c>
      <c r="I162" s="254"/>
      <c r="J162" s="255">
        <f>ROUND(I162*H162,2)</f>
        <v>0</v>
      </c>
      <c r="K162" s="251" t="s">
        <v>153</v>
      </c>
      <c r="L162" s="256"/>
      <c r="M162" s="257" t="s">
        <v>19</v>
      </c>
      <c r="N162" s="258" t="s">
        <v>46</v>
      </c>
      <c r="O162" s="84"/>
      <c r="P162" s="213">
        <f>O162*H162</f>
        <v>0</v>
      </c>
      <c r="Q162" s="213">
        <v>0.0023</v>
      </c>
      <c r="R162" s="213">
        <f>Q162*H162</f>
        <v>0.000897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200</v>
      </c>
      <c r="AT162" s="215" t="s">
        <v>248</v>
      </c>
      <c r="AU162" s="215" t="s">
        <v>85</v>
      </c>
      <c r="AY162" s="17" t="s">
        <v>147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83</v>
      </c>
      <c r="BK162" s="216">
        <f>ROUND(I162*H162,2)</f>
        <v>0</v>
      </c>
      <c r="BL162" s="17" t="s">
        <v>154</v>
      </c>
      <c r="BM162" s="215" t="s">
        <v>874</v>
      </c>
    </row>
    <row r="163" spans="1:47" s="2" customFormat="1" ht="12">
      <c r="A163" s="38"/>
      <c r="B163" s="39"/>
      <c r="C163" s="40"/>
      <c r="D163" s="217" t="s">
        <v>156</v>
      </c>
      <c r="E163" s="40"/>
      <c r="F163" s="218" t="s">
        <v>873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156</v>
      </c>
      <c r="AU163" s="17" t="s">
        <v>85</v>
      </c>
    </row>
    <row r="164" spans="1:51" s="13" customFormat="1" ht="12">
      <c r="A164" s="13"/>
      <c r="B164" s="224"/>
      <c r="C164" s="225"/>
      <c r="D164" s="217" t="s">
        <v>160</v>
      </c>
      <c r="E164" s="226" t="s">
        <v>19</v>
      </c>
      <c r="F164" s="227" t="s">
        <v>875</v>
      </c>
      <c r="G164" s="225"/>
      <c r="H164" s="228">
        <v>0.39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160</v>
      </c>
      <c r="AU164" s="234" t="s">
        <v>85</v>
      </c>
      <c r="AV164" s="13" t="s">
        <v>85</v>
      </c>
      <c r="AW164" s="13" t="s">
        <v>34</v>
      </c>
      <c r="AX164" s="13" t="s">
        <v>83</v>
      </c>
      <c r="AY164" s="234" t="s">
        <v>147</v>
      </c>
    </row>
    <row r="165" spans="1:65" s="2" customFormat="1" ht="24.15" customHeight="1">
      <c r="A165" s="38"/>
      <c r="B165" s="39"/>
      <c r="C165" s="204" t="s">
        <v>7</v>
      </c>
      <c r="D165" s="204" t="s">
        <v>149</v>
      </c>
      <c r="E165" s="205" t="s">
        <v>876</v>
      </c>
      <c r="F165" s="206" t="s">
        <v>877</v>
      </c>
      <c r="G165" s="207" t="s">
        <v>585</v>
      </c>
      <c r="H165" s="208">
        <v>1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46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350</v>
      </c>
      <c r="AT165" s="215" t="s">
        <v>149</v>
      </c>
      <c r="AU165" s="215" t="s">
        <v>85</v>
      </c>
      <c r="AY165" s="17" t="s">
        <v>147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83</v>
      </c>
      <c r="BK165" s="216">
        <f>ROUND(I165*H165,2)</f>
        <v>0</v>
      </c>
      <c r="BL165" s="17" t="s">
        <v>350</v>
      </c>
      <c r="BM165" s="215" t="s">
        <v>878</v>
      </c>
    </row>
    <row r="166" spans="1:47" s="2" customFormat="1" ht="12">
      <c r="A166" s="38"/>
      <c r="B166" s="39"/>
      <c r="C166" s="40"/>
      <c r="D166" s="217" t="s">
        <v>156</v>
      </c>
      <c r="E166" s="40"/>
      <c r="F166" s="218" t="s">
        <v>877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156</v>
      </c>
      <c r="AU166" s="17" t="s">
        <v>85</v>
      </c>
    </row>
    <row r="167" spans="1:63" s="12" customFormat="1" ht="22.8" customHeight="1">
      <c r="A167" s="12"/>
      <c r="B167" s="188"/>
      <c r="C167" s="189"/>
      <c r="D167" s="190" t="s">
        <v>74</v>
      </c>
      <c r="E167" s="202" t="s">
        <v>187</v>
      </c>
      <c r="F167" s="202" t="s">
        <v>748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SUM(P168:P176)</f>
        <v>0</v>
      </c>
      <c r="Q167" s="196"/>
      <c r="R167" s="197">
        <f>SUM(R168:R176)</f>
        <v>0.022015740000000002</v>
      </c>
      <c r="S167" s="196"/>
      <c r="T167" s="198">
        <f>SUM(T168:T176)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99" t="s">
        <v>83</v>
      </c>
      <c r="AT167" s="200" t="s">
        <v>74</v>
      </c>
      <c r="AU167" s="200" t="s">
        <v>83</v>
      </c>
      <c r="AY167" s="199" t="s">
        <v>147</v>
      </c>
      <c r="BK167" s="201">
        <f>SUM(BK168:BK176)</f>
        <v>0</v>
      </c>
    </row>
    <row r="168" spans="1:65" s="2" customFormat="1" ht="24.15" customHeight="1">
      <c r="A168" s="38"/>
      <c r="B168" s="39"/>
      <c r="C168" s="204" t="s">
        <v>409</v>
      </c>
      <c r="D168" s="204" t="s">
        <v>149</v>
      </c>
      <c r="E168" s="205" t="s">
        <v>879</v>
      </c>
      <c r="F168" s="206" t="s">
        <v>880</v>
      </c>
      <c r="G168" s="207" t="s">
        <v>152</v>
      </c>
      <c r="H168" s="208">
        <v>19.834</v>
      </c>
      <c r="I168" s="209"/>
      <c r="J168" s="210">
        <f>ROUND(I168*H168,2)</f>
        <v>0</v>
      </c>
      <c r="K168" s="206" t="s">
        <v>153</v>
      </c>
      <c r="L168" s="44"/>
      <c r="M168" s="211" t="s">
        <v>19</v>
      </c>
      <c r="N168" s="212" t="s">
        <v>46</v>
      </c>
      <c r="O168" s="84"/>
      <c r="P168" s="213">
        <f>O168*H168</f>
        <v>0</v>
      </c>
      <c r="Q168" s="213">
        <v>0.00111</v>
      </c>
      <c r="R168" s="213">
        <f>Q168*H168</f>
        <v>0.022015740000000002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154</v>
      </c>
      <c r="AT168" s="215" t="s">
        <v>149</v>
      </c>
      <c r="AU168" s="215" t="s">
        <v>85</v>
      </c>
      <c r="AY168" s="17" t="s">
        <v>147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83</v>
      </c>
      <c r="BK168" s="216">
        <f>ROUND(I168*H168,2)</f>
        <v>0</v>
      </c>
      <c r="BL168" s="17" t="s">
        <v>154</v>
      </c>
      <c r="BM168" s="215" t="s">
        <v>881</v>
      </c>
    </row>
    <row r="169" spans="1:47" s="2" customFormat="1" ht="12">
      <c r="A169" s="38"/>
      <c r="B169" s="39"/>
      <c r="C169" s="40"/>
      <c r="D169" s="217" t="s">
        <v>156</v>
      </c>
      <c r="E169" s="40"/>
      <c r="F169" s="218" t="s">
        <v>882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156</v>
      </c>
      <c r="AU169" s="17" t="s">
        <v>85</v>
      </c>
    </row>
    <row r="170" spans="1:47" s="2" customFormat="1" ht="12">
      <c r="A170" s="38"/>
      <c r="B170" s="39"/>
      <c r="C170" s="40"/>
      <c r="D170" s="222" t="s">
        <v>158</v>
      </c>
      <c r="E170" s="40"/>
      <c r="F170" s="223" t="s">
        <v>883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158</v>
      </c>
      <c r="AU170" s="17" t="s">
        <v>85</v>
      </c>
    </row>
    <row r="171" spans="1:51" s="13" customFormat="1" ht="12">
      <c r="A171" s="13"/>
      <c r="B171" s="224"/>
      <c r="C171" s="225"/>
      <c r="D171" s="217" t="s">
        <v>160</v>
      </c>
      <c r="E171" s="226" t="s">
        <v>19</v>
      </c>
      <c r="F171" s="227" t="s">
        <v>884</v>
      </c>
      <c r="G171" s="225"/>
      <c r="H171" s="228">
        <v>12.096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160</v>
      </c>
      <c r="AU171" s="234" t="s">
        <v>85</v>
      </c>
      <c r="AV171" s="13" t="s">
        <v>85</v>
      </c>
      <c r="AW171" s="13" t="s">
        <v>34</v>
      </c>
      <c r="AX171" s="13" t="s">
        <v>75</v>
      </c>
      <c r="AY171" s="234" t="s">
        <v>147</v>
      </c>
    </row>
    <row r="172" spans="1:51" s="13" customFormat="1" ht="12">
      <c r="A172" s="13"/>
      <c r="B172" s="224"/>
      <c r="C172" s="225"/>
      <c r="D172" s="217" t="s">
        <v>160</v>
      </c>
      <c r="E172" s="226" t="s">
        <v>19</v>
      </c>
      <c r="F172" s="227" t="s">
        <v>885</v>
      </c>
      <c r="G172" s="225"/>
      <c r="H172" s="228">
        <v>2.016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160</v>
      </c>
      <c r="AU172" s="234" t="s">
        <v>85</v>
      </c>
      <c r="AV172" s="13" t="s">
        <v>85</v>
      </c>
      <c r="AW172" s="13" t="s">
        <v>34</v>
      </c>
      <c r="AX172" s="13" t="s">
        <v>75</v>
      </c>
      <c r="AY172" s="234" t="s">
        <v>147</v>
      </c>
    </row>
    <row r="173" spans="1:51" s="13" customFormat="1" ht="12">
      <c r="A173" s="13"/>
      <c r="B173" s="224"/>
      <c r="C173" s="225"/>
      <c r="D173" s="217" t="s">
        <v>160</v>
      </c>
      <c r="E173" s="226" t="s">
        <v>19</v>
      </c>
      <c r="F173" s="227" t="s">
        <v>886</v>
      </c>
      <c r="G173" s="225"/>
      <c r="H173" s="228">
        <v>1.296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160</v>
      </c>
      <c r="AU173" s="234" t="s">
        <v>85</v>
      </c>
      <c r="AV173" s="13" t="s">
        <v>85</v>
      </c>
      <c r="AW173" s="13" t="s">
        <v>34</v>
      </c>
      <c r="AX173" s="13" t="s">
        <v>75</v>
      </c>
      <c r="AY173" s="234" t="s">
        <v>147</v>
      </c>
    </row>
    <row r="174" spans="1:51" s="13" customFormat="1" ht="12">
      <c r="A174" s="13"/>
      <c r="B174" s="224"/>
      <c r="C174" s="225"/>
      <c r="D174" s="217" t="s">
        <v>160</v>
      </c>
      <c r="E174" s="226" t="s">
        <v>19</v>
      </c>
      <c r="F174" s="227" t="s">
        <v>887</v>
      </c>
      <c r="G174" s="225"/>
      <c r="H174" s="228">
        <v>1.876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160</v>
      </c>
      <c r="AU174" s="234" t="s">
        <v>85</v>
      </c>
      <c r="AV174" s="13" t="s">
        <v>85</v>
      </c>
      <c r="AW174" s="13" t="s">
        <v>34</v>
      </c>
      <c r="AX174" s="13" t="s">
        <v>75</v>
      </c>
      <c r="AY174" s="234" t="s">
        <v>147</v>
      </c>
    </row>
    <row r="175" spans="1:51" s="13" customFormat="1" ht="12">
      <c r="A175" s="13"/>
      <c r="B175" s="224"/>
      <c r="C175" s="225"/>
      <c r="D175" s="217" t="s">
        <v>160</v>
      </c>
      <c r="E175" s="226" t="s">
        <v>19</v>
      </c>
      <c r="F175" s="227" t="s">
        <v>888</v>
      </c>
      <c r="G175" s="225"/>
      <c r="H175" s="228">
        <v>2.55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160</v>
      </c>
      <c r="AU175" s="234" t="s">
        <v>85</v>
      </c>
      <c r="AV175" s="13" t="s">
        <v>85</v>
      </c>
      <c r="AW175" s="13" t="s">
        <v>34</v>
      </c>
      <c r="AX175" s="13" t="s">
        <v>75</v>
      </c>
      <c r="AY175" s="234" t="s">
        <v>147</v>
      </c>
    </row>
    <row r="176" spans="1:51" s="14" customFormat="1" ht="12">
      <c r="A176" s="14"/>
      <c r="B176" s="238"/>
      <c r="C176" s="239"/>
      <c r="D176" s="217" t="s">
        <v>160</v>
      </c>
      <c r="E176" s="240" t="s">
        <v>19</v>
      </c>
      <c r="F176" s="241" t="s">
        <v>247</v>
      </c>
      <c r="G176" s="239"/>
      <c r="H176" s="242">
        <v>19.834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8" t="s">
        <v>160</v>
      </c>
      <c r="AU176" s="248" t="s">
        <v>85</v>
      </c>
      <c r="AV176" s="14" t="s">
        <v>154</v>
      </c>
      <c r="AW176" s="14" t="s">
        <v>34</v>
      </c>
      <c r="AX176" s="14" t="s">
        <v>83</v>
      </c>
      <c r="AY176" s="248" t="s">
        <v>147</v>
      </c>
    </row>
    <row r="177" spans="1:63" s="12" customFormat="1" ht="22.8" customHeight="1">
      <c r="A177" s="12"/>
      <c r="B177" s="188"/>
      <c r="C177" s="189"/>
      <c r="D177" s="190" t="s">
        <v>74</v>
      </c>
      <c r="E177" s="202" t="s">
        <v>206</v>
      </c>
      <c r="F177" s="202" t="s">
        <v>763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SUM(P178:P188)</f>
        <v>0</v>
      </c>
      <c r="Q177" s="196"/>
      <c r="R177" s="197">
        <f>SUM(R178:R188)</f>
        <v>0.00473</v>
      </c>
      <c r="S177" s="196"/>
      <c r="T177" s="198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83</v>
      </c>
      <c r="AT177" s="200" t="s">
        <v>74</v>
      </c>
      <c r="AU177" s="200" t="s">
        <v>83</v>
      </c>
      <c r="AY177" s="199" t="s">
        <v>147</v>
      </c>
      <c r="BK177" s="201">
        <f>SUM(BK178:BK188)</f>
        <v>0</v>
      </c>
    </row>
    <row r="178" spans="1:65" s="2" customFormat="1" ht="24.15" customHeight="1">
      <c r="A178" s="38"/>
      <c r="B178" s="39"/>
      <c r="C178" s="204" t="s">
        <v>419</v>
      </c>
      <c r="D178" s="204" t="s">
        <v>149</v>
      </c>
      <c r="E178" s="205" t="s">
        <v>889</v>
      </c>
      <c r="F178" s="206" t="s">
        <v>890</v>
      </c>
      <c r="G178" s="207" t="s">
        <v>444</v>
      </c>
      <c r="H178" s="208">
        <v>1</v>
      </c>
      <c r="I178" s="209"/>
      <c r="J178" s="210">
        <f>ROUND(I178*H178,2)</f>
        <v>0</v>
      </c>
      <c r="K178" s="206" t="s">
        <v>153</v>
      </c>
      <c r="L178" s="44"/>
      <c r="M178" s="211" t="s">
        <v>19</v>
      </c>
      <c r="N178" s="212" t="s">
        <v>46</v>
      </c>
      <c r="O178" s="84"/>
      <c r="P178" s="213">
        <f>O178*H178</f>
        <v>0</v>
      </c>
      <c r="Q178" s="213">
        <v>0.00113</v>
      </c>
      <c r="R178" s="213">
        <f>Q178*H178</f>
        <v>0.00113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154</v>
      </c>
      <c r="AT178" s="215" t="s">
        <v>149</v>
      </c>
      <c r="AU178" s="215" t="s">
        <v>85</v>
      </c>
      <c r="AY178" s="17" t="s">
        <v>147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83</v>
      </c>
      <c r="BK178" s="216">
        <f>ROUND(I178*H178,2)</f>
        <v>0</v>
      </c>
      <c r="BL178" s="17" t="s">
        <v>154</v>
      </c>
      <c r="BM178" s="215" t="s">
        <v>891</v>
      </c>
    </row>
    <row r="179" spans="1:47" s="2" customFormat="1" ht="12">
      <c r="A179" s="38"/>
      <c r="B179" s="39"/>
      <c r="C179" s="40"/>
      <c r="D179" s="217" t="s">
        <v>156</v>
      </c>
      <c r="E179" s="40"/>
      <c r="F179" s="218" t="s">
        <v>892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156</v>
      </c>
      <c r="AU179" s="17" t="s">
        <v>85</v>
      </c>
    </row>
    <row r="180" spans="1:47" s="2" customFormat="1" ht="12">
      <c r="A180" s="38"/>
      <c r="B180" s="39"/>
      <c r="C180" s="40"/>
      <c r="D180" s="222" t="s">
        <v>158</v>
      </c>
      <c r="E180" s="40"/>
      <c r="F180" s="223" t="s">
        <v>893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158</v>
      </c>
      <c r="AU180" s="17" t="s">
        <v>85</v>
      </c>
    </row>
    <row r="181" spans="1:51" s="13" customFormat="1" ht="12">
      <c r="A181" s="13"/>
      <c r="B181" s="224"/>
      <c r="C181" s="225"/>
      <c r="D181" s="217" t="s">
        <v>160</v>
      </c>
      <c r="E181" s="226" t="s">
        <v>19</v>
      </c>
      <c r="F181" s="227" t="s">
        <v>894</v>
      </c>
      <c r="G181" s="225"/>
      <c r="H181" s="228">
        <v>1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160</v>
      </c>
      <c r="AU181" s="234" t="s">
        <v>85</v>
      </c>
      <c r="AV181" s="13" t="s">
        <v>85</v>
      </c>
      <c r="AW181" s="13" t="s">
        <v>34</v>
      </c>
      <c r="AX181" s="13" t="s">
        <v>83</v>
      </c>
      <c r="AY181" s="234" t="s">
        <v>147</v>
      </c>
    </row>
    <row r="182" spans="1:65" s="2" customFormat="1" ht="33" customHeight="1">
      <c r="A182" s="38"/>
      <c r="B182" s="39"/>
      <c r="C182" s="204" t="s">
        <v>426</v>
      </c>
      <c r="D182" s="204" t="s">
        <v>149</v>
      </c>
      <c r="E182" s="205" t="s">
        <v>895</v>
      </c>
      <c r="F182" s="206" t="s">
        <v>896</v>
      </c>
      <c r="G182" s="207" t="s">
        <v>444</v>
      </c>
      <c r="H182" s="208">
        <v>6</v>
      </c>
      <c r="I182" s="209"/>
      <c r="J182" s="210">
        <f>ROUND(I182*H182,2)</f>
        <v>0</v>
      </c>
      <c r="K182" s="206" t="s">
        <v>153</v>
      </c>
      <c r="L182" s="44"/>
      <c r="M182" s="211" t="s">
        <v>19</v>
      </c>
      <c r="N182" s="212" t="s">
        <v>46</v>
      </c>
      <c r="O182" s="84"/>
      <c r="P182" s="213">
        <f>O182*H182</f>
        <v>0</v>
      </c>
      <c r="Q182" s="213">
        <v>3E-05</v>
      </c>
      <c r="R182" s="213">
        <f>Q182*H182</f>
        <v>0.00018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154</v>
      </c>
      <c r="AT182" s="215" t="s">
        <v>149</v>
      </c>
      <c r="AU182" s="215" t="s">
        <v>85</v>
      </c>
      <c r="AY182" s="17" t="s">
        <v>147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83</v>
      </c>
      <c r="BK182" s="216">
        <f>ROUND(I182*H182,2)</f>
        <v>0</v>
      </c>
      <c r="BL182" s="17" t="s">
        <v>154</v>
      </c>
      <c r="BM182" s="215" t="s">
        <v>897</v>
      </c>
    </row>
    <row r="183" spans="1:47" s="2" customFormat="1" ht="12">
      <c r="A183" s="38"/>
      <c r="B183" s="39"/>
      <c r="C183" s="40"/>
      <c r="D183" s="217" t="s">
        <v>156</v>
      </c>
      <c r="E183" s="40"/>
      <c r="F183" s="218" t="s">
        <v>898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156</v>
      </c>
      <c r="AU183" s="17" t="s">
        <v>85</v>
      </c>
    </row>
    <row r="184" spans="1:47" s="2" customFormat="1" ht="12">
      <c r="A184" s="38"/>
      <c r="B184" s="39"/>
      <c r="C184" s="40"/>
      <c r="D184" s="222" t="s">
        <v>158</v>
      </c>
      <c r="E184" s="40"/>
      <c r="F184" s="223" t="s">
        <v>899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158</v>
      </c>
      <c r="AU184" s="17" t="s">
        <v>85</v>
      </c>
    </row>
    <row r="185" spans="1:51" s="13" customFormat="1" ht="12">
      <c r="A185" s="13"/>
      <c r="B185" s="224"/>
      <c r="C185" s="225"/>
      <c r="D185" s="217" t="s">
        <v>160</v>
      </c>
      <c r="E185" s="226" t="s">
        <v>19</v>
      </c>
      <c r="F185" s="227" t="s">
        <v>900</v>
      </c>
      <c r="G185" s="225"/>
      <c r="H185" s="228">
        <v>6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160</v>
      </c>
      <c r="AU185" s="234" t="s">
        <v>85</v>
      </c>
      <c r="AV185" s="13" t="s">
        <v>85</v>
      </c>
      <c r="AW185" s="13" t="s">
        <v>34</v>
      </c>
      <c r="AX185" s="13" t="s">
        <v>83</v>
      </c>
      <c r="AY185" s="234" t="s">
        <v>147</v>
      </c>
    </row>
    <row r="186" spans="1:65" s="2" customFormat="1" ht="33" customHeight="1">
      <c r="A186" s="38"/>
      <c r="B186" s="39"/>
      <c r="C186" s="249" t="s">
        <v>436</v>
      </c>
      <c r="D186" s="249" t="s">
        <v>248</v>
      </c>
      <c r="E186" s="250" t="s">
        <v>901</v>
      </c>
      <c r="F186" s="251" t="s">
        <v>902</v>
      </c>
      <c r="G186" s="252" t="s">
        <v>444</v>
      </c>
      <c r="H186" s="253">
        <v>6</v>
      </c>
      <c r="I186" s="254"/>
      <c r="J186" s="255">
        <f>ROUND(I186*H186,2)</f>
        <v>0</v>
      </c>
      <c r="K186" s="251" t="s">
        <v>153</v>
      </c>
      <c r="L186" s="256"/>
      <c r="M186" s="257" t="s">
        <v>19</v>
      </c>
      <c r="N186" s="258" t="s">
        <v>46</v>
      </c>
      <c r="O186" s="84"/>
      <c r="P186" s="213">
        <f>O186*H186</f>
        <v>0</v>
      </c>
      <c r="Q186" s="213">
        <v>0.00057</v>
      </c>
      <c r="R186" s="213">
        <f>Q186*H186</f>
        <v>0.00342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200</v>
      </c>
      <c r="AT186" s="215" t="s">
        <v>248</v>
      </c>
      <c r="AU186" s="215" t="s">
        <v>85</v>
      </c>
      <c r="AY186" s="17" t="s">
        <v>147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83</v>
      </c>
      <c r="BK186" s="216">
        <f>ROUND(I186*H186,2)</f>
        <v>0</v>
      </c>
      <c r="BL186" s="17" t="s">
        <v>154</v>
      </c>
      <c r="BM186" s="215" t="s">
        <v>903</v>
      </c>
    </row>
    <row r="187" spans="1:47" s="2" customFormat="1" ht="12">
      <c r="A187" s="38"/>
      <c r="B187" s="39"/>
      <c r="C187" s="40"/>
      <c r="D187" s="217" t="s">
        <v>156</v>
      </c>
      <c r="E187" s="40"/>
      <c r="F187" s="218" t="s">
        <v>902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156</v>
      </c>
      <c r="AU187" s="17" t="s">
        <v>85</v>
      </c>
    </row>
    <row r="188" spans="1:51" s="13" customFormat="1" ht="12">
      <c r="A188" s="13"/>
      <c r="B188" s="224"/>
      <c r="C188" s="225"/>
      <c r="D188" s="217" t="s">
        <v>160</v>
      </c>
      <c r="E188" s="226" t="s">
        <v>19</v>
      </c>
      <c r="F188" s="227" t="s">
        <v>900</v>
      </c>
      <c r="G188" s="225"/>
      <c r="H188" s="228">
        <v>6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160</v>
      </c>
      <c r="AU188" s="234" t="s">
        <v>85</v>
      </c>
      <c r="AV188" s="13" t="s">
        <v>85</v>
      </c>
      <c r="AW188" s="13" t="s">
        <v>34</v>
      </c>
      <c r="AX188" s="13" t="s">
        <v>83</v>
      </c>
      <c r="AY188" s="234" t="s">
        <v>147</v>
      </c>
    </row>
    <row r="189" spans="1:63" s="12" customFormat="1" ht="25.9" customHeight="1">
      <c r="A189" s="12"/>
      <c r="B189" s="188"/>
      <c r="C189" s="189"/>
      <c r="D189" s="190" t="s">
        <v>74</v>
      </c>
      <c r="E189" s="191" t="s">
        <v>904</v>
      </c>
      <c r="F189" s="191" t="s">
        <v>905</v>
      </c>
      <c r="G189" s="189"/>
      <c r="H189" s="189"/>
      <c r="I189" s="192"/>
      <c r="J189" s="193">
        <f>BK189</f>
        <v>0</v>
      </c>
      <c r="K189" s="189"/>
      <c r="L189" s="194"/>
      <c r="M189" s="195"/>
      <c r="N189" s="196"/>
      <c r="O189" s="196"/>
      <c r="P189" s="197">
        <f>P190+P202+P211</f>
        <v>0</v>
      </c>
      <c r="Q189" s="196"/>
      <c r="R189" s="197">
        <f>R190+R202+R211</f>
        <v>0.6878829</v>
      </c>
      <c r="S189" s="196"/>
      <c r="T189" s="198">
        <f>T190+T202+T211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85</v>
      </c>
      <c r="AT189" s="200" t="s">
        <v>74</v>
      </c>
      <c r="AU189" s="200" t="s">
        <v>75</v>
      </c>
      <c r="AY189" s="199" t="s">
        <v>147</v>
      </c>
      <c r="BK189" s="201">
        <f>BK190+BK202+BK211</f>
        <v>0</v>
      </c>
    </row>
    <row r="190" spans="1:63" s="12" customFormat="1" ht="22.8" customHeight="1">
      <c r="A190" s="12"/>
      <c r="B190" s="188"/>
      <c r="C190" s="189"/>
      <c r="D190" s="190" t="s">
        <v>74</v>
      </c>
      <c r="E190" s="202" t="s">
        <v>906</v>
      </c>
      <c r="F190" s="202" t="s">
        <v>907</v>
      </c>
      <c r="G190" s="189"/>
      <c r="H190" s="189"/>
      <c r="I190" s="192"/>
      <c r="J190" s="203">
        <f>BK190</f>
        <v>0</v>
      </c>
      <c r="K190" s="189"/>
      <c r="L190" s="194"/>
      <c r="M190" s="195"/>
      <c r="N190" s="196"/>
      <c r="O190" s="196"/>
      <c r="P190" s="197">
        <f>SUM(P191:P201)</f>
        <v>0</v>
      </c>
      <c r="Q190" s="196"/>
      <c r="R190" s="197">
        <f>SUM(R191:R201)</f>
        <v>0.3193068</v>
      </c>
      <c r="S190" s="196"/>
      <c r="T190" s="198">
        <f>SUM(T191:T201)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99" t="s">
        <v>85</v>
      </c>
      <c r="AT190" s="200" t="s">
        <v>74</v>
      </c>
      <c r="AU190" s="200" t="s">
        <v>83</v>
      </c>
      <c r="AY190" s="199" t="s">
        <v>147</v>
      </c>
      <c r="BK190" s="201">
        <f>SUM(BK191:BK201)</f>
        <v>0</v>
      </c>
    </row>
    <row r="191" spans="1:65" s="2" customFormat="1" ht="16.5" customHeight="1">
      <c r="A191" s="38"/>
      <c r="B191" s="39"/>
      <c r="C191" s="204" t="s">
        <v>908</v>
      </c>
      <c r="D191" s="204" t="s">
        <v>149</v>
      </c>
      <c r="E191" s="205" t="s">
        <v>909</v>
      </c>
      <c r="F191" s="206" t="s">
        <v>910</v>
      </c>
      <c r="G191" s="207" t="s">
        <v>353</v>
      </c>
      <c r="H191" s="208">
        <v>242.136</v>
      </c>
      <c r="I191" s="209"/>
      <c r="J191" s="210">
        <f>ROUND(I191*H191,2)</f>
        <v>0</v>
      </c>
      <c r="K191" s="206" t="s">
        <v>153</v>
      </c>
      <c r="L191" s="44"/>
      <c r="M191" s="211" t="s">
        <v>19</v>
      </c>
      <c r="N191" s="212" t="s">
        <v>46</v>
      </c>
      <c r="O191" s="84"/>
      <c r="P191" s="213">
        <f>O191*H191</f>
        <v>0</v>
      </c>
      <c r="Q191" s="213">
        <v>5E-05</v>
      </c>
      <c r="R191" s="213">
        <f>Q191*H191</f>
        <v>0.012106800000000001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350</v>
      </c>
      <c r="AT191" s="215" t="s">
        <v>149</v>
      </c>
      <c r="AU191" s="215" t="s">
        <v>85</v>
      </c>
      <c r="AY191" s="17" t="s">
        <v>147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83</v>
      </c>
      <c r="BK191" s="216">
        <f>ROUND(I191*H191,2)</f>
        <v>0</v>
      </c>
      <c r="BL191" s="17" t="s">
        <v>350</v>
      </c>
      <c r="BM191" s="215" t="s">
        <v>911</v>
      </c>
    </row>
    <row r="192" spans="1:47" s="2" customFormat="1" ht="12">
      <c r="A192" s="38"/>
      <c r="B192" s="39"/>
      <c r="C192" s="40"/>
      <c r="D192" s="217" t="s">
        <v>156</v>
      </c>
      <c r="E192" s="40"/>
      <c r="F192" s="218" t="s">
        <v>912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156</v>
      </c>
      <c r="AU192" s="17" t="s">
        <v>85</v>
      </c>
    </row>
    <row r="193" spans="1:47" s="2" customFormat="1" ht="12">
      <c r="A193" s="38"/>
      <c r="B193" s="39"/>
      <c r="C193" s="40"/>
      <c r="D193" s="222" t="s">
        <v>158</v>
      </c>
      <c r="E193" s="40"/>
      <c r="F193" s="223" t="s">
        <v>913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158</v>
      </c>
      <c r="AU193" s="17" t="s">
        <v>85</v>
      </c>
    </row>
    <row r="194" spans="1:51" s="13" customFormat="1" ht="12">
      <c r="A194" s="13"/>
      <c r="B194" s="224"/>
      <c r="C194" s="225"/>
      <c r="D194" s="217" t="s">
        <v>160</v>
      </c>
      <c r="E194" s="226" t="s">
        <v>19</v>
      </c>
      <c r="F194" s="227" t="s">
        <v>914</v>
      </c>
      <c r="G194" s="225"/>
      <c r="H194" s="228">
        <v>242.136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160</v>
      </c>
      <c r="AU194" s="234" t="s">
        <v>85</v>
      </c>
      <c r="AV194" s="13" t="s">
        <v>85</v>
      </c>
      <c r="AW194" s="13" t="s">
        <v>34</v>
      </c>
      <c r="AX194" s="13" t="s">
        <v>83</v>
      </c>
      <c r="AY194" s="234" t="s">
        <v>147</v>
      </c>
    </row>
    <row r="195" spans="1:65" s="2" customFormat="1" ht="24.15" customHeight="1">
      <c r="A195" s="38"/>
      <c r="B195" s="39"/>
      <c r="C195" s="249" t="s">
        <v>915</v>
      </c>
      <c r="D195" s="249" t="s">
        <v>248</v>
      </c>
      <c r="E195" s="250" t="s">
        <v>916</v>
      </c>
      <c r="F195" s="251" t="s">
        <v>917</v>
      </c>
      <c r="G195" s="252" t="s">
        <v>444</v>
      </c>
      <c r="H195" s="253">
        <v>8</v>
      </c>
      <c r="I195" s="254"/>
      <c r="J195" s="255">
        <f>ROUND(I195*H195,2)</f>
        <v>0</v>
      </c>
      <c r="K195" s="251" t="s">
        <v>153</v>
      </c>
      <c r="L195" s="256"/>
      <c r="M195" s="257" t="s">
        <v>19</v>
      </c>
      <c r="N195" s="258" t="s">
        <v>46</v>
      </c>
      <c r="O195" s="84"/>
      <c r="P195" s="213">
        <f>O195*H195</f>
        <v>0</v>
      </c>
      <c r="Q195" s="213">
        <v>0.0384</v>
      </c>
      <c r="R195" s="213">
        <f>Q195*H195</f>
        <v>0.3072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200</v>
      </c>
      <c r="AT195" s="215" t="s">
        <v>248</v>
      </c>
      <c r="AU195" s="215" t="s">
        <v>85</v>
      </c>
      <c r="AY195" s="17" t="s">
        <v>147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83</v>
      </c>
      <c r="BK195" s="216">
        <f>ROUND(I195*H195,2)</f>
        <v>0</v>
      </c>
      <c r="BL195" s="17" t="s">
        <v>154</v>
      </c>
      <c r="BM195" s="215" t="s">
        <v>918</v>
      </c>
    </row>
    <row r="196" spans="1:47" s="2" customFormat="1" ht="12">
      <c r="A196" s="38"/>
      <c r="B196" s="39"/>
      <c r="C196" s="40"/>
      <c r="D196" s="217" t="s">
        <v>156</v>
      </c>
      <c r="E196" s="40"/>
      <c r="F196" s="218" t="s">
        <v>917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156</v>
      </c>
      <c r="AU196" s="17" t="s">
        <v>85</v>
      </c>
    </row>
    <row r="197" spans="1:51" s="13" customFormat="1" ht="12">
      <c r="A197" s="13"/>
      <c r="B197" s="224"/>
      <c r="C197" s="225"/>
      <c r="D197" s="217" t="s">
        <v>160</v>
      </c>
      <c r="E197" s="226" t="s">
        <v>19</v>
      </c>
      <c r="F197" s="227" t="s">
        <v>919</v>
      </c>
      <c r="G197" s="225"/>
      <c r="H197" s="228">
        <v>8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160</v>
      </c>
      <c r="AU197" s="234" t="s">
        <v>85</v>
      </c>
      <c r="AV197" s="13" t="s">
        <v>85</v>
      </c>
      <c r="AW197" s="13" t="s">
        <v>34</v>
      </c>
      <c r="AX197" s="13" t="s">
        <v>83</v>
      </c>
      <c r="AY197" s="234" t="s">
        <v>147</v>
      </c>
    </row>
    <row r="198" spans="1:65" s="2" customFormat="1" ht="24.15" customHeight="1">
      <c r="A198" s="38"/>
      <c r="B198" s="39"/>
      <c r="C198" s="204" t="s">
        <v>920</v>
      </c>
      <c r="D198" s="204" t="s">
        <v>149</v>
      </c>
      <c r="E198" s="205" t="s">
        <v>921</v>
      </c>
      <c r="F198" s="206" t="s">
        <v>922</v>
      </c>
      <c r="G198" s="207" t="s">
        <v>429</v>
      </c>
      <c r="H198" s="208">
        <v>1.2</v>
      </c>
      <c r="I198" s="209"/>
      <c r="J198" s="210">
        <f>ROUND(I198*H198,2)</f>
        <v>0</v>
      </c>
      <c r="K198" s="206" t="s">
        <v>153</v>
      </c>
      <c r="L198" s="44"/>
      <c r="M198" s="211" t="s">
        <v>19</v>
      </c>
      <c r="N198" s="212" t="s">
        <v>46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350</v>
      </c>
      <c r="AT198" s="215" t="s">
        <v>149</v>
      </c>
      <c r="AU198" s="215" t="s">
        <v>85</v>
      </c>
      <c r="AY198" s="17" t="s">
        <v>147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83</v>
      </c>
      <c r="BK198" s="216">
        <f>ROUND(I198*H198,2)</f>
        <v>0</v>
      </c>
      <c r="BL198" s="17" t="s">
        <v>350</v>
      </c>
      <c r="BM198" s="215" t="s">
        <v>923</v>
      </c>
    </row>
    <row r="199" spans="1:47" s="2" customFormat="1" ht="12">
      <c r="A199" s="38"/>
      <c r="B199" s="39"/>
      <c r="C199" s="40"/>
      <c r="D199" s="217" t="s">
        <v>156</v>
      </c>
      <c r="E199" s="40"/>
      <c r="F199" s="218" t="s">
        <v>924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156</v>
      </c>
      <c r="AU199" s="17" t="s">
        <v>85</v>
      </c>
    </row>
    <row r="200" spans="1:47" s="2" customFormat="1" ht="12">
      <c r="A200" s="38"/>
      <c r="B200" s="39"/>
      <c r="C200" s="40"/>
      <c r="D200" s="222" t="s">
        <v>158</v>
      </c>
      <c r="E200" s="40"/>
      <c r="F200" s="223" t="s">
        <v>925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158</v>
      </c>
      <c r="AU200" s="17" t="s">
        <v>85</v>
      </c>
    </row>
    <row r="201" spans="1:51" s="13" customFormat="1" ht="12">
      <c r="A201" s="13"/>
      <c r="B201" s="224"/>
      <c r="C201" s="225"/>
      <c r="D201" s="217" t="s">
        <v>160</v>
      </c>
      <c r="E201" s="226" t="s">
        <v>19</v>
      </c>
      <c r="F201" s="227" t="s">
        <v>926</v>
      </c>
      <c r="G201" s="225"/>
      <c r="H201" s="228">
        <v>1.2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160</v>
      </c>
      <c r="AU201" s="234" t="s">
        <v>85</v>
      </c>
      <c r="AV201" s="13" t="s">
        <v>85</v>
      </c>
      <c r="AW201" s="13" t="s">
        <v>34</v>
      </c>
      <c r="AX201" s="13" t="s">
        <v>83</v>
      </c>
      <c r="AY201" s="234" t="s">
        <v>147</v>
      </c>
    </row>
    <row r="202" spans="1:63" s="12" customFormat="1" ht="22.8" customHeight="1">
      <c r="A202" s="12"/>
      <c r="B202" s="188"/>
      <c r="C202" s="189"/>
      <c r="D202" s="190" t="s">
        <v>74</v>
      </c>
      <c r="E202" s="202" t="s">
        <v>927</v>
      </c>
      <c r="F202" s="202" t="s">
        <v>928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SUM(P203:P210)</f>
        <v>0</v>
      </c>
      <c r="Q202" s="196"/>
      <c r="R202" s="197">
        <f>SUM(R203:R210)</f>
        <v>0.00979104</v>
      </c>
      <c r="S202" s="196"/>
      <c r="T202" s="198">
        <f>SUM(T203:T210)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85</v>
      </c>
      <c r="AT202" s="200" t="s">
        <v>74</v>
      </c>
      <c r="AU202" s="200" t="s">
        <v>83</v>
      </c>
      <c r="AY202" s="199" t="s">
        <v>147</v>
      </c>
      <c r="BK202" s="201">
        <f>SUM(BK203:BK210)</f>
        <v>0</v>
      </c>
    </row>
    <row r="203" spans="1:65" s="2" customFormat="1" ht="24.15" customHeight="1">
      <c r="A203" s="38"/>
      <c r="B203" s="39"/>
      <c r="C203" s="204" t="s">
        <v>929</v>
      </c>
      <c r="D203" s="204" t="s">
        <v>149</v>
      </c>
      <c r="E203" s="205" t="s">
        <v>930</v>
      </c>
      <c r="F203" s="206" t="s">
        <v>931</v>
      </c>
      <c r="G203" s="207" t="s">
        <v>152</v>
      </c>
      <c r="H203" s="208">
        <v>20.832</v>
      </c>
      <c r="I203" s="209"/>
      <c r="J203" s="210">
        <f>ROUND(I203*H203,2)</f>
        <v>0</v>
      </c>
      <c r="K203" s="206" t="s">
        <v>153</v>
      </c>
      <c r="L203" s="44"/>
      <c r="M203" s="211" t="s">
        <v>19</v>
      </c>
      <c r="N203" s="212" t="s">
        <v>46</v>
      </c>
      <c r="O203" s="84"/>
      <c r="P203" s="213">
        <f>O203*H203</f>
        <v>0</v>
      </c>
      <c r="Q203" s="213">
        <v>0.00022</v>
      </c>
      <c r="R203" s="213">
        <f>Q203*H203</f>
        <v>0.00458304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154</v>
      </c>
      <c r="AT203" s="215" t="s">
        <v>149</v>
      </c>
      <c r="AU203" s="215" t="s">
        <v>85</v>
      </c>
      <c r="AY203" s="17" t="s">
        <v>147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83</v>
      </c>
      <c r="BK203" s="216">
        <f>ROUND(I203*H203,2)</f>
        <v>0</v>
      </c>
      <c r="BL203" s="17" t="s">
        <v>154</v>
      </c>
      <c r="BM203" s="215" t="s">
        <v>932</v>
      </c>
    </row>
    <row r="204" spans="1:47" s="2" customFormat="1" ht="12">
      <c r="A204" s="38"/>
      <c r="B204" s="39"/>
      <c r="C204" s="40"/>
      <c r="D204" s="217" t="s">
        <v>156</v>
      </c>
      <c r="E204" s="40"/>
      <c r="F204" s="218" t="s">
        <v>933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156</v>
      </c>
      <c r="AU204" s="17" t="s">
        <v>85</v>
      </c>
    </row>
    <row r="205" spans="1:47" s="2" customFormat="1" ht="12">
      <c r="A205" s="38"/>
      <c r="B205" s="39"/>
      <c r="C205" s="40"/>
      <c r="D205" s="222" t="s">
        <v>158</v>
      </c>
      <c r="E205" s="40"/>
      <c r="F205" s="223" t="s">
        <v>934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158</v>
      </c>
      <c r="AU205" s="17" t="s">
        <v>85</v>
      </c>
    </row>
    <row r="206" spans="1:51" s="13" customFormat="1" ht="12">
      <c r="A206" s="13"/>
      <c r="B206" s="224"/>
      <c r="C206" s="225"/>
      <c r="D206" s="217" t="s">
        <v>160</v>
      </c>
      <c r="E206" s="226" t="s">
        <v>19</v>
      </c>
      <c r="F206" s="227" t="s">
        <v>935</v>
      </c>
      <c r="G206" s="225"/>
      <c r="H206" s="228">
        <v>20.832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160</v>
      </c>
      <c r="AU206" s="234" t="s">
        <v>85</v>
      </c>
      <c r="AV206" s="13" t="s">
        <v>85</v>
      </c>
      <c r="AW206" s="13" t="s">
        <v>34</v>
      </c>
      <c r="AX206" s="13" t="s">
        <v>83</v>
      </c>
      <c r="AY206" s="234" t="s">
        <v>147</v>
      </c>
    </row>
    <row r="207" spans="1:65" s="2" customFormat="1" ht="24.15" customHeight="1">
      <c r="A207" s="38"/>
      <c r="B207" s="39"/>
      <c r="C207" s="204" t="s">
        <v>936</v>
      </c>
      <c r="D207" s="204" t="s">
        <v>149</v>
      </c>
      <c r="E207" s="205" t="s">
        <v>937</v>
      </c>
      <c r="F207" s="206" t="s">
        <v>938</v>
      </c>
      <c r="G207" s="207" t="s">
        <v>152</v>
      </c>
      <c r="H207" s="208">
        <v>20.832</v>
      </c>
      <c r="I207" s="209"/>
      <c r="J207" s="210">
        <f>ROUND(I207*H207,2)</f>
        <v>0</v>
      </c>
      <c r="K207" s="206" t="s">
        <v>153</v>
      </c>
      <c r="L207" s="44"/>
      <c r="M207" s="211" t="s">
        <v>19</v>
      </c>
      <c r="N207" s="212" t="s">
        <v>46</v>
      </c>
      <c r="O207" s="84"/>
      <c r="P207" s="213">
        <f>O207*H207</f>
        <v>0</v>
      </c>
      <c r="Q207" s="213">
        <v>0.00025</v>
      </c>
      <c r="R207" s="213">
        <f>Q207*H207</f>
        <v>0.005208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350</v>
      </c>
      <c r="AT207" s="215" t="s">
        <v>149</v>
      </c>
      <c r="AU207" s="215" t="s">
        <v>85</v>
      </c>
      <c r="AY207" s="17" t="s">
        <v>147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83</v>
      </c>
      <c r="BK207" s="216">
        <f>ROUND(I207*H207,2)</f>
        <v>0</v>
      </c>
      <c r="BL207" s="17" t="s">
        <v>350</v>
      </c>
      <c r="BM207" s="215" t="s">
        <v>939</v>
      </c>
    </row>
    <row r="208" spans="1:47" s="2" customFormat="1" ht="12">
      <c r="A208" s="38"/>
      <c r="B208" s="39"/>
      <c r="C208" s="40"/>
      <c r="D208" s="217" t="s">
        <v>156</v>
      </c>
      <c r="E208" s="40"/>
      <c r="F208" s="218" t="s">
        <v>940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156</v>
      </c>
      <c r="AU208" s="17" t="s">
        <v>85</v>
      </c>
    </row>
    <row r="209" spans="1:47" s="2" customFormat="1" ht="12">
      <c r="A209" s="38"/>
      <c r="B209" s="39"/>
      <c r="C209" s="40"/>
      <c r="D209" s="222" t="s">
        <v>158</v>
      </c>
      <c r="E209" s="40"/>
      <c r="F209" s="223" t="s">
        <v>941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158</v>
      </c>
      <c r="AU209" s="17" t="s">
        <v>85</v>
      </c>
    </row>
    <row r="210" spans="1:51" s="13" customFormat="1" ht="12">
      <c r="A210" s="13"/>
      <c r="B210" s="224"/>
      <c r="C210" s="225"/>
      <c r="D210" s="217" t="s">
        <v>160</v>
      </c>
      <c r="E210" s="226" t="s">
        <v>19</v>
      </c>
      <c r="F210" s="227" t="s">
        <v>935</v>
      </c>
      <c r="G210" s="225"/>
      <c r="H210" s="228">
        <v>20.832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160</v>
      </c>
      <c r="AU210" s="234" t="s">
        <v>85</v>
      </c>
      <c r="AV210" s="13" t="s">
        <v>85</v>
      </c>
      <c r="AW210" s="13" t="s">
        <v>34</v>
      </c>
      <c r="AX210" s="13" t="s">
        <v>75</v>
      </c>
      <c r="AY210" s="234" t="s">
        <v>147</v>
      </c>
    </row>
    <row r="211" spans="1:63" s="12" customFormat="1" ht="22.8" customHeight="1">
      <c r="A211" s="12"/>
      <c r="B211" s="188"/>
      <c r="C211" s="189"/>
      <c r="D211" s="190" t="s">
        <v>74</v>
      </c>
      <c r="E211" s="202" t="s">
        <v>942</v>
      </c>
      <c r="F211" s="202" t="s">
        <v>943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SUM(P212:P232)</f>
        <v>0</v>
      </c>
      <c r="Q211" s="196"/>
      <c r="R211" s="197">
        <f>SUM(R212:R232)</f>
        <v>0.35878506</v>
      </c>
      <c r="S211" s="196"/>
      <c r="T211" s="198">
        <f>SUM(T212:T232)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9" t="s">
        <v>85</v>
      </c>
      <c r="AT211" s="200" t="s">
        <v>74</v>
      </c>
      <c r="AU211" s="200" t="s">
        <v>83</v>
      </c>
      <c r="AY211" s="199" t="s">
        <v>147</v>
      </c>
      <c r="BK211" s="201">
        <f>SUM(BK212:BK232)</f>
        <v>0</v>
      </c>
    </row>
    <row r="212" spans="1:65" s="2" customFormat="1" ht="16.5" customHeight="1">
      <c r="A212" s="38"/>
      <c r="B212" s="39"/>
      <c r="C212" s="204" t="s">
        <v>944</v>
      </c>
      <c r="D212" s="204" t="s">
        <v>149</v>
      </c>
      <c r="E212" s="205" t="s">
        <v>945</v>
      </c>
      <c r="F212" s="206" t="s">
        <v>946</v>
      </c>
      <c r="G212" s="207" t="s">
        <v>152</v>
      </c>
      <c r="H212" s="208">
        <v>19.834</v>
      </c>
      <c r="I212" s="209"/>
      <c r="J212" s="210">
        <f>ROUND(I212*H212,2)</f>
        <v>0</v>
      </c>
      <c r="K212" s="206" t="s">
        <v>153</v>
      </c>
      <c r="L212" s="44"/>
      <c r="M212" s="211" t="s">
        <v>19</v>
      </c>
      <c r="N212" s="212" t="s">
        <v>46</v>
      </c>
      <c r="O212" s="84"/>
      <c r="P212" s="213">
        <f>O212*H212</f>
        <v>0</v>
      </c>
      <c r="Q212" s="213">
        <v>9E-05</v>
      </c>
      <c r="R212" s="213">
        <f>Q212*H212</f>
        <v>0.00178506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350</v>
      </c>
      <c r="AT212" s="215" t="s">
        <v>149</v>
      </c>
      <c r="AU212" s="215" t="s">
        <v>85</v>
      </c>
      <c r="AY212" s="17" t="s">
        <v>147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83</v>
      </c>
      <c r="BK212" s="216">
        <f>ROUND(I212*H212,2)</f>
        <v>0</v>
      </c>
      <c r="BL212" s="17" t="s">
        <v>350</v>
      </c>
      <c r="BM212" s="215" t="s">
        <v>947</v>
      </c>
    </row>
    <row r="213" spans="1:47" s="2" customFormat="1" ht="12">
      <c r="A213" s="38"/>
      <c r="B213" s="39"/>
      <c r="C213" s="40"/>
      <c r="D213" s="217" t="s">
        <v>156</v>
      </c>
      <c r="E213" s="40"/>
      <c r="F213" s="218" t="s">
        <v>948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156</v>
      </c>
      <c r="AU213" s="17" t="s">
        <v>85</v>
      </c>
    </row>
    <row r="214" spans="1:47" s="2" customFormat="1" ht="12">
      <c r="A214" s="38"/>
      <c r="B214" s="39"/>
      <c r="C214" s="40"/>
      <c r="D214" s="222" t="s">
        <v>158</v>
      </c>
      <c r="E214" s="40"/>
      <c r="F214" s="223" t="s">
        <v>949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158</v>
      </c>
      <c r="AU214" s="17" t="s">
        <v>85</v>
      </c>
    </row>
    <row r="215" spans="1:51" s="13" customFormat="1" ht="12">
      <c r="A215" s="13"/>
      <c r="B215" s="224"/>
      <c r="C215" s="225"/>
      <c r="D215" s="217" t="s">
        <v>160</v>
      </c>
      <c r="E215" s="226" t="s">
        <v>19</v>
      </c>
      <c r="F215" s="227" t="s">
        <v>884</v>
      </c>
      <c r="G215" s="225"/>
      <c r="H215" s="228">
        <v>12.096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160</v>
      </c>
      <c r="AU215" s="234" t="s">
        <v>85</v>
      </c>
      <c r="AV215" s="13" t="s">
        <v>85</v>
      </c>
      <c r="AW215" s="13" t="s">
        <v>34</v>
      </c>
      <c r="AX215" s="13" t="s">
        <v>75</v>
      </c>
      <c r="AY215" s="234" t="s">
        <v>147</v>
      </c>
    </row>
    <row r="216" spans="1:51" s="13" customFormat="1" ht="12">
      <c r="A216" s="13"/>
      <c r="B216" s="224"/>
      <c r="C216" s="225"/>
      <c r="D216" s="217" t="s">
        <v>160</v>
      </c>
      <c r="E216" s="226" t="s">
        <v>19</v>
      </c>
      <c r="F216" s="227" t="s">
        <v>885</v>
      </c>
      <c r="G216" s="225"/>
      <c r="H216" s="228">
        <v>2.016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160</v>
      </c>
      <c r="AU216" s="234" t="s">
        <v>85</v>
      </c>
      <c r="AV216" s="13" t="s">
        <v>85</v>
      </c>
      <c r="AW216" s="13" t="s">
        <v>34</v>
      </c>
      <c r="AX216" s="13" t="s">
        <v>75</v>
      </c>
      <c r="AY216" s="234" t="s">
        <v>147</v>
      </c>
    </row>
    <row r="217" spans="1:51" s="13" customFormat="1" ht="12">
      <c r="A217" s="13"/>
      <c r="B217" s="224"/>
      <c r="C217" s="225"/>
      <c r="D217" s="217" t="s">
        <v>160</v>
      </c>
      <c r="E217" s="226" t="s">
        <v>19</v>
      </c>
      <c r="F217" s="227" t="s">
        <v>886</v>
      </c>
      <c r="G217" s="225"/>
      <c r="H217" s="228">
        <v>1.296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160</v>
      </c>
      <c r="AU217" s="234" t="s">
        <v>85</v>
      </c>
      <c r="AV217" s="13" t="s">
        <v>85</v>
      </c>
      <c r="AW217" s="13" t="s">
        <v>34</v>
      </c>
      <c r="AX217" s="13" t="s">
        <v>75</v>
      </c>
      <c r="AY217" s="234" t="s">
        <v>147</v>
      </c>
    </row>
    <row r="218" spans="1:51" s="13" customFormat="1" ht="12">
      <c r="A218" s="13"/>
      <c r="B218" s="224"/>
      <c r="C218" s="225"/>
      <c r="D218" s="217" t="s">
        <v>160</v>
      </c>
      <c r="E218" s="226" t="s">
        <v>19</v>
      </c>
      <c r="F218" s="227" t="s">
        <v>887</v>
      </c>
      <c r="G218" s="225"/>
      <c r="H218" s="228">
        <v>1.876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160</v>
      </c>
      <c r="AU218" s="234" t="s">
        <v>85</v>
      </c>
      <c r="AV218" s="13" t="s">
        <v>85</v>
      </c>
      <c r="AW218" s="13" t="s">
        <v>34</v>
      </c>
      <c r="AX218" s="13" t="s">
        <v>75</v>
      </c>
      <c r="AY218" s="234" t="s">
        <v>147</v>
      </c>
    </row>
    <row r="219" spans="1:51" s="13" customFormat="1" ht="12">
      <c r="A219" s="13"/>
      <c r="B219" s="224"/>
      <c r="C219" s="225"/>
      <c r="D219" s="217" t="s">
        <v>160</v>
      </c>
      <c r="E219" s="226" t="s">
        <v>19</v>
      </c>
      <c r="F219" s="227" t="s">
        <v>888</v>
      </c>
      <c r="G219" s="225"/>
      <c r="H219" s="228">
        <v>2.55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160</v>
      </c>
      <c r="AU219" s="234" t="s">
        <v>85</v>
      </c>
      <c r="AV219" s="13" t="s">
        <v>85</v>
      </c>
      <c r="AW219" s="13" t="s">
        <v>34</v>
      </c>
      <c r="AX219" s="13" t="s">
        <v>75</v>
      </c>
      <c r="AY219" s="234" t="s">
        <v>147</v>
      </c>
    </row>
    <row r="220" spans="1:51" s="14" customFormat="1" ht="12">
      <c r="A220" s="14"/>
      <c r="B220" s="238"/>
      <c r="C220" s="239"/>
      <c r="D220" s="217" t="s">
        <v>160</v>
      </c>
      <c r="E220" s="240" t="s">
        <v>19</v>
      </c>
      <c r="F220" s="241" t="s">
        <v>247</v>
      </c>
      <c r="G220" s="239"/>
      <c r="H220" s="242">
        <v>19.834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8" t="s">
        <v>160</v>
      </c>
      <c r="AU220" s="248" t="s">
        <v>85</v>
      </c>
      <c r="AV220" s="14" t="s">
        <v>154</v>
      </c>
      <c r="AW220" s="14" t="s">
        <v>34</v>
      </c>
      <c r="AX220" s="14" t="s">
        <v>83</v>
      </c>
      <c r="AY220" s="248" t="s">
        <v>147</v>
      </c>
    </row>
    <row r="221" spans="1:65" s="2" customFormat="1" ht="24.15" customHeight="1">
      <c r="A221" s="38"/>
      <c r="B221" s="39"/>
      <c r="C221" s="204" t="s">
        <v>869</v>
      </c>
      <c r="D221" s="204" t="s">
        <v>149</v>
      </c>
      <c r="E221" s="205" t="s">
        <v>950</v>
      </c>
      <c r="F221" s="206" t="s">
        <v>951</v>
      </c>
      <c r="G221" s="207" t="s">
        <v>152</v>
      </c>
      <c r="H221" s="208">
        <v>19.834</v>
      </c>
      <c r="I221" s="209"/>
      <c r="J221" s="210">
        <f>ROUND(I221*H221,2)</f>
        <v>0</v>
      </c>
      <c r="K221" s="206" t="s">
        <v>153</v>
      </c>
      <c r="L221" s="44"/>
      <c r="M221" s="211" t="s">
        <v>19</v>
      </c>
      <c r="N221" s="212" t="s">
        <v>46</v>
      </c>
      <c r="O221" s="84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350</v>
      </c>
      <c r="AT221" s="215" t="s">
        <v>149</v>
      </c>
      <c r="AU221" s="215" t="s">
        <v>85</v>
      </c>
      <c r="AY221" s="17" t="s">
        <v>147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83</v>
      </c>
      <c r="BK221" s="216">
        <f>ROUND(I221*H221,2)</f>
        <v>0</v>
      </c>
      <c r="BL221" s="17" t="s">
        <v>350</v>
      </c>
      <c r="BM221" s="215" t="s">
        <v>952</v>
      </c>
    </row>
    <row r="222" spans="1:47" s="2" customFormat="1" ht="12">
      <c r="A222" s="38"/>
      <c r="B222" s="39"/>
      <c r="C222" s="40"/>
      <c r="D222" s="217" t="s">
        <v>156</v>
      </c>
      <c r="E222" s="40"/>
      <c r="F222" s="218" t="s">
        <v>953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156</v>
      </c>
      <c r="AU222" s="17" t="s">
        <v>85</v>
      </c>
    </row>
    <row r="223" spans="1:47" s="2" customFormat="1" ht="12">
      <c r="A223" s="38"/>
      <c r="B223" s="39"/>
      <c r="C223" s="40"/>
      <c r="D223" s="222" t="s">
        <v>158</v>
      </c>
      <c r="E223" s="40"/>
      <c r="F223" s="223" t="s">
        <v>954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158</v>
      </c>
      <c r="AU223" s="17" t="s">
        <v>85</v>
      </c>
    </row>
    <row r="224" spans="1:51" s="13" customFormat="1" ht="12">
      <c r="A224" s="13"/>
      <c r="B224" s="224"/>
      <c r="C224" s="225"/>
      <c r="D224" s="217" t="s">
        <v>160</v>
      </c>
      <c r="E224" s="226" t="s">
        <v>19</v>
      </c>
      <c r="F224" s="227" t="s">
        <v>884</v>
      </c>
      <c r="G224" s="225"/>
      <c r="H224" s="228">
        <v>12.096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160</v>
      </c>
      <c r="AU224" s="234" t="s">
        <v>85</v>
      </c>
      <c r="AV224" s="13" t="s">
        <v>85</v>
      </c>
      <c r="AW224" s="13" t="s">
        <v>34</v>
      </c>
      <c r="AX224" s="13" t="s">
        <v>75</v>
      </c>
      <c r="AY224" s="234" t="s">
        <v>147</v>
      </c>
    </row>
    <row r="225" spans="1:51" s="13" customFormat="1" ht="12">
      <c r="A225" s="13"/>
      <c r="B225" s="224"/>
      <c r="C225" s="225"/>
      <c r="D225" s="217" t="s">
        <v>160</v>
      </c>
      <c r="E225" s="226" t="s">
        <v>19</v>
      </c>
      <c r="F225" s="227" t="s">
        <v>885</v>
      </c>
      <c r="G225" s="225"/>
      <c r="H225" s="228">
        <v>2.016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160</v>
      </c>
      <c r="AU225" s="234" t="s">
        <v>85</v>
      </c>
      <c r="AV225" s="13" t="s">
        <v>85</v>
      </c>
      <c r="AW225" s="13" t="s">
        <v>34</v>
      </c>
      <c r="AX225" s="13" t="s">
        <v>75</v>
      </c>
      <c r="AY225" s="234" t="s">
        <v>147</v>
      </c>
    </row>
    <row r="226" spans="1:51" s="13" customFormat="1" ht="12">
      <c r="A226" s="13"/>
      <c r="B226" s="224"/>
      <c r="C226" s="225"/>
      <c r="D226" s="217" t="s">
        <v>160</v>
      </c>
      <c r="E226" s="226" t="s">
        <v>19</v>
      </c>
      <c r="F226" s="227" t="s">
        <v>886</v>
      </c>
      <c r="G226" s="225"/>
      <c r="H226" s="228">
        <v>1.296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160</v>
      </c>
      <c r="AU226" s="234" t="s">
        <v>85</v>
      </c>
      <c r="AV226" s="13" t="s">
        <v>85</v>
      </c>
      <c r="AW226" s="13" t="s">
        <v>34</v>
      </c>
      <c r="AX226" s="13" t="s">
        <v>75</v>
      </c>
      <c r="AY226" s="234" t="s">
        <v>147</v>
      </c>
    </row>
    <row r="227" spans="1:51" s="13" customFormat="1" ht="12">
      <c r="A227" s="13"/>
      <c r="B227" s="224"/>
      <c r="C227" s="225"/>
      <c r="D227" s="217" t="s">
        <v>160</v>
      </c>
      <c r="E227" s="226" t="s">
        <v>19</v>
      </c>
      <c r="F227" s="227" t="s">
        <v>887</v>
      </c>
      <c r="G227" s="225"/>
      <c r="H227" s="228">
        <v>1.876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160</v>
      </c>
      <c r="AU227" s="234" t="s">
        <v>85</v>
      </c>
      <c r="AV227" s="13" t="s">
        <v>85</v>
      </c>
      <c r="AW227" s="13" t="s">
        <v>34</v>
      </c>
      <c r="AX227" s="13" t="s">
        <v>75</v>
      </c>
      <c r="AY227" s="234" t="s">
        <v>147</v>
      </c>
    </row>
    <row r="228" spans="1:51" s="13" customFormat="1" ht="12">
      <c r="A228" s="13"/>
      <c r="B228" s="224"/>
      <c r="C228" s="225"/>
      <c r="D228" s="217" t="s">
        <v>160</v>
      </c>
      <c r="E228" s="226" t="s">
        <v>19</v>
      </c>
      <c r="F228" s="227" t="s">
        <v>888</v>
      </c>
      <c r="G228" s="225"/>
      <c r="H228" s="228">
        <v>2.55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160</v>
      </c>
      <c r="AU228" s="234" t="s">
        <v>85</v>
      </c>
      <c r="AV228" s="13" t="s">
        <v>85</v>
      </c>
      <c r="AW228" s="13" t="s">
        <v>34</v>
      </c>
      <c r="AX228" s="13" t="s">
        <v>75</v>
      </c>
      <c r="AY228" s="234" t="s">
        <v>147</v>
      </c>
    </row>
    <row r="229" spans="1:51" s="14" customFormat="1" ht="12">
      <c r="A229" s="14"/>
      <c r="B229" s="238"/>
      <c r="C229" s="239"/>
      <c r="D229" s="217" t="s">
        <v>160</v>
      </c>
      <c r="E229" s="240" t="s">
        <v>19</v>
      </c>
      <c r="F229" s="241" t="s">
        <v>247</v>
      </c>
      <c r="G229" s="239"/>
      <c r="H229" s="242">
        <v>19.834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160</v>
      </c>
      <c r="AU229" s="248" t="s">
        <v>85</v>
      </c>
      <c r="AV229" s="14" t="s">
        <v>154</v>
      </c>
      <c r="AW229" s="14" t="s">
        <v>34</v>
      </c>
      <c r="AX229" s="14" t="s">
        <v>83</v>
      </c>
      <c r="AY229" s="248" t="s">
        <v>147</v>
      </c>
    </row>
    <row r="230" spans="1:65" s="2" customFormat="1" ht="16.5" customHeight="1">
      <c r="A230" s="38"/>
      <c r="B230" s="39"/>
      <c r="C230" s="249" t="s">
        <v>955</v>
      </c>
      <c r="D230" s="249" t="s">
        <v>248</v>
      </c>
      <c r="E230" s="250" t="s">
        <v>956</v>
      </c>
      <c r="F230" s="251" t="s">
        <v>957</v>
      </c>
      <c r="G230" s="252" t="s">
        <v>209</v>
      </c>
      <c r="H230" s="253">
        <v>0.357</v>
      </c>
      <c r="I230" s="254"/>
      <c r="J230" s="255">
        <f>ROUND(I230*H230,2)</f>
        <v>0</v>
      </c>
      <c r="K230" s="251" t="s">
        <v>153</v>
      </c>
      <c r="L230" s="256"/>
      <c r="M230" s="257" t="s">
        <v>19</v>
      </c>
      <c r="N230" s="258" t="s">
        <v>46</v>
      </c>
      <c r="O230" s="84"/>
      <c r="P230" s="213">
        <f>O230*H230</f>
        <v>0</v>
      </c>
      <c r="Q230" s="213">
        <v>1</v>
      </c>
      <c r="R230" s="213">
        <f>Q230*H230</f>
        <v>0.357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869</v>
      </c>
      <c r="AT230" s="215" t="s">
        <v>248</v>
      </c>
      <c r="AU230" s="215" t="s">
        <v>85</v>
      </c>
      <c r="AY230" s="17" t="s">
        <v>147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83</v>
      </c>
      <c r="BK230" s="216">
        <f>ROUND(I230*H230,2)</f>
        <v>0</v>
      </c>
      <c r="BL230" s="17" t="s">
        <v>350</v>
      </c>
      <c r="BM230" s="215" t="s">
        <v>958</v>
      </c>
    </row>
    <row r="231" spans="1:47" s="2" customFormat="1" ht="12">
      <c r="A231" s="38"/>
      <c r="B231" s="39"/>
      <c r="C231" s="40"/>
      <c r="D231" s="217" t="s">
        <v>156</v>
      </c>
      <c r="E231" s="40"/>
      <c r="F231" s="218" t="s">
        <v>957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156</v>
      </c>
      <c r="AU231" s="17" t="s">
        <v>85</v>
      </c>
    </row>
    <row r="232" spans="1:51" s="13" customFormat="1" ht="12">
      <c r="A232" s="13"/>
      <c r="B232" s="224"/>
      <c r="C232" s="225"/>
      <c r="D232" s="217" t="s">
        <v>160</v>
      </c>
      <c r="E232" s="225"/>
      <c r="F232" s="227" t="s">
        <v>959</v>
      </c>
      <c r="G232" s="225"/>
      <c r="H232" s="228">
        <v>0.357</v>
      </c>
      <c r="I232" s="229"/>
      <c r="J232" s="225"/>
      <c r="K232" s="225"/>
      <c r="L232" s="230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160</v>
      </c>
      <c r="AU232" s="234" t="s">
        <v>85</v>
      </c>
      <c r="AV232" s="13" t="s">
        <v>85</v>
      </c>
      <c r="AW232" s="13" t="s">
        <v>4</v>
      </c>
      <c r="AX232" s="13" t="s">
        <v>83</v>
      </c>
      <c r="AY232" s="234" t="s">
        <v>147</v>
      </c>
    </row>
    <row r="233" spans="1:31" s="2" customFormat="1" ht="6.95" customHeight="1">
      <c r="A233" s="38"/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89:K232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2/998332011"/>
    <hyperlink ref="F99" r:id="rId2" display="https://podminky.urs.cz/item/CS_URS_2022_02/274311128"/>
    <hyperlink ref="F103" r:id="rId3" display="https://podminky.urs.cz/item/CS_URS_2022_02/274351121"/>
    <hyperlink ref="F107" r:id="rId4" display="https://podminky.urs.cz/item/CS_URS_2022_02/274351122"/>
    <hyperlink ref="F111" r:id="rId5" display="https://podminky.urs.cz/item/CS_URS_2022_02/274362021"/>
    <hyperlink ref="F116" r:id="rId6" display="https://podminky.urs.cz/item/CS_URS_2022_02/348181122"/>
    <hyperlink ref="F126" r:id="rId7" display="https://podminky.urs.cz/item/CS_URS_2022_02/430321616"/>
    <hyperlink ref="F130" r:id="rId8" display="https://podminky.urs.cz/item/CS_URS_2022_02/430362021"/>
    <hyperlink ref="F134" r:id="rId9" display="https://podminky.urs.cz/item/CS_URS_2022_02/434351141"/>
    <hyperlink ref="F138" r:id="rId10" display="https://podminky.urs.cz/item/CS_URS_2022_02/434351142"/>
    <hyperlink ref="F142" r:id="rId11" display="https://podminky.urs.cz/item/CS_URS_2022_02/423176111"/>
    <hyperlink ref="F170" r:id="rId12" display="https://podminky.urs.cz/item/CS_URS_2022_02/628613511"/>
    <hyperlink ref="F180" r:id="rId13" display="https://podminky.urs.cz/item/CS_URS_2022_02/936172127"/>
    <hyperlink ref="F184" r:id="rId14" display="https://podminky.urs.cz/item/CS_URS_2022_02/977141118"/>
    <hyperlink ref="F193" r:id="rId15" display="https://podminky.urs.cz/item/CS_URS_2022_02/767590120"/>
    <hyperlink ref="F200" r:id="rId16" display="https://podminky.urs.cz/item/CS_URS_2022_02/767590192"/>
    <hyperlink ref="F205" r:id="rId17" display="https://podminky.urs.cz/item/CS_URS_2022_02/783213021"/>
    <hyperlink ref="F209" r:id="rId18" display="https://podminky.urs.cz/item/CS_URS_2022_02/783128211"/>
    <hyperlink ref="F214" r:id="rId19" display="https://podminky.urs.cz/item/CS_URS_2022_02/789124240"/>
    <hyperlink ref="F223" r:id="rId20" display="https://podminky.urs.cz/item/CS_URS_2022_02/789224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85</v>
      </c>
    </row>
    <row r="4" spans="2:46" s="1" customFormat="1" ht="24.95" customHeight="1">
      <c r="B4" s="20"/>
      <c r="D4" s="130" t="s">
        <v>122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malé vodní nádrže Milíkov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123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960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29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35</v>
      </c>
      <c r="E23" s="38"/>
      <c r="F23" s="38"/>
      <c r="G23" s="38"/>
      <c r="H23" s="38"/>
      <c r="I23" s="132" t="s">
        <v>26</v>
      </c>
      <c r="J23" s="136" t="s">
        <v>36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38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39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41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43</v>
      </c>
      <c r="G32" s="38"/>
      <c r="H32" s="38"/>
      <c r="I32" s="145" t="s">
        <v>42</v>
      </c>
      <c r="J32" s="145" t="s">
        <v>44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45</v>
      </c>
      <c r="E33" s="132" t="s">
        <v>46</v>
      </c>
      <c r="F33" s="147">
        <f>ROUND((SUM(BE83:BE118)),2)</f>
        <v>0</v>
      </c>
      <c r="G33" s="38"/>
      <c r="H33" s="38"/>
      <c r="I33" s="148">
        <v>0.21</v>
      </c>
      <c r="J33" s="147">
        <f>ROUND(((SUM(BE83:BE118))*I33),2)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47</v>
      </c>
      <c r="F34" s="147">
        <f>ROUND((SUM(BF83:BF118)),2)</f>
        <v>0</v>
      </c>
      <c r="G34" s="38"/>
      <c r="H34" s="38"/>
      <c r="I34" s="148">
        <v>0.15</v>
      </c>
      <c r="J34" s="147">
        <f>ROUND(((SUM(BF83:BF118))*I34),2)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48</v>
      </c>
      <c r="F35" s="147">
        <f>ROUND((SUM(BG83:BG118)),2)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49</v>
      </c>
      <c r="F36" s="147">
        <f>ROUND((SUM(BH83:BH118)),2)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50</v>
      </c>
      <c r="F37" s="147">
        <f>ROUND((SUM(BI83:BI118)),2)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51</v>
      </c>
      <c r="E39" s="151"/>
      <c r="F39" s="151"/>
      <c r="G39" s="152" t="s">
        <v>52</v>
      </c>
      <c r="H39" s="153" t="s">
        <v>53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125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malé vodní nádrže Milíkov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123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03.03 - Rekonstrukce výpustného zařízené - schody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Milíkov</v>
      </c>
      <c r="G52" s="40"/>
      <c r="H52" s="40"/>
      <c r="I52" s="32" t="s">
        <v>23</v>
      </c>
      <c r="J52" s="72" t="str">
        <f>IF(J12="","",J12)</f>
        <v>29. 9. 2022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Obec Milíkov</v>
      </c>
      <c r="G54" s="40"/>
      <c r="H54" s="40"/>
      <c r="I54" s="32" t="s">
        <v>32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25.6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Vodohospodářský rozvoj a výstavba, a.s.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126</v>
      </c>
      <c r="D57" s="162"/>
      <c r="E57" s="162"/>
      <c r="F57" s="162"/>
      <c r="G57" s="162"/>
      <c r="H57" s="162"/>
      <c r="I57" s="162"/>
      <c r="J57" s="163" t="s">
        <v>127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73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128</v>
      </c>
    </row>
    <row r="60" spans="1:31" s="9" customFormat="1" ht="24.95" customHeight="1">
      <c r="A60" s="9"/>
      <c r="B60" s="165"/>
      <c r="C60" s="166"/>
      <c r="D60" s="167" t="s">
        <v>129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232</v>
      </c>
      <c r="E61" s="174"/>
      <c r="F61" s="174"/>
      <c r="G61" s="174"/>
      <c r="H61" s="174"/>
      <c r="I61" s="174"/>
      <c r="J61" s="175">
        <f>J85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231</v>
      </c>
      <c r="E62" s="174"/>
      <c r="F62" s="174"/>
      <c r="G62" s="174"/>
      <c r="H62" s="174"/>
      <c r="I62" s="174"/>
      <c r="J62" s="175">
        <f>J90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233</v>
      </c>
      <c r="E63" s="174"/>
      <c r="F63" s="174"/>
      <c r="G63" s="174"/>
      <c r="H63" s="174"/>
      <c r="I63" s="174"/>
      <c r="J63" s="175">
        <f>J95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132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Rekonstrukce malé vodní nádrže Milíkov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123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03.03 - Rekonstrukce výpustného zařízené - schody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Milíkov</v>
      </c>
      <c r="G77" s="40"/>
      <c r="H77" s="40"/>
      <c r="I77" s="32" t="s">
        <v>23</v>
      </c>
      <c r="J77" s="72" t="str">
        <f>IF(J12="","",J12)</f>
        <v>29. 9. 2022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Obec Milíkov</v>
      </c>
      <c r="G79" s="40"/>
      <c r="H79" s="40"/>
      <c r="I79" s="32" t="s">
        <v>32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30</v>
      </c>
      <c r="D80" s="40"/>
      <c r="E80" s="40"/>
      <c r="F80" s="27" t="str">
        <f>IF(E18="","",E18)</f>
        <v>Vyplň údaj</v>
      </c>
      <c r="G80" s="40"/>
      <c r="H80" s="40"/>
      <c r="I80" s="32" t="s">
        <v>35</v>
      </c>
      <c r="J80" s="36" t="str">
        <f>E24</f>
        <v>Vodohospodářský rozvoj a výstavba, a.s.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133</v>
      </c>
      <c r="D82" s="180" t="s">
        <v>60</v>
      </c>
      <c r="E82" s="180" t="s">
        <v>56</v>
      </c>
      <c r="F82" s="180" t="s">
        <v>57</v>
      </c>
      <c r="G82" s="180" t="s">
        <v>134</v>
      </c>
      <c r="H82" s="180" t="s">
        <v>135</v>
      </c>
      <c r="I82" s="180" t="s">
        <v>136</v>
      </c>
      <c r="J82" s="180" t="s">
        <v>127</v>
      </c>
      <c r="K82" s="181" t="s">
        <v>137</v>
      </c>
      <c r="L82" s="182"/>
      <c r="M82" s="92" t="s">
        <v>19</v>
      </c>
      <c r="N82" s="93" t="s">
        <v>45</v>
      </c>
      <c r="O82" s="93" t="s">
        <v>138</v>
      </c>
      <c r="P82" s="93" t="s">
        <v>139</v>
      </c>
      <c r="Q82" s="93" t="s">
        <v>140</v>
      </c>
      <c r="R82" s="93" t="s">
        <v>141</v>
      </c>
      <c r="S82" s="93" t="s">
        <v>142</v>
      </c>
      <c r="T82" s="94" t="s">
        <v>143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144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</f>
        <v>0</v>
      </c>
      <c r="Q83" s="96"/>
      <c r="R83" s="185">
        <f>R84</f>
        <v>16.869452229999997</v>
      </c>
      <c r="S83" s="96"/>
      <c r="T83" s="18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74</v>
      </c>
      <c r="AU83" s="17" t="s">
        <v>128</v>
      </c>
      <c r="BK83" s="187">
        <f>BK84</f>
        <v>0</v>
      </c>
    </row>
    <row r="84" spans="1:63" s="12" customFormat="1" ht="25.9" customHeight="1">
      <c r="A84" s="12"/>
      <c r="B84" s="188"/>
      <c r="C84" s="189"/>
      <c r="D84" s="190" t="s">
        <v>74</v>
      </c>
      <c r="E84" s="191" t="s">
        <v>145</v>
      </c>
      <c r="F84" s="191" t="s">
        <v>146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P85+P90+P95</f>
        <v>0</v>
      </c>
      <c r="Q84" s="196"/>
      <c r="R84" s="197">
        <f>R85+R90+R95</f>
        <v>16.869452229999997</v>
      </c>
      <c r="S84" s="196"/>
      <c r="T84" s="198">
        <f>T85+T90+T95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83</v>
      </c>
      <c r="AT84" s="200" t="s">
        <v>74</v>
      </c>
      <c r="AU84" s="200" t="s">
        <v>75</v>
      </c>
      <c r="AY84" s="199" t="s">
        <v>147</v>
      </c>
      <c r="BK84" s="201">
        <f>BK85+BK90+BK95</f>
        <v>0</v>
      </c>
    </row>
    <row r="85" spans="1:63" s="12" customFormat="1" ht="22.8" customHeight="1">
      <c r="A85" s="12"/>
      <c r="B85" s="188"/>
      <c r="C85" s="189"/>
      <c r="D85" s="190" t="s">
        <v>74</v>
      </c>
      <c r="E85" s="202" t="s">
        <v>253</v>
      </c>
      <c r="F85" s="202" t="s">
        <v>254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SUM(P86:P89)</f>
        <v>0</v>
      </c>
      <c r="Q85" s="196"/>
      <c r="R85" s="197">
        <f>SUM(R86:R89)</f>
        <v>0</v>
      </c>
      <c r="S85" s="196"/>
      <c r="T85" s="198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83</v>
      </c>
      <c r="AT85" s="200" t="s">
        <v>74</v>
      </c>
      <c r="AU85" s="200" t="s">
        <v>83</v>
      </c>
      <c r="AY85" s="199" t="s">
        <v>147</v>
      </c>
      <c r="BK85" s="201">
        <f>SUM(BK86:BK89)</f>
        <v>0</v>
      </c>
    </row>
    <row r="86" spans="1:65" s="2" customFormat="1" ht="16.5" customHeight="1">
      <c r="A86" s="38"/>
      <c r="B86" s="39"/>
      <c r="C86" s="204" t="s">
        <v>83</v>
      </c>
      <c r="D86" s="204" t="s">
        <v>149</v>
      </c>
      <c r="E86" s="205" t="s">
        <v>255</v>
      </c>
      <c r="F86" s="206" t="s">
        <v>256</v>
      </c>
      <c r="G86" s="207" t="s">
        <v>209</v>
      </c>
      <c r="H86" s="208">
        <v>16.869</v>
      </c>
      <c r="I86" s="209"/>
      <c r="J86" s="210">
        <f>ROUND(I86*H86,2)</f>
        <v>0</v>
      </c>
      <c r="K86" s="206" t="s">
        <v>153</v>
      </c>
      <c r="L86" s="44"/>
      <c r="M86" s="211" t="s">
        <v>19</v>
      </c>
      <c r="N86" s="212" t="s">
        <v>46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154</v>
      </c>
      <c r="AT86" s="215" t="s">
        <v>149</v>
      </c>
      <c r="AU86" s="215" t="s">
        <v>85</v>
      </c>
      <c r="AY86" s="17" t="s">
        <v>147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83</v>
      </c>
      <c r="BK86" s="216">
        <f>ROUND(I86*H86,2)</f>
        <v>0</v>
      </c>
      <c r="BL86" s="17" t="s">
        <v>154</v>
      </c>
      <c r="BM86" s="215" t="s">
        <v>961</v>
      </c>
    </row>
    <row r="87" spans="1:47" s="2" customFormat="1" ht="12">
      <c r="A87" s="38"/>
      <c r="B87" s="39"/>
      <c r="C87" s="40"/>
      <c r="D87" s="217" t="s">
        <v>156</v>
      </c>
      <c r="E87" s="40"/>
      <c r="F87" s="218" t="s">
        <v>258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156</v>
      </c>
      <c r="AU87" s="17" t="s">
        <v>85</v>
      </c>
    </row>
    <row r="88" spans="1:47" s="2" customFormat="1" ht="12">
      <c r="A88" s="38"/>
      <c r="B88" s="39"/>
      <c r="C88" s="40"/>
      <c r="D88" s="222" t="s">
        <v>158</v>
      </c>
      <c r="E88" s="40"/>
      <c r="F88" s="223" t="s">
        <v>259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158</v>
      </c>
      <c r="AU88" s="17" t="s">
        <v>85</v>
      </c>
    </row>
    <row r="89" spans="1:51" s="13" customFormat="1" ht="12">
      <c r="A89" s="13"/>
      <c r="B89" s="224"/>
      <c r="C89" s="225"/>
      <c r="D89" s="217" t="s">
        <v>160</v>
      </c>
      <c r="E89" s="226" t="s">
        <v>19</v>
      </c>
      <c r="F89" s="227" t="s">
        <v>962</v>
      </c>
      <c r="G89" s="225"/>
      <c r="H89" s="228">
        <v>16.869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160</v>
      </c>
      <c r="AU89" s="234" t="s">
        <v>85</v>
      </c>
      <c r="AV89" s="13" t="s">
        <v>85</v>
      </c>
      <c r="AW89" s="13" t="s">
        <v>34</v>
      </c>
      <c r="AX89" s="13" t="s">
        <v>83</v>
      </c>
      <c r="AY89" s="234" t="s">
        <v>147</v>
      </c>
    </row>
    <row r="90" spans="1:63" s="12" customFormat="1" ht="22.8" customHeight="1">
      <c r="A90" s="12"/>
      <c r="B90" s="188"/>
      <c r="C90" s="189"/>
      <c r="D90" s="190" t="s">
        <v>74</v>
      </c>
      <c r="E90" s="202" t="s">
        <v>85</v>
      </c>
      <c r="F90" s="202" t="s">
        <v>235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SUM(P91:P94)</f>
        <v>0</v>
      </c>
      <c r="Q90" s="196"/>
      <c r="R90" s="197">
        <f>SUM(R91:R94)</f>
        <v>0</v>
      </c>
      <c r="S90" s="196"/>
      <c r="T90" s="198">
        <f>SUM(T91:T94)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83</v>
      </c>
      <c r="AT90" s="200" t="s">
        <v>74</v>
      </c>
      <c r="AU90" s="200" t="s">
        <v>83</v>
      </c>
      <c r="AY90" s="199" t="s">
        <v>147</v>
      </c>
      <c r="BK90" s="201">
        <f>SUM(BK91:BK94)</f>
        <v>0</v>
      </c>
    </row>
    <row r="91" spans="1:65" s="2" customFormat="1" ht="24.15" customHeight="1">
      <c r="A91" s="38"/>
      <c r="B91" s="39"/>
      <c r="C91" s="204" t="s">
        <v>85</v>
      </c>
      <c r="D91" s="204" t="s">
        <v>149</v>
      </c>
      <c r="E91" s="205" t="s">
        <v>566</v>
      </c>
      <c r="F91" s="206" t="s">
        <v>567</v>
      </c>
      <c r="G91" s="207" t="s">
        <v>176</v>
      </c>
      <c r="H91" s="208">
        <v>0.91</v>
      </c>
      <c r="I91" s="209"/>
      <c r="J91" s="210">
        <f>ROUND(I91*H91,2)</f>
        <v>0</v>
      </c>
      <c r="K91" s="206" t="s">
        <v>153</v>
      </c>
      <c r="L91" s="44"/>
      <c r="M91" s="211" t="s">
        <v>19</v>
      </c>
      <c r="N91" s="212" t="s">
        <v>46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154</v>
      </c>
      <c r="AT91" s="215" t="s">
        <v>149</v>
      </c>
      <c r="AU91" s="215" t="s">
        <v>85</v>
      </c>
      <c r="AY91" s="17" t="s">
        <v>147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83</v>
      </c>
      <c r="BK91" s="216">
        <f>ROUND(I91*H91,2)</f>
        <v>0</v>
      </c>
      <c r="BL91" s="17" t="s">
        <v>154</v>
      </c>
      <c r="BM91" s="215" t="s">
        <v>963</v>
      </c>
    </row>
    <row r="92" spans="1:47" s="2" customFormat="1" ht="12">
      <c r="A92" s="38"/>
      <c r="B92" s="39"/>
      <c r="C92" s="40"/>
      <c r="D92" s="217" t="s">
        <v>156</v>
      </c>
      <c r="E92" s="40"/>
      <c r="F92" s="218" t="s">
        <v>569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156</v>
      </c>
      <c r="AU92" s="17" t="s">
        <v>85</v>
      </c>
    </row>
    <row r="93" spans="1:47" s="2" customFormat="1" ht="12">
      <c r="A93" s="38"/>
      <c r="B93" s="39"/>
      <c r="C93" s="40"/>
      <c r="D93" s="222" t="s">
        <v>158</v>
      </c>
      <c r="E93" s="40"/>
      <c r="F93" s="223" t="s">
        <v>570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158</v>
      </c>
      <c r="AU93" s="17" t="s">
        <v>85</v>
      </c>
    </row>
    <row r="94" spans="1:51" s="13" customFormat="1" ht="12">
      <c r="A94" s="13"/>
      <c r="B94" s="224"/>
      <c r="C94" s="225"/>
      <c r="D94" s="217" t="s">
        <v>160</v>
      </c>
      <c r="E94" s="226" t="s">
        <v>19</v>
      </c>
      <c r="F94" s="227" t="s">
        <v>964</v>
      </c>
      <c r="G94" s="225"/>
      <c r="H94" s="228">
        <v>0.91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160</v>
      </c>
      <c r="AU94" s="234" t="s">
        <v>85</v>
      </c>
      <c r="AV94" s="13" t="s">
        <v>85</v>
      </c>
      <c r="AW94" s="13" t="s">
        <v>34</v>
      </c>
      <c r="AX94" s="13" t="s">
        <v>83</v>
      </c>
      <c r="AY94" s="234" t="s">
        <v>147</v>
      </c>
    </row>
    <row r="95" spans="1:63" s="12" customFormat="1" ht="22.8" customHeight="1">
      <c r="A95" s="12"/>
      <c r="B95" s="188"/>
      <c r="C95" s="189"/>
      <c r="D95" s="190" t="s">
        <v>74</v>
      </c>
      <c r="E95" s="202" t="s">
        <v>154</v>
      </c>
      <c r="F95" s="202" t="s">
        <v>373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SUM(P96:P118)</f>
        <v>0</v>
      </c>
      <c r="Q95" s="196"/>
      <c r="R95" s="197">
        <f>SUM(R96:R118)</f>
        <v>16.869452229999997</v>
      </c>
      <c r="S95" s="196"/>
      <c r="T95" s="198">
        <f>SUM(T96:T118)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83</v>
      </c>
      <c r="AT95" s="200" t="s">
        <v>74</v>
      </c>
      <c r="AU95" s="200" t="s">
        <v>83</v>
      </c>
      <c r="AY95" s="199" t="s">
        <v>147</v>
      </c>
      <c r="BK95" s="201">
        <f>SUM(BK96:BK118)</f>
        <v>0</v>
      </c>
    </row>
    <row r="96" spans="1:65" s="2" customFormat="1" ht="21.75" customHeight="1">
      <c r="A96" s="38"/>
      <c r="B96" s="39"/>
      <c r="C96" s="204" t="s">
        <v>168</v>
      </c>
      <c r="D96" s="204" t="s">
        <v>149</v>
      </c>
      <c r="E96" s="205" t="s">
        <v>818</v>
      </c>
      <c r="F96" s="206" t="s">
        <v>819</v>
      </c>
      <c r="G96" s="207" t="s">
        <v>176</v>
      </c>
      <c r="H96" s="208">
        <v>3.78</v>
      </c>
      <c r="I96" s="209"/>
      <c r="J96" s="210">
        <f>ROUND(I96*H96,2)</f>
        <v>0</v>
      </c>
      <c r="K96" s="206" t="s">
        <v>153</v>
      </c>
      <c r="L96" s="44"/>
      <c r="M96" s="211" t="s">
        <v>19</v>
      </c>
      <c r="N96" s="212" t="s">
        <v>46</v>
      </c>
      <c r="O96" s="84"/>
      <c r="P96" s="213">
        <f>O96*H96</f>
        <v>0</v>
      </c>
      <c r="Q96" s="213">
        <v>2.50195</v>
      </c>
      <c r="R96" s="213">
        <f>Q96*H96</f>
        <v>9.457370999999998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154</v>
      </c>
      <c r="AT96" s="215" t="s">
        <v>149</v>
      </c>
      <c r="AU96" s="215" t="s">
        <v>85</v>
      </c>
      <c r="AY96" s="17" t="s">
        <v>147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83</v>
      </c>
      <c r="BK96" s="216">
        <f>ROUND(I96*H96,2)</f>
        <v>0</v>
      </c>
      <c r="BL96" s="17" t="s">
        <v>154</v>
      </c>
      <c r="BM96" s="215" t="s">
        <v>965</v>
      </c>
    </row>
    <row r="97" spans="1:47" s="2" customFormat="1" ht="12">
      <c r="A97" s="38"/>
      <c r="B97" s="39"/>
      <c r="C97" s="40"/>
      <c r="D97" s="217" t="s">
        <v>156</v>
      </c>
      <c r="E97" s="40"/>
      <c r="F97" s="218" t="s">
        <v>821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156</v>
      </c>
      <c r="AU97" s="17" t="s">
        <v>85</v>
      </c>
    </row>
    <row r="98" spans="1:47" s="2" customFormat="1" ht="12">
      <c r="A98" s="38"/>
      <c r="B98" s="39"/>
      <c r="C98" s="40"/>
      <c r="D98" s="222" t="s">
        <v>158</v>
      </c>
      <c r="E98" s="40"/>
      <c r="F98" s="223" t="s">
        <v>822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158</v>
      </c>
      <c r="AU98" s="17" t="s">
        <v>85</v>
      </c>
    </row>
    <row r="99" spans="1:51" s="13" customFormat="1" ht="12">
      <c r="A99" s="13"/>
      <c r="B99" s="224"/>
      <c r="C99" s="225"/>
      <c r="D99" s="217" t="s">
        <v>160</v>
      </c>
      <c r="E99" s="226" t="s">
        <v>19</v>
      </c>
      <c r="F99" s="227" t="s">
        <v>966</v>
      </c>
      <c r="G99" s="225"/>
      <c r="H99" s="228">
        <v>3.78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160</v>
      </c>
      <c r="AU99" s="234" t="s">
        <v>85</v>
      </c>
      <c r="AV99" s="13" t="s">
        <v>85</v>
      </c>
      <c r="AW99" s="13" t="s">
        <v>34</v>
      </c>
      <c r="AX99" s="13" t="s">
        <v>83</v>
      </c>
      <c r="AY99" s="234" t="s">
        <v>147</v>
      </c>
    </row>
    <row r="100" spans="1:65" s="2" customFormat="1" ht="24.15" customHeight="1">
      <c r="A100" s="38"/>
      <c r="B100" s="39"/>
      <c r="C100" s="204" t="s">
        <v>154</v>
      </c>
      <c r="D100" s="204" t="s">
        <v>149</v>
      </c>
      <c r="E100" s="205" t="s">
        <v>824</v>
      </c>
      <c r="F100" s="206" t="s">
        <v>825</v>
      </c>
      <c r="G100" s="207" t="s">
        <v>209</v>
      </c>
      <c r="H100" s="208">
        <v>0.139</v>
      </c>
      <c r="I100" s="209"/>
      <c r="J100" s="210">
        <f>ROUND(I100*H100,2)</f>
        <v>0</v>
      </c>
      <c r="K100" s="206" t="s">
        <v>153</v>
      </c>
      <c r="L100" s="44"/>
      <c r="M100" s="211" t="s">
        <v>19</v>
      </c>
      <c r="N100" s="212" t="s">
        <v>46</v>
      </c>
      <c r="O100" s="84"/>
      <c r="P100" s="213">
        <f>O100*H100</f>
        <v>0</v>
      </c>
      <c r="Q100" s="213">
        <v>1.06277</v>
      </c>
      <c r="R100" s="213">
        <f>Q100*H100</f>
        <v>0.14772503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154</v>
      </c>
      <c r="AT100" s="215" t="s">
        <v>149</v>
      </c>
      <c r="AU100" s="215" t="s">
        <v>85</v>
      </c>
      <c r="AY100" s="17" t="s">
        <v>147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83</v>
      </c>
      <c r="BK100" s="216">
        <f>ROUND(I100*H100,2)</f>
        <v>0</v>
      </c>
      <c r="BL100" s="17" t="s">
        <v>154</v>
      </c>
      <c r="BM100" s="215" t="s">
        <v>967</v>
      </c>
    </row>
    <row r="101" spans="1:47" s="2" customFormat="1" ht="12">
      <c r="A101" s="38"/>
      <c r="B101" s="39"/>
      <c r="C101" s="40"/>
      <c r="D101" s="217" t="s">
        <v>156</v>
      </c>
      <c r="E101" s="40"/>
      <c r="F101" s="218" t="s">
        <v>827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156</v>
      </c>
      <c r="AU101" s="17" t="s">
        <v>85</v>
      </c>
    </row>
    <row r="102" spans="1:47" s="2" customFormat="1" ht="12">
      <c r="A102" s="38"/>
      <c r="B102" s="39"/>
      <c r="C102" s="40"/>
      <c r="D102" s="222" t="s">
        <v>158</v>
      </c>
      <c r="E102" s="40"/>
      <c r="F102" s="223" t="s">
        <v>828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158</v>
      </c>
      <c r="AU102" s="17" t="s">
        <v>85</v>
      </c>
    </row>
    <row r="103" spans="1:51" s="13" customFormat="1" ht="12">
      <c r="A103" s="13"/>
      <c r="B103" s="224"/>
      <c r="C103" s="225"/>
      <c r="D103" s="217" t="s">
        <v>160</v>
      </c>
      <c r="E103" s="226" t="s">
        <v>19</v>
      </c>
      <c r="F103" s="227" t="s">
        <v>968</v>
      </c>
      <c r="G103" s="225"/>
      <c r="H103" s="228">
        <v>0.139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160</v>
      </c>
      <c r="AU103" s="234" t="s">
        <v>85</v>
      </c>
      <c r="AV103" s="13" t="s">
        <v>85</v>
      </c>
      <c r="AW103" s="13" t="s">
        <v>34</v>
      </c>
      <c r="AX103" s="13" t="s">
        <v>83</v>
      </c>
      <c r="AY103" s="234" t="s">
        <v>147</v>
      </c>
    </row>
    <row r="104" spans="1:65" s="2" customFormat="1" ht="16.5" customHeight="1">
      <c r="A104" s="38"/>
      <c r="B104" s="39"/>
      <c r="C104" s="204" t="s">
        <v>181</v>
      </c>
      <c r="D104" s="204" t="s">
        <v>149</v>
      </c>
      <c r="E104" s="205" t="s">
        <v>830</v>
      </c>
      <c r="F104" s="206" t="s">
        <v>831</v>
      </c>
      <c r="G104" s="207" t="s">
        <v>152</v>
      </c>
      <c r="H104" s="208">
        <v>4.95</v>
      </c>
      <c r="I104" s="209"/>
      <c r="J104" s="210">
        <f>ROUND(I104*H104,2)</f>
        <v>0</v>
      </c>
      <c r="K104" s="206" t="s">
        <v>153</v>
      </c>
      <c r="L104" s="44"/>
      <c r="M104" s="211" t="s">
        <v>19</v>
      </c>
      <c r="N104" s="212" t="s">
        <v>46</v>
      </c>
      <c r="O104" s="84"/>
      <c r="P104" s="213">
        <f>O104*H104</f>
        <v>0</v>
      </c>
      <c r="Q104" s="213">
        <v>0.00658</v>
      </c>
      <c r="R104" s="213">
        <f>Q104*H104</f>
        <v>0.032571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154</v>
      </c>
      <c r="AT104" s="215" t="s">
        <v>149</v>
      </c>
      <c r="AU104" s="215" t="s">
        <v>85</v>
      </c>
      <c r="AY104" s="17" t="s">
        <v>147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83</v>
      </c>
      <c r="BK104" s="216">
        <f>ROUND(I104*H104,2)</f>
        <v>0</v>
      </c>
      <c r="BL104" s="17" t="s">
        <v>154</v>
      </c>
      <c r="BM104" s="215" t="s">
        <v>969</v>
      </c>
    </row>
    <row r="105" spans="1:47" s="2" customFormat="1" ht="12">
      <c r="A105" s="38"/>
      <c r="B105" s="39"/>
      <c r="C105" s="40"/>
      <c r="D105" s="217" t="s">
        <v>156</v>
      </c>
      <c r="E105" s="40"/>
      <c r="F105" s="218" t="s">
        <v>833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156</v>
      </c>
      <c r="AU105" s="17" t="s">
        <v>85</v>
      </c>
    </row>
    <row r="106" spans="1:47" s="2" customFormat="1" ht="12">
      <c r="A106" s="38"/>
      <c r="B106" s="39"/>
      <c r="C106" s="40"/>
      <c r="D106" s="222" t="s">
        <v>158</v>
      </c>
      <c r="E106" s="40"/>
      <c r="F106" s="223" t="s">
        <v>834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158</v>
      </c>
      <c r="AU106" s="17" t="s">
        <v>85</v>
      </c>
    </row>
    <row r="107" spans="1:51" s="13" customFormat="1" ht="12">
      <c r="A107" s="13"/>
      <c r="B107" s="224"/>
      <c r="C107" s="225"/>
      <c r="D107" s="217" t="s">
        <v>160</v>
      </c>
      <c r="E107" s="226" t="s">
        <v>19</v>
      </c>
      <c r="F107" s="227" t="s">
        <v>970</v>
      </c>
      <c r="G107" s="225"/>
      <c r="H107" s="228">
        <v>4.95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160</v>
      </c>
      <c r="AU107" s="234" t="s">
        <v>85</v>
      </c>
      <c r="AV107" s="13" t="s">
        <v>85</v>
      </c>
      <c r="AW107" s="13" t="s">
        <v>34</v>
      </c>
      <c r="AX107" s="13" t="s">
        <v>83</v>
      </c>
      <c r="AY107" s="234" t="s">
        <v>147</v>
      </c>
    </row>
    <row r="108" spans="1:65" s="2" customFormat="1" ht="16.5" customHeight="1">
      <c r="A108" s="38"/>
      <c r="B108" s="39"/>
      <c r="C108" s="204" t="s">
        <v>187</v>
      </c>
      <c r="D108" s="204" t="s">
        <v>149</v>
      </c>
      <c r="E108" s="205" t="s">
        <v>836</v>
      </c>
      <c r="F108" s="206" t="s">
        <v>837</v>
      </c>
      <c r="G108" s="207" t="s">
        <v>152</v>
      </c>
      <c r="H108" s="208">
        <v>4.95</v>
      </c>
      <c r="I108" s="209"/>
      <c r="J108" s="210">
        <f>ROUND(I108*H108,2)</f>
        <v>0</v>
      </c>
      <c r="K108" s="206" t="s">
        <v>153</v>
      </c>
      <c r="L108" s="44"/>
      <c r="M108" s="211" t="s">
        <v>19</v>
      </c>
      <c r="N108" s="212" t="s">
        <v>46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154</v>
      </c>
      <c r="AT108" s="215" t="s">
        <v>149</v>
      </c>
      <c r="AU108" s="215" t="s">
        <v>85</v>
      </c>
      <c r="AY108" s="17" t="s">
        <v>147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83</v>
      </c>
      <c r="BK108" s="216">
        <f>ROUND(I108*H108,2)</f>
        <v>0</v>
      </c>
      <c r="BL108" s="17" t="s">
        <v>154</v>
      </c>
      <c r="BM108" s="215" t="s">
        <v>971</v>
      </c>
    </row>
    <row r="109" spans="1:47" s="2" customFormat="1" ht="12">
      <c r="A109" s="38"/>
      <c r="B109" s="39"/>
      <c r="C109" s="40"/>
      <c r="D109" s="217" t="s">
        <v>156</v>
      </c>
      <c r="E109" s="40"/>
      <c r="F109" s="218" t="s">
        <v>839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156</v>
      </c>
      <c r="AU109" s="17" t="s">
        <v>85</v>
      </c>
    </row>
    <row r="110" spans="1:47" s="2" customFormat="1" ht="12">
      <c r="A110" s="38"/>
      <c r="B110" s="39"/>
      <c r="C110" s="40"/>
      <c r="D110" s="222" t="s">
        <v>158</v>
      </c>
      <c r="E110" s="40"/>
      <c r="F110" s="223" t="s">
        <v>840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158</v>
      </c>
      <c r="AU110" s="17" t="s">
        <v>85</v>
      </c>
    </row>
    <row r="111" spans="1:51" s="13" customFormat="1" ht="12">
      <c r="A111" s="13"/>
      <c r="B111" s="224"/>
      <c r="C111" s="225"/>
      <c r="D111" s="217" t="s">
        <v>160</v>
      </c>
      <c r="E111" s="226" t="s">
        <v>19</v>
      </c>
      <c r="F111" s="227" t="s">
        <v>970</v>
      </c>
      <c r="G111" s="225"/>
      <c r="H111" s="228">
        <v>4.95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160</v>
      </c>
      <c r="AU111" s="234" t="s">
        <v>85</v>
      </c>
      <c r="AV111" s="13" t="s">
        <v>85</v>
      </c>
      <c r="AW111" s="13" t="s">
        <v>34</v>
      </c>
      <c r="AX111" s="13" t="s">
        <v>83</v>
      </c>
      <c r="AY111" s="234" t="s">
        <v>147</v>
      </c>
    </row>
    <row r="112" spans="1:65" s="2" customFormat="1" ht="24.15" customHeight="1">
      <c r="A112" s="38"/>
      <c r="B112" s="39"/>
      <c r="C112" s="204" t="s">
        <v>193</v>
      </c>
      <c r="D112" s="204" t="s">
        <v>149</v>
      </c>
      <c r="E112" s="205" t="s">
        <v>972</v>
      </c>
      <c r="F112" s="206" t="s">
        <v>973</v>
      </c>
      <c r="G112" s="207" t="s">
        <v>429</v>
      </c>
      <c r="H112" s="208">
        <v>35.08</v>
      </c>
      <c r="I112" s="209"/>
      <c r="J112" s="210">
        <f>ROUND(I112*H112,2)</f>
        <v>0</v>
      </c>
      <c r="K112" s="206" t="s">
        <v>153</v>
      </c>
      <c r="L112" s="44"/>
      <c r="M112" s="211" t="s">
        <v>19</v>
      </c>
      <c r="N112" s="212" t="s">
        <v>46</v>
      </c>
      <c r="O112" s="84"/>
      <c r="P112" s="213">
        <f>O112*H112</f>
        <v>0</v>
      </c>
      <c r="Q112" s="213">
        <v>0.09599</v>
      </c>
      <c r="R112" s="213">
        <f>Q112*H112</f>
        <v>3.3673292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974</v>
      </c>
      <c r="AT112" s="215" t="s">
        <v>149</v>
      </c>
      <c r="AU112" s="215" t="s">
        <v>85</v>
      </c>
      <c r="AY112" s="17" t="s">
        <v>147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83</v>
      </c>
      <c r="BK112" s="216">
        <f>ROUND(I112*H112,2)</f>
        <v>0</v>
      </c>
      <c r="BL112" s="17" t="s">
        <v>974</v>
      </c>
      <c r="BM112" s="215" t="s">
        <v>975</v>
      </c>
    </row>
    <row r="113" spans="1:47" s="2" customFormat="1" ht="12">
      <c r="A113" s="38"/>
      <c r="B113" s="39"/>
      <c r="C113" s="40"/>
      <c r="D113" s="217" t="s">
        <v>156</v>
      </c>
      <c r="E113" s="40"/>
      <c r="F113" s="218" t="s">
        <v>976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156</v>
      </c>
      <c r="AU113" s="17" t="s">
        <v>85</v>
      </c>
    </row>
    <row r="114" spans="1:47" s="2" customFormat="1" ht="12">
      <c r="A114" s="38"/>
      <c r="B114" s="39"/>
      <c r="C114" s="40"/>
      <c r="D114" s="222" t="s">
        <v>158</v>
      </c>
      <c r="E114" s="40"/>
      <c r="F114" s="223" t="s">
        <v>977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158</v>
      </c>
      <c r="AU114" s="17" t="s">
        <v>85</v>
      </c>
    </row>
    <row r="115" spans="1:51" s="13" customFormat="1" ht="12">
      <c r="A115" s="13"/>
      <c r="B115" s="224"/>
      <c r="C115" s="225"/>
      <c r="D115" s="217" t="s">
        <v>160</v>
      </c>
      <c r="E115" s="226" t="s">
        <v>19</v>
      </c>
      <c r="F115" s="227" t="s">
        <v>978</v>
      </c>
      <c r="G115" s="225"/>
      <c r="H115" s="228">
        <v>35.08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160</v>
      </c>
      <c r="AU115" s="234" t="s">
        <v>85</v>
      </c>
      <c r="AV115" s="13" t="s">
        <v>85</v>
      </c>
      <c r="AW115" s="13" t="s">
        <v>34</v>
      </c>
      <c r="AX115" s="13" t="s">
        <v>83</v>
      </c>
      <c r="AY115" s="234" t="s">
        <v>147</v>
      </c>
    </row>
    <row r="116" spans="1:65" s="2" customFormat="1" ht="16.5" customHeight="1">
      <c r="A116" s="38"/>
      <c r="B116" s="39"/>
      <c r="C116" s="249" t="s">
        <v>200</v>
      </c>
      <c r="D116" s="249" t="s">
        <v>248</v>
      </c>
      <c r="E116" s="250" t="s">
        <v>979</v>
      </c>
      <c r="F116" s="251" t="s">
        <v>980</v>
      </c>
      <c r="G116" s="252" t="s">
        <v>429</v>
      </c>
      <c r="H116" s="253">
        <v>35.782</v>
      </c>
      <c r="I116" s="254"/>
      <c r="J116" s="255">
        <f>ROUND(I116*H116,2)</f>
        <v>0</v>
      </c>
      <c r="K116" s="251" t="s">
        <v>153</v>
      </c>
      <c r="L116" s="256"/>
      <c r="M116" s="257" t="s">
        <v>19</v>
      </c>
      <c r="N116" s="258" t="s">
        <v>46</v>
      </c>
      <c r="O116" s="84"/>
      <c r="P116" s="213">
        <f>O116*H116</f>
        <v>0</v>
      </c>
      <c r="Q116" s="213">
        <v>0.108</v>
      </c>
      <c r="R116" s="213">
        <f>Q116*H116</f>
        <v>3.8644559999999997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981</v>
      </c>
      <c r="AT116" s="215" t="s">
        <v>248</v>
      </c>
      <c r="AU116" s="215" t="s">
        <v>85</v>
      </c>
      <c r="AY116" s="17" t="s">
        <v>147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83</v>
      </c>
      <c r="BK116" s="216">
        <f>ROUND(I116*H116,2)</f>
        <v>0</v>
      </c>
      <c r="BL116" s="17" t="s">
        <v>981</v>
      </c>
      <c r="BM116" s="215" t="s">
        <v>982</v>
      </c>
    </row>
    <row r="117" spans="1:47" s="2" customFormat="1" ht="12">
      <c r="A117" s="38"/>
      <c r="B117" s="39"/>
      <c r="C117" s="40"/>
      <c r="D117" s="217" t="s">
        <v>156</v>
      </c>
      <c r="E117" s="40"/>
      <c r="F117" s="218" t="s">
        <v>980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156</v>
      </c>
      <c r="AU117" s="17" t="s">
        <v>85</v>
      </c>
    </row>
    <row r="118" spans="1:51" s="13" customFormat="1" ht="12">
      <c r="A118" s="13"/>
      <c r="B118" s="224"/>
      <c r="C118" s="225"/>
      <c r="D118" s="217" t="s">
        <v>160</v>
      </c>
      <c r="E118" s="225"/>
      <c r="F118" s="227" t="s">
        <v>983</v>
      </c>
      <c r="G118" s="225"/>
      <c r="H118" s="228">
        <v>35.782</v>
      </c>
      <c r="I118" s="229"/>
      <c r="J118" s="225"/>
      <c r="K118" s="225"/>
      <c r="L118" s="230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160</v>
      </c>
      <c r="AU118" s="234" t="s">
        <v>85</v>
      </c>
      <c r="AV118" s="13" t="s">
        <v>85</v>
      </c>
      <c r="AW118" s="13" t="s">
        <v>4</v>
      </c>
      <c r="AX118" s="13" t="s">
        <v>83</v>
      </c>
      <c r="AY118" s="234" t="s">
        <v>147</v>
      </c>
    </row>
    <row r="119" spans="1:31" s="2" customFormat="1" ht="6.95" customHeight="1">
      <c r="A119" s="38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44"/>
      <c r="M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</sheetData>
  <sheetProtection password="CC35" sheet="1" objects="1" scenarios="1" formatColumns="0" formatRows="0" autoFilter="0"/>
  <autoFilter ref="C82:K11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998332011"/>
    <hyperlink ref="F93" r:id="rId2" display="https://podminky.urs.cz/item/CS_URS_2022_02/274311128"/>
    <hyperlink ref="F98" r:id="rId3" display="https://podminky.urs.cz/item/CS_URS_2022_02/430321616"/>
    <hyperlink ref="F102" r:id="rId4" display="https://podminky.urs.cz/item/CS_URS_2022_02/430362021"/>
    <hyperlink ref="F106" r:id="rId5" display="https://podminky.urs.cz/item/CS_URS_2022_02/434351141"/>
    <hyperlink ref="F110" r:id="rId6" display="https://podminky.urs.cz/item/CS_URS_2022_02/434351142"/>
    <hyperlink ref="F114" r:id="rId7" display="https://podminky.urs.cz/item/CS_URS_2022_02/4608922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Ouhel Jan</dc:creator>
  <cp:keywords/>
  <dc:description/>
  <cp:lastModifiedBy>Ouhel Jan</cp:lastModifiedBy>
  <dcterms:created xsi:type="dcterms:W3CDTF">2022-10-31T12:47:31Z</dcterms:created>
  <dcterms:modified xsi:type="dcterms:W3CDTF">2022-10-31T12:47:51Z</dcterms:modified>
  <cp:category/>
  <cp:version/>
  <cp:contentType/>
  <cp:contentStatus/>
</cp:coreProperties>
</file>