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esktop\PROJEKTY 2024\5.2024   MŠ SVATAVA - PD PRO DOTACE\NA ODEVZDÁNÍ 29-4-24\"/>
    </mc:Choice>
  </mc:AlternateContent>
  <xr:revisionPtr revIDLastSave="0" documentId="8_{24F11D2B-BB16-4297-99F6-22BF0E43FF0C}" xr6:coauthVersionLast="47" xr6:coauthVersionMax="47" xr10:uidLastSave="{00000000-0000-0000-0000-000000000000}"/>
  <bookViews>
    <workbookView xWindow="-110" yWindow="-110" windowWidth="38620" windowHeight="2122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Pol'!$A$1:$U$31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G39" i="1"/>
  <c r="F39" i="1"/>
  <c r="G21" i="12"/>
  <c r="AC21" i="12"/>
  <c r="AD21" i="12"/>
  <c r="F9" i="12"/>
  <c r="G9" i="12"/>
  <c r="I9" i="12"/>
  <c r="I8" i="12" s="1"/>
  <c r="K9" i="12"/>
  <c r="K8" i="12" s="1"/>
  <c r="M9" i="12"/>
  <c r="O9" i="12"/>
  <c r="O8" i="12" s="1"/>
  <c r="Q9" i="12"/>
  <c r="Q8" i="12" s="1"/>
  <c r="U9" i="12"/>
  <c r="U8" i="12" s="1"/>
  <c r="F10" i="12"/>
  <c r="G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I15" i="12"/>
  <c r="K15" i="12"/>
  <c r="M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I18" i="12"/>
  <c r="K18" i="12"/>
  <c r="M18" i="12"/>
  <c r="O18" i="12"/>
  <c r="Q18" i="12"/>
  <c r="U18" i="12"/>
  <c r="F19" i="12"/>
  <c r="G19" i="12"/>
  <c r="M19" i="12" s="1"/>
  <c r="I19" i="12"/>
  <c r="K19" i="12"/>
  <c r="O19" i="12"/>
  <c r="Q19" i="12"/>
  <c r="U19" i="12"/>
  <c r="I20" i="1"/>
  <c r="G20" i="1"/>
  <c r="E20" i="1"/>
  <c r="I19" i="1"/>
  <c r="G19" i="1"/>
  <c r="E19" i="1"/>
  <c r="I18" i="1"/>
  <c r="G18" i="1"/>
  <c r="E18" i="1"/>
  <c r="I17" i="1"/>
  <c r="G17" i="1"/>
  <c r="E17" i="1"/>
  <c r="G16" i="1"/>
  <c r="E16" i="1"/>
  <c r="G48" i="1"/>
  <c r="H48" i="1"/>
  <c r="I47" i="1"/>
  <c r="I16" i="1" s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48" i="1" l="1"/>
  <c r="G24" i="1"/>
  <c r="G29" i="1"/>
  <c r="G28" i="1"/>
  <c r="G8" i="12"/>
  <c r="M10" i="12"/>
  <c r="M8" i="12" s="1"/>
  <c r="I21" i="1"/>
  <c r="G21" i="1"/>
  <c r="E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<sst xmlns="http://schemas.openxmlformats.org/spreadsheetml/2006/main" count="178" uniqueCount="121">
  <si>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</si>
  <si>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</si>
  <si>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</si>
  <si>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</si>
  <si>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</si>
  <si>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</si>
  <si>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</si>
  <si>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</si>
  <si>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</si>
  <si>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</si>
  <si>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</si>
  <si>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</si>
  <si>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</si>
  <si>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</si>
  <si>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</si>
  <si>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</si>
  <si>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</si>
  <si>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</si>
  <si>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</si>
  <si>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</si>
  <si>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</si>
  <si>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</si>
  <si>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</si>
  <si>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</si>
  <si>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</si>
  <si>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</si>
  <si>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</si>
  <si>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</si>
  <si>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</si>
  <si>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</si>
  <si>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</si>
  <si>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</si>
  <si>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</si>
  <si>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</si>
  <si>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</si>
  <si>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</si>
  <si>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</si>
  <si>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</si>
  <si>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</si>
  <si>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</si>
  <si>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</si>
  <si>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</si>
  <si>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</si>
  <si>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Svatava</t>
  </si>
  <si>
    <t>Rozpočet:</t>
  </si>
  <si>
    <t>Misto</t>
  </si>
  <si>
    <t>Varská projektová s.r.o.</t>
  </si>
  <si>
    <t>REKUPERACE MATEŘSKÉ ŠKOLY, k.ú. Svatava, p.p.č. 6404, 638 04.2022</t>
  </si>
  <si>
    <t>Městys Svatava</t>
  </si>
  <si>
    <t>ČSA 277</t>
  </si>
  <si>
    <t>357 03</t>
  </si>
  <si>
    <t>00573141</t>
  </si>
  <si>
    <t>CZ00573141</t>
  </si>
  <si>
    <t>Rozpočet</t>
  </si>
  <si>
    <t>Celkem za stavbu</t>
  </si>
  <si>
    <t>CZK</t>
  </si>
  <si>
    <t>Rekapitulace dílů</t>
  </si>
  <si>
    <t>Typ dílu</t>
  </si>
  <si>
    <t>1</t>
  </si>
  <si>
    <t>Vzduchotechnika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</si>
  <si>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</si>
  <si>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</si>
  <si>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</si>
  <si>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</si>
  <si>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</si>
  <si>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</si>
  <si>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</si>
  <si>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</si>
  <si>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</si>
  <si>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</si>
  <si>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</si>
  <si>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</si>
  <si>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</si>
  <si>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</si>
  <si>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</si>
  <si>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</si>
  <si>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</si>
  <si>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</si>
  <si>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</si>
  <si>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</si>
  <si>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</si>
  <si>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</si>
  <si>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</si>
  <si>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</si>
  <si>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</si>
  <si>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</si>
  <si>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</si>
  <si>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</si>
  <si>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</si>
  <si>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764454291R00</t>
  </si>
  <si>
    <t>Montáž trub Pz odpadních kruhových</t>
  </si>
  <si>
    <t>m</t>
  </si>
  <si>
    <t>POL1_0</t>
  </si>
  <si>
    <t>767883212RV5</t>
  </si>
  <si>
    <t>Objímka dvoušroubová, kombivrut + hmoždinka, FRS+, pro potrubí průměru 193 - 203 mm</t>
  </si>
  <si>
    <t>ks</t>
  </si>
  <si>
    <t>Lisované koleno</t>
  </si>
  <si>
    <t>kus</t>
  </si>
  <si>
    <t>2</t>
  </si>
  <si>
    <t>Potrubí SPIRO, 200 mm x 3 m</t>
  </si>
  <si>
    <t>POL3_0</t>
  </si>
  <si>
    <t>4</t>
  </si>
  <si>
    <t>Talířový ventil odvodní 200mm</t>
  </si>
  <si>
    <t>5</t>
  </si>
  <si>
    <t>Talířový ventil přívodní 200mm</t>
  </si>
  <si>
    <t>6</t>
  </si>
  <si>
    <t>T - kus 200/200</t>
  </si>
  <si>
    <t>8</t>
  </si>
  <si>
    <t>Prodloužení závěsu potrubí pod kazetový podhled</t>
  </si>
  <si>
    <t>460680023RT4</t>
  </si>
  <si>
    <t>Průraz zdivem v cihlové zdi, plochy do 0,25 m2</t>
  </si>
  <si>
    <t>7</t>
  </si>
  <si>
    <t>Začištění průrazu</t>
  </si>
  <si>
    <t>3</t>
  </si>
  <si>
    <t>Přesun hmot pro vzduchotechniku, výšky do 6 m</t>
  </si>
  <si>
    <t>t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</si>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</sst>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3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49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80" t="s">
        <v>23</v>
      </c>
      <c r="B16" s="181" t="s">
        <v>23</v>
      </c>
      <c r="C16" s="56"/>
      <c r="D16" s="57"/>
      <c r="E16" s="80">
        <f>SUMIF(F47:F47,A16,G47:G47)+SUMIF(F47:F47,"PSU",G47:G47)</f>
        <v>0</v>
      </c>
      <c r="F16" s="81"/>
      <c r="G16" s="80">
        <f>SUMIF(F47:F47,A16,H47:H47)+SUMIF(F47:F47,"PSU",H47:H47)</f>
        <v>0</v>
      </c>
      <c r="H16" s="81"/>
      <c r="I16" s="80">
        <f>SUMIF(F47:F47,A16,I47:I47)+SUMIF(F47:F47,"PSU",I47:I47)</f>
        <v>0</v>
      </c>
      <c r="J16" s="82"/>
    </row>
    <row r="17" spans="1:10" ht="23.25" customHeight="1" x14ac:dyDescent="0.25">
      <c r="A17" s="180" t="s">
        <v>24</v>
      </c>
      <c r="B17" s="181" t="s">
        <v>24</v>
      </c>
      <c r="C17" s="56"/>
      <c r="D17" s="57"/>
      <c r="E17" s="80">
        <f>SUMIF(F47:F47,A17,G47:G47)</f>
        <v>0</v>
      </c>
      <c r="F17" s="81"/>
      <c r="G17" s="80">
        <f>SUMIF(F47:F47,A17,H47:H47)</f>
        <v>0</v>
      </c>
      <c r="H17" s="81"/>
      <c r="I17" s="80">
        <f>SUMIF(F47:F47,A17,I47:I47)</f>
        <v>0</v>
      </c>
      <c r="J17" s="82"/>
    </row>
    <row r="18" spans="1:10" ht="23.25" customHeight="1" x14ac:dyDescent="0.25">
      <c r="A18" s="180" t="s">
        <v>25</v>
      </c>
      <c r="B18" s="181" t="s">
        <v>25</v>
      </c>
      <c r="C18" s="56"/>
      <c r="D18" s="57"/>
      <c r="E18" s="80">
        <f>SUMIF(F47:F47,A18,G47:G47)</f>
        <v>0</v>
      </c>
      <c r="F18" s="81"/>
      <c r="G18" s="80">
        <f>SUMIF(F47:F47,A18,H47:H47)</f>
        <v>0</v>
      </c>
      <c r="H18" s="81"/>
      <c r="I18" s="80">
        <f>SUMIF(F47:F47,A18,I47:I47)</f>
        <v>0</v>
      </c>
      <c r="J18" s="82"/>
    </row>
    <row r="19" spans="1:10" ht="23.25" customHeight="1" x14ac:dyDescent="0.25">
      <c r="A19" s="180" t="s">
        <v>60</v>
      </c>
      <c r="B19" s="181" t="s">
        <v>26</v>
      </c>
      <c r="C19" s="56"/>
      <c r="D19" s="57"/>
      <c r="E19" s="80">
        <f>SUMIF(F47:F47,A19,G47:G47)</f>
        <v>0</v>
      </c>
      <c r="F19" s="81"/>
      <c r="G19" s="80">
        <f>SUMIF(F47:F47,A19,H47:H47)</f>
        <v>0</v>
      </c>
      <c r="H19" s="81"/>
      <c r="I19" s="80">
        <f>SUMIF(F47:F47,A19,I47:I47)</f>
        <v>0</v>
      </c>
      <c r="J19" s="82"/>
    </row>
    <row r="20" spans="1:10" ht="23.25" customHeight="1" x14ac:dyDescent="0.25">
      <c r="A20" s="180" t="s">
        <v>61</v>
      </c>
      <c r="B20" s="181" t="s">
        <v>27</v>
      </c>
      <c r="C20" s="56"/>
      <c r="D20" s="57"/>
      <c r="E20" s="80">
        <f>SUMIF(F47:F47,A20,G47:G47)</f>
        <v>0</v>
      </c>
      <c r="F20" s="81"/>
      <c r="G20" s="80">
        <f>SUMIF(F47:F47,A20,H47:H47)</f>
        <v>0</v>
      </c>
      <c r="H20" s="81"/>
      <c r="I20" s="80">
        <f>SUMIF(F47:F47,A20,I47:I47)</f>
        <v>0</v>
      </c>
      <c r="J20" s="82"/>
    </row>
    <row r="21" spans="1:10" ht="23.25" customHeight="1" x14ac:dyDescent="0.3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45411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3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4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53</v>
      </c>
      <c r="C39" s="137" t="s">
        <v>47</v>
      </c>
      <c r="D39" s="138"/>
      <c r="E39" s="138"/>
      <c r="F39" s="146">
        <f>'Rozpočet Pol'!AC21</f>
        <v>0</v>
      </c>
      <c r="G39" s="147">
        <f>'Rozpočet Pol'!AD21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5" x14ac:dyDescent="0.35">
      <c r="B44" s="160" t="s">
        <v>56</v>
      </c>
    </row>
    <row r="46" spans="1:10" ht="25.5" customHeight="1" x14ac:dyDescent="0.25">
      <c r="A46" s="161"/>
      <c r="B46" s="164" t="s">
        <v>16</v>
      </c>
      <c r="C46" s="164" t="s">
        <v>5</v>
      </c>
      <c r="D46" s="165"/>
      <c r="E46" s="165"/>
      <c r="F46" s="168" t="s">
        <v>57</v>
      </c>
      <c r="G46" s="168" t="s">
        <v>29</v>
      </c>
      <c r="H46" s="168" t="s">
        <v>30</v>
      </c>
      <c r="I46" s="169" t="s">
        <v>28</v>
      </c>
      <c r="J46" s="169"/>
    </row>
    <row r="47" spans="1:10" ht="25.5" customHeight="1" x14ac:dyDescent="0.25">
      <c r="A47" s="162"/>
      <c r="B47" s="170" t="s">
        <v>58</v>
      </c>
      <c r="C47" s="171" t="s">
        <v>59</v>
      </c>
      <c r="D47" s="172"/>
      <c r="E47" s="172"/>
      <c r="F47" s="173" t="s">
        <v>23</v>
      </c>
      <c r="G47" s="174">
        <f>'Rozpočet Pol'!I8</f>
        <v>0</v>
      </c>
      <c r="H47" s="174">
        <f>'Rozpočet Pol'!K8</f>
        <v>0</v>
      </c>
      <c r="I47" s="175">
        <f>G47+H47</f>
        <v>0</v>
      </c>
      <c r="J47" s="175"/>
    </row>
    <row r="48" spans="1:10" ht="25.5" customHeight="1" x14ac:dyDescent="0.25">
      <c r="A48" s="163"/>
      <c r="B48" s="166" t="s">
        <v>1</v>
      </c>
      <c r="C48" s="166"/>
      <c r="D48" s="167"/>
      <c r="E48" s="167"/>
      <c r="F48" s="176"/>
      <c r="G48" s="177">
        <f>G47</f>
        <v>0</v>
      </c>
      <c r="H48" s="177">
        <f>H47</f>
        <v>0</v>
      </c>
      <c r="I48" s="178">
        <f>I47</f>
        <v>0</v>
      </c>
      <c r="J48" s="178"/>
    </row>
    <row r="49" spans="6:10" x14ac:dyDescent="0.25">
      <c r="F49" s="179"/>
      <c r="G49" s="129"/>
      <c r="H49" s="179"/>
      <c r="I49" s="129"/>
      <c r="J49" s="129"/>
    </row>
    <row r="50" spans="6:10" x14ac:dyDescent="0.25">
      <c r="F50" s="179"/>
      <c r="G50" s="129"/>
      <c r="H50" s="179"/>
      <c r="I50" s="129"/>
      <c r="J50" s="129"/>
    </row>
    <row r="51" spans="6:10" x14ac:dyDescent="0.25">
      <c r="F51" s="179"/>
      <c r="G51" s="129"/>
      <c r="H51" s="179"/>
      <c r="I51" s="129"/>
      <c r="J51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I48:J48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5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5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5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1"/>
  <sheetViews>
    <sheetView tabSelected="1" workbookViewId="0">
      <selection sqref="A1:G1"/>
    </sheetView>
  </sheetViews>
  <sheetFormatPr defaultRowHeight="12.5" outlineLevelRow="1" x14ac:dyDescent="0.25"/>
  <cols>
    <col min="1" max="1" width="4.1796875" customWidth="1"/>
    <col min="2" max="2" width="14.36328125" style="128" customWidth="1"/>
    <col min="3" max="3" width="38.1796875" style="128" customWidth="1"/>
    <col min="4" max="4" width="4.453125" customWidth="1"/>
    <col min="5" max="5" width="10.453125" customWidth="1"/>
    <col min="6" max="6" width="9.81640625" customWidth="1"/>
    <col min="7" max="7" width="12.632812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5">
      <c r="A1" s="182" t="s">
        <v>6</v>
      </c>
      <c r="B1" s="182"/>
      <c r="C1" s="182"/>
      <c r="D1" s="182"/>
      <c r="E1" s="182"/>
      <c r="F1" s="182"/>
      <c r="G1" s="182"/>
      <c r="AE1" t="s">
        <v>63</v>
      </c>
    </row>
    <row r="2" spans="1:60" ht="25" customHeight="1" x14ac:dyDescent="0.25">
      <c r="A2" s="189" t="s">
        <v>62</v>
      </c>
      <c r="B2" s="183"/>
      <c r="C2" s="184" t="s">
        <v>47</v>
      </c>
      <c r="D2" s="185"/>
      <c r="E2" s="185"/>
      <c r="F2" s="185"/>
      <c r="G2" s="191"/>
      <c r="AE2" t="s">
        <v>64</v>
      </c>
    </row>
    <row r="3" spans="1:60" ht="25" customHeight="1" x14ac:dyDescent="0.25">
      <c r="A3" s="190" t="s">
        <v>7</v>
      </c>
      <c r="B3" s="188"/>
      <c r="C3" s="186" t="s">
        <v>43</v>
      </c>
      <c r="D3" s="187"/>
      <c r="E3" s="187"/>
      <c r="F3" s="187"/>
      <c r="G3" s="192"/>
      <c r="AE3" t="s">
        <v>65</v>
      </c>
    </row>
    <row r="4" spans="1:60" ht="25" hidden="1" customHeight="1" x14ac:dyDescent="0.25">
      <c r="A4" s="190" t="s">
        <v>8</v>
      </c>
      <c r="B4" s="188"/>
      <c r="C4" s="186"/>
      <c r="D4" s="187"/>
      <c r="E4" s="187"/>
      <c r="F4" s="187"/>
      <c r="G4" s="192"/>
      <c r="AE4" t="s">
        <v>66</v>
      </c>
    </row>
    <row r="5" spans="1:60" hidden="1" x14ac:dyDescent="0.25">
      <c r="A5" s="193" t="s">
        <v>67</v>
      </c>
      <c r="B5" s="194"/>
      <c r="C5" s="195"/>
      <c r="D5" s="196"/>
      <c r="E5" s="196"/>
      <c r="F5" s="196"/>
      <c r="G5" s="197"/>
      <c r="AE5" t="s">
        <v>68</v>
      </c>
    </row>
    <row r="7" spans="1:60" ht="37.5" x14ac:dyDescent="0.25">
      <c r="A7" s="201" t="s">
        <v>69</v>
      </c>
      <c r="B7" s="202" t="s">
        <v>70</v>
      </c>
      <c r="C7" s="202" t="s">
        <v>71</v>
      </c>
      <c r="D7" s="201" t="s">
        <v>72</v>
      </c>
      <c r="E7" s="201" t="s">
        <v>73</v>
      </c>
      <c r="F7" s="198" t="s">
        <v>74</v>
      </c>
      <c r="G7" s="212" t="s">
        <v>28</v>
      </c>
      <c r="H7" s="213" t="s">
        <v>29</v>
      </c>
      <c r="I7" s="213" t="s">
        <v>75</v>
      </c>
      <c r="J7" s="213" t="s">
        <v>30</v>
      </c>
      <c r="K7" s="213" t="s">
        <v>76</v>
      </c>
      <c r="L7" s="213" t="s">
        <v>77</v>
      </c>
      <c r="M7" s="213" t="s">
        <v>78</v>
      </c>
      <c r="N7" s="213" t="s">
        <v>79</v>
      </c>
      <c r="O7" s="213" t="s">
        <v>80</v>
      </c>
      <c r="P7" s="213" t="s">
        <v>81</v>
      </c>
      <c r="Q7" s="213" t="s">
        <v>82</v>
      </c>
      <c r="R7" s="213" t="s">
        <v>83</v>
      </c>
      <c r="S7" s="213" t="s">
        <v>84</v>
      </c>
      <c r="T7" s="213" t="s">
        <v>85</v>
      </c>
      <c r="U7" s="204" t="s">
        <v>86</v>
      </c>
    </row>
    <row r="8" spans="1:60" x14ac:dyDescent="0.25">
      <c r="A8" s="214" t="s">
        <v>87</v>
      </c>
      <c r="B8" s="215" t="s">
        <v>58</v>
      </c>
      <c r="C8" s="216" t="s">
        <v>59</v>
      </c>
      <c r="D8" s="217"/>
      <c r="E8" s="218"/>
      <c r="F8" s="219"/>
      <c r="G8" s="219">
        <f>SUMIF(AE9:AE19,"&lt;&gt;NOR",G9:G19)</f>
        <v>0</v>
      </c>
      <c r="H8" s="219"/>
      <c r="I8" s="219">
        <f>SUM(I9:I19)</f>
        <v>0</v>
      </c>
      <c r="J8" s="219"/>
      <c r="K8" s="219">
        <f>SUM(K9:K19)</f>
        <v>0</v>
      </c>
      <c r="L8" s="219"/>
      <c r="M8" s="219">
        <f>SUM(M9:M19)</f>
        <v>0</v>
      </c>
      <c r="N8" s="203"/>
      <c r="O8" s="203">
        <f>SUM(O9:O19)</f>
        <v>0.76766999999999996</v>
      </c>
      <c r="P8" s="203"/>
      <c r="Q8" s="203">
        <f>SUM(Q9:Q19)</f>
        <v>0</v>
      </c>
      <c r="R8" s="203"/>
      <c r="S8" s="203"/>
      <c r="T8" s="214"/>
      <c r="U8" s="203">
        <f>SUM(U9:U19)</f>
        <v>146.88999999999999</v>
      </c>
      <c r="AE8" t="s">
        <v>88</v>
      </c>
    </row>
    <row r="9" spans="1:60" outlineLevel="1" x14ac:dyDescent="0.25">
      <c r="A9" s="200">
        <v>1</v>
      </c>
      <c r="B9" s="205" t="s">
        <v>89</v>
      </c>
      <c r="C9" s="242" t="s">
        <v>90</v>
      </c>
      <c r="D9" s="206" t="s">
        <v>91</v>
      </c>
      <c r="E9" s="209">
        <v>167</v>
      </c>
      <c r="F9" s="210">
        <f>H9+J9</f>
        <v>0</v>
      </c>
      <c r="G9" s="210">
        <f>ROUND(E9*F9,2)</f>
        <v>0</v>
      </c>
      <c r="H9" s="211"/>
      <c r="I9" s="210">
        <f>ROUND(E9*H9,2)</f>
        <v>0</v>
      </c>
      <c r="J9" s="211"/>
      <c r="K9" s="210">
        <f>ROUND(E9*J9,2)</f>
        <v>0</v>
      </c>
      <c r="L9" s="210">
        <v>21</v>
      </c>
      <c r="M9" s="210">
        <f>G9*(1+L9/100)</f>
        <v>0</v>
      </c>
      <c r="N9" s="207">
        <v>6.0000000000000002E-5</v>
      </c>
      <c r="O9" s="207">
        <f>ROUND(E9*N9,5)</f>
        <v>1.0019999999999999E-2</v>
      </c>
      <c r="P9" s="207">
        <v>0</v>
      </c>
      <c r="Q9" s="207">
        <f>ROUND(E9*P9,5)</f>
        <v>0</v>
      </c>
      <c r="R9" s="207"/>
      <c r="S9" s="207"/>
      <c r="T9" s="208">
        <v>0.25645000000000001</v>
      </c>
      <c r="U9" s="207">
        <f>ROUND(E9*T9,2)</f>
        <v>42.83</v>
      </c>
      <c r="V9" s="199"/>
      <c r="W9" s="199"/>
      <c r="X9" s="199"/>
      <c r="Y9" s="199"/>
      <c r="Z9" s="199"/>
      <c r="AA9" s="199"/>
      <c r="AB9" s="199"/>
      <c r="AC9" s="199"/>
      <c r="AD9" s="199"/>
      <c r="AE9" s="199" t="s">
        <v>92</v>
      </c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0" outlineLevel="1" x14ac:dyDescent="0.25">
      <c r="A10" s="200">
        <v>2</v>
      </c>
      <c r="B10" s="205" t="s">
        <v>93</v>
      </c>
      <c r="C10" s="242" t="s">
        <v>94</v>
      </c>
      <c r="D10" s="206" t="s">
        <v>95</v>
      </c>
      <c r="E10" s="209">
        <v>180</v>
      </c>
      <c r="F10" s="210">
        <f>H10+J10</f>
        <v>0</v>
      </c>
      <c r="G10" s="210">
        <f>ROUND(E10*F10,2)</f>
        <v>0</v>
      </c>
      <c r="H10" s="211"/>
      <c r="I10" s="210">
        <f>ROUND(E10*H10,2)</f>
        <v>0</v>
      </c>
      <c r="J10" s="211"/>
      <c r="K10" s="210">
        <f>ROUND(E10*J10,2)</f>
        <v>0</v>
      </c>
      <c r="L10" s="210">
        <v>21</v>
      </c>
      <c r="M10" s="210">
        <f>G10*(1+L10/100)</f>
        <v>0</v>
      </c>
      <c r="N10" s="207">
        <v>2.9999999999999997E-4</v>
      </c>
      <c r="O10" s="207">
        <f>ROUND(E10*N10,5)</f>
        <v>5.3999999999999999E-2</v>
      </c>
      <c r="P10" s="207">
        <v>0</v>
      </c>
      <c r="Q10" s="207">
        <f>ROUND(E10*P10,5)</f>
        <v>0</v>
      </c>
      <c r="R10" s="207"/>
      <c r="S10" s="207"/>
      <c r="T10" s="208">
        <v>0.219</v>
      </c>
      <c r="U10" s="207">
        <f>ROUND(E10*T10,2)</f>
        <v>39.42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 t="s">
        <v>92</v>
      </c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5">
      <c r="A11" s="200">
        <v>3</v>
      </c>
      <c r="B11" s="205" t="s">
        <v>58</v>
      </c>
      <c r="C11" s="242" t="s">
        <v>96</v>
      </c>
      <c r="D11" s="206" t="s">
        <v>97</v>
      </c>
      <c r="E11" s="209">
        <v>23</v>
      </c>
      <c r="F11" s="210">
        <f>H11+J11</f>
        <v>0</v>
      </c>
      <c r="G11" s="210">
        <f>ROUND(E11*F11,2)</f>
        <v>0</v>
      </c>
      <c r="H11" s="211"/>
      <c r="I11" s="210">
        <f>ROUND(E11*H11,2)</f>
        <v>0</v>
      </c>
      <c r="J11" s="211"/>
      <c r="K11" s="210">
        <f>ROUND(E11*J11,2)</f>
        <v>0</v>
      </c>
      <c r="L11" s="210">
        <v>21</v>
      </c>
      <c r="M11" s="210">
        <f>G11*(1+L11/100)</f>
        <v>0</v>
      </c>
      <c r="N11" s="207">
        <v>0</v>
      </c>
      <c r="O11" s="207">
        <f>ROUND(E11*N11,5)</f>
        <v>0</v>
      </c>
      <c r="P11" s="207">
        <v>0</v>
      </c>
      <c r="Q11" s="207">
        <f>ROUND(E11*P11,5)</f>
        <v>0</v>
      </c>
      <c r="R11" s="207"/>
      <c r="S11" s="207"/>
      <c r="T11" s="208">
        <v>0</v>
      </c>
      <c r="U11" s="207">
        <f>ROUND(E11*T11,2)</f>
        <v>0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 t="s">
        <v>92</v>
      </c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5">
      <c r="A12" s="200">
        <v>4</v>
      </c>
      <c r="B12" s="205" t="s">
        <v>98</v>
      </c>
      <c r="C12" s="242" t="s">
        <v>99</v>
      </c>
      <c r="D12" s="206" t="s">
        <v>97</v>
      </c>
      <c r="E12" s="209">
        <v>56</v>
      </c>
      <c r="F12" s="210">
        <f>H12+J12</f>
        <v>0</v>
      </c>
      <c r="G12" s="210">
        <f>ROUND(E12*F12,2)</f>
        <v>0</v>
      </c>
      <c r="H12" s="211"/>
      <c r="I12" s="210">
        <f>ROUND(E12*H12,2)</f>
        <v>0</v>
      </c>
      <c r="J12" s="211"/>
      <c r="K12" s="210">
        <f>ROUND(E12*J12,2)</f>
        <v>0</v>
      </c>
      <c r="L12" s="210">
        <v>21</v>
      </c>
      <c r="M12" s="210">
        <f>G12*(1+L12/100)</f>
        <v>0</v>
      </c>
      <c r="N12" s="207">
        <v>7.6800000000000002E-3</v>
      </c>
      <c r="O12" s="207">
        <f>ROUND(E12*N12,5)</f>
        <v>0.43008000000000002</v>
      </c>
      <c r="P12" s="207">
        <v>0</v>
      </c>
      <c r="Q12" s="207">
        <f>ROUND(E12*P12,5)</f>
        <v>0</v>
      </c>
      <c r="R12" s="207"/>
      <c r="S12" s="207"/>
      <c r="T12" s="208">
        <v>0</v>
      </c>
      <c r="U12" s="207">
        <f>ROUND(E12*T12,2)</f>
        <v>0</v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199" t="s">
        <v>100</v>
      </c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5">
      <c r="A13" s="200">
        <v>5</v>
      </c>
      <c r="B13" s="205" t="s">
        <v>101</v>
      </c>
      <c r="C13" s="242" t="s">
        <v>102</v>
      </c>
      <c r="D13" s="206" t="s">
        <v>97</v>
      </c>
      <c r="E13" s="209">
        <v>37</v>
      </c>
      <c r="F13" s="210">
        <f>H13+J13</f>
        <v>0</v>
      </c>
      <c r="G13" s="210">
        <f>ROUND(E13*F13,2)</f>
        <v>0</v>
      </c>
      <c r="H13" s="211"/>
      <c r="I13" s="210">
        <f>ROUND(E13*H13,2)</f>
        <v>0</v>
      </c>
      <c r="J13" s="211"/>
      <c r="K13" s="210">
        <f>ROUND(E13*J13,2)</f>
        <v>0</v>
      </c>
      <c r="L13" s="210">
        <v>21</v>
      </c>
      <c r="M13" s="210">
        <f>G13*(1+L13/100)</f>
        <v>0</v>
      </c>
      <c r="N13" s="207">
        <v>0</v>
      </c>
      <c r="O13" s="207">
        <f>ROUND(E13*N13,5)</f>
        <v>0</v>
      </c>
      <c r="P13" s="207">
        <v>0</v>
      </c>
      <c r="Q13" s="207">
        <f>ROUND(E13*P13,5)</f>
        <v>0</v>
      </c>
      <c r="R13" s="207"/>
      <c r="S13" s="207"/>
      <c r="T13" s="208">
        <v>0</v>
      </c>
      <c r="U13" s="207">
        <f>ROUND(E13*T13,2)</f>
        <v>0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 t="s">
        <v>92</v>
      </c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5">
      <c r="A14" s="200">
        <v>6</v>
      </c>
      <c r="B14" s="205" t="s">
        <v>103</v>
      </c>
      <c r="C14" s="242" t="s">
        <v>104</v>
      </c>
      <c r="D14" s="206" t="s">
        <v>97</v>
      </c>
      <c r="E14" s="209">
        <v>28</v>
      </c>
      <c r="F14" s="210">
        <f>H14+J14</f>
        <v>0</v>
      </c>
      <c r="G14" s="210">
        <f>ROUND(E14*F14,2)</f>
        <v>0</v>
      </c>
      <c r="H14" s="211"/>
      <c r="I14" s="210">
        <f>ROUND(E14*H14,2)</f>
        <v>0</v>
      </c>
      <c r="J14" s="211"/>
      <c r="K14" s="210">
        <f>ROUND(E14*J14,2)</f>
        <v>0</v>
      </c>
      <c r="L14" s="210">
        <v>21</v>
      </c>
      <c r="M14" s="210">
        <f>G14*(1+L14/100)</f>
        <v>0</v>
      </c>
      <c r="N14" s="207">
        <v>0</v>
      </c>
      <c r="O14" s="207">
        <f>ROUND(E14*N14,5)</f>
        <v>0</v>
      </c>
      <c r="P14" s="207">
        <v>0</v>
      </c>
      <c r="Q14" s="207">
        <f>ROUND(E14*P14,5)</f>
        <v>0</v>
      </c>
      <c r="R14" s="207"/>
      <c r="S14" s="207"/>
      <c r="T14" s="208">
        <v>0</v>
      </c>
      <c r="U14" s="207">
        <f>ROUND(E14*T14,2)</f>
        <v>0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 t="s">
        <v>92</v>
      </c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5">
      <c r="A15" s="200">
        <v>7</v>
      </c>
      <c r="B15" s="205" t="s">
        <v>105</v>
      </c>
      <c r="C15" s="242" t="s">
        <v>106</v>
      </c>
      <c r="D15" s="206" t="s">
        <v>97</v>
      </c>
      <c r="E15" s="209">
        <v>60</v>
      </c>
      <c r="F15" s="210">
        <f>H15+J15</f>
        <v>0</v>
      </c>
      <c r="G15" s="210">
        <f>ROUND(E15*F15,2)</f>
        <v>0</v>
      </c>
      <c r="H15" s="211"/>
      <c r="I15" s="210">
        <f>ROUND(E15*H15,2)</f>
        <v>0</v>
      </c>
      <c r="J15" s="211"/>
      <c r="K15" s="210">
        <f>ROUND(E15*J15,2)</f>
        <v>0</v>
      </c>
      <c r="L15" s="210">
        <v>21</v>
      </c>
      <c r="M15" s="210">
        <f>G15*(1+L15/100)</f>
        <v>0</v>
      </c>
      <c r="N15" s="207">
        <v>0</v>
      </c>
      <c r="O15" s="207">
        <f>ROUND(E15*N15,5)</f>
        <v>0</v>
      </c>
      <c r="P15" s="207">
        <v>0</v>
      </c>
      <c r="Q15" s="207">
        <f>ROUND(E15*P15,5)</f>
        <v>0</v>
      </c>
      <c r="R15" s="207"/>
      <c r="S15" s="207"/>
      <c r="T15" s="208">
        <v>0</v>
      </c>
      <c r="U15" s="207">
        <f>ROUND(E15*T15,2)</f>
        <v>0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 t="s">
        <v>92</v>
      </c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5">
      <c r="A16" s="200">
        <v>8</v>
      </c>
      <c r="B16" s="205" t="s">
        <v>107</v>
      </c>
      <c r="C16" s="242" t="s">
        <v>108</v>
      </c>
      <c r="D16" s="206" t="s">
        <v>97</v>
      </c>
      <c r="E16" s="209">
        <v>180</v>
      </c>
      <c r="F16" s="210">
        <f>H16+J16</f>
        <v>0</v>
      </c>
      <c r="G16" s="210">
        <f>ROUND(E16*F16,2)</f>
        <v>0</v>
      </c>
      <c r="H16" s="211"/>
      <c r="I16" s="210">
        <f>ROUND(E16*H16,2)</f>
        <v>0</v>
      </c>
      <c r="J16" s="211"/>
      <c r="K16" s="210">
        <f>ROUND(E16*J16,2)</f>
        <v>0</v>
      </c>
      <c r="L16" s="210">
        <v>21</v>
      </c>
      <c r="M16" s="210">
        <f>G16*(1+L16/100)</f>
        <v>0</v>
      </c>
      <c r="N16" s="207">
        <v>0</v>
      </c>
      <c r="O16" s="207">
        <f>ROUND(E16*N16,5)</f>
        <v>0</v>
      </c>
      <c r="P16" s="207">
        <v>0</v>
      </c>
      <c r="Q16" s="207">
        <f>ROUND(E16*P16,5)</f>
        <v>0</v>
      </c>
      <c r="R16" s="207"/>
      <c r="S16" s="207"/>
      <c r="T16" s="208">
        <v>0</v>
      </c>
      <c r="U16" s="207">
        <f>ROUND(E16*T16,2)</f>
        <v>0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 t="s">
        <v>92</v>
      </c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5">
      <c r="A17" s="200">
        <v>9</v>
      </c>
      <c r="B17" s="205" t="s">
        <v>109</v>
      </c>
      <c r="C17" s="242" t="s">
        <v>110</v>
      </c>
      <c r="D17" s="206" t="s">
        <v>97</v>
      </c>
      <c r="E17" s="209">
        <v>33</v>
      </c>
      <c r="F17" s="210">
        <f>H17+J17</f>
        <v>0</v>
      </c>
      <c r="G17" s="210">
        <f>ROUND(E17*F17,2)</f>
        <v>0</v>
      </c>
      <c r="H17" s="211"/>
      <c r="I17" s="210">
        <f>ROUND(E17*H17,2)</f>
        <v>0</v>
      </c>
      <c r="J17" s="211"/>
      <c r="K17" s="210">
        <f>ROUND(E17*J17,2)</f>
        <v>0</v>
      </c>
      <c r="L17" s="210">
        <v>21</v>
      </c>
      <c r="M17" s="210">
        <f>G17*(1+L17/100)</f>
        <v>0</v>
      </c>
      <c r="N17" s="207">
        <v>8.2900000000000005E-3</v>
      </c>
      <c r="O17" s="207">
        <f>ROUND(E17*N17,5)</f>
        <v>0.27356999999999998</v>
      </c>
      <c r="P17" s="207">
        <v>0</v>
      </c>
      <c r="Q17" s="207">
        <f>ROUND(E17*P17,5)</f>
        <v>0</v>
      </c>
      <c r="R17" s="207"/>
      <c r="S17" s="207"/>
      <c r="T17" s="208">
        <v>1.841</v>
      </c>
      <c r="U17" s="207">
        <f>ROUND(E17*T17,2)</f>
        <v>60.75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 t="s">
        <v>92</v>
      </c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5">
      <c r="A18" s="200">
        <v>10</v>
      </c>
      <c r="B18" s="205" t="s">
        <v>111</v>
      </c>
      <c r="C18" s="242" t="s">
        <v>112</v>
      </c>
      <c r="D18" s="206" t="s">
        <v>97</v>
      </c>
      <c r="E18" s="209">
        <v>33</v>
      </c>
      <c r="F18" s="210">
        <f>H18+J18</f>
        <v>0</v>
      </c>
      <c r="G18" s="210">
        <f>ROUND(E18*F18,2)</f>
        <v>0</v>
      </c>
      <c r="H18" s="211"/>
      <c r="I18" s="210">
        <f>ROUND(E18*H18,2)</f>
        <v>0</v>
      </c>
      <c r="J18" s="211"/>
      <c r="K18" s="210">
        <f>ROUND(E18*J18,2)</f>
        <v>0</v>
      </c>
      <c r="L18" s="210">
        <v>21</v>
      </c>
      <c r="M18" s="210">
        <f>G18*(1+L18/100)</f>
        <v>0</v>
      </c>
      <c r="N18" s="207">
        <v>0</v>
      </c>
      <c r="O18" s="207">
        <f>ROUND(E18*N18,5)</f>
        <v>0</v>
      </c>
      <c r="P18" s="207">
        <v>0</v>
      </c>
      <c r="Q18" s="207">
        <f>ROUND(E18*P18,5)</f>
        <v>0</v>
      </c>
      <c r="R18" s="207"/>
      <c r="S18" s="207"/>
      <c r="T18" s="208">
        <v>0</v>
      </c>
      <c r="U18" s="207">
        <f>ROUND(E18*T18,2)</f>
        <v>0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 t="s">
        <v>92</v>
      </c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5">
      <c r="A19" s="220">
        <v>11</v>
      </c>
      <c r="B19" s="221" t="s">
        <v>113</v>
      </c>
      <c r="C19" s="243" t="s">
        <v>114</v>
      </c>
      <c r="D19" s="222" t="s">
        <v>115</v>
      </c>
      <c r="E19" s="223">
        <v>0.76766999999999996</v>
      </c>
      <c r="F19" s="224">
        <f>H19+J19</f>
        <v>0</v>
      </c>
      <c r="G19" s="224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6">
        <v>0</v>
      </c>
      <c r="O19" s="226">
        <f>ROUND(E19*N19,5)</f>
        <v>0</v>
      </c>
      <c r="P19" s="226">
        <v>0</v>
      </c>
      <c r="Q19" s="226">
        <f>ROUND(E19*P19,5)</f>
        <v>0</v>
      </c>
      <c r="R19" s="226"/>
      <c r="S19" s="226"/>
      <c r="T19" s="227">
        <v>5.0640000000000001</v>
      </c>
      <c r="U19" s="226">
        <f>ROUND(E19*T19,2)</f>
        <v>3.89</v>
      </c>
      <c r="V19" s="199"/>
      <c r="W19" s="199"/>
      <c r="X19" s="199"/>
      <c r="Y19" s="199"/>
      <c r="Z19" s="199"/>
      <c r="AA19" s="199"/>
      <c r="AB19" s="199"/>
      <c r="AC19" s="199"/>
      <c r="AD19" s="199"/>
      <c r="AE19" s="199" t="s">
        <v>92</v>
      </c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x14ac:dyDescent="0.25">
      <c r="A20" s="6"/>
      <c r="B20" s="7" t="s">
        <v>116</v>
      </c>
      <c r="C20" s="244" t="s">
        <v>116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AC20">
        <v>15</v>
      </c>
      <c r="AD20">
        <v>21</v>
      </c>
    </row>
    <row r="21" spans="1:60" ht="13" x14ac:dyDescent="0.25">
      <c r="A21" s="228"/>
      <c r="B21" s="229" t="s">
        <v>28</v>
      </c>
      <c r="C21" s="245" t="s">
        <v>116</v>
      </c>
      <c r="D21" s="230"/>
      <c r="E21" s="230"/>
      <c r="F21" s="230"/>
      <c r="G21" s="241">
        <f>G8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AC21">
        <f>SUMIF(L7:L19,AC20,G7:G19)</f>
        <v>0</v>
      </c>
      <c r="AD21">
        <f>SUMIF(L7:L19,AD20,G7:G19)</f>
        <v>0</v>
      </c>
      <c r="AE21" t="s">
        <v>117</v>
      </c>
    </row>
    <row r="22" spans="1:60" x14ac:dyDescent="0.25">
      <c r="A22" s="6"/>
      <c r="B22" s="7" t="s">
        <v>116</v>
      </c>
      <c r="C22" s="244" t="s">
        <v>116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60" x14ac:dyDescent="0.25">
      <c r="A23" s="6"/>
      <c r="B23" s="7" t="s">
        <v>116</v>
      </c>
      <c r="C23" s="244" t="s">
        <v>116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60" x14ac:dyDescent="0.25">
      <c r="A24" s="231" t="s">
        <v>118</v>
      </c>
      <c r="B24" s="231"/>
      <c r="C24" s="24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60" x14ac:dyDescent="0.25">
      <c r="A25" s="232"/>
      <c r="B25" s="233"/>
      <c r="C25" s="247"/>
      <c r="D25" s="233"/>
      <c r="E25" s="233"/>
      <c r="F25" s="233"/>
      <c r="G25" s="23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AE25" t="s">
        <v>119</v>
      </c>
    </row>
    <row r="26" spans="1:60" x14ac:dyDescent="0.25">
      <c r="A26" s="235"/>
      <c r="B26" s="236"/>
      <c r="C26" s="248"/>
      <c r="D26" s="236"/>
      <c r="E26" s="236"/>
      <c r="F26" s="236"/>
      <c r="G26" s="23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60" x14ac:dyDescent="0.25">
      <c r="A27" s="235"/>
      <c r="B27" s="236"/>
      <c r="C27" s="248"/>
      <c r="D27" s="236"/>
      <c r="E27" s="236"/>
      <c r="F27" s="236"/>
      <c r="G27" s="23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 x14ac:dyDescent="0.25">
      <c r="A28" s="235"/>
      <c r="B28" s="236"/>
      <c r="C28" s="248"/>
      <c r="D28" s="236"/>
      <c r="E28" s="236"/>
      <c r="F28" s="236"/>
      <c r="G28" s="23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5">
      <c r="A29" s="238"/>
      <c r="B29" s="239"/>
      <c r="C29" s="249"/>
      <c r="D29" s="239"/>
      <c r="E29" s="239"/>
      <c r="F29" s="239"/>
      <c r="G29" s="24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5">
      <c r="A30" s="6"/>
      <c r="B30" s="7" t="s">
        <v>116</v>
      </c>
      <c r="C30" s="244" t="s">
        <v>116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5">
      <c r="C31" s="250"/>
      <c r="AE31" t="s">
        <v>120</v>
      </c>
    </row>
  </sheetData>
  <mergeCells count="6">
    <mergeCell ref="A1:G1"/>
    <mergeCell ref="C2:G2"/>
    <mergeCell ref="C3:G3"/>
    <mergeCell ref="C4:G4"/>
    <mergeCell ref="A24:C24"/>
    <mergeCell ref="A25:G29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Majk</dc:creator>
  <cp:lastModifiedBy>Michal Majk</cp:lastModifiedBy>
  <cp:lastPrinted>2014-02-28T09:52:57Z</cp:lastPrinted>
  <dcterms:created xsi:type="dcterms:W3CDTF">2009-04-08T07:15:50Z</dcterms:created>
  <dcterms:modified xsi:type="dcterms:W3CDTF">2024-04-29T07:53:16Z</dcterms:modified>
</cp:coreProperties>
</file>