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esktop\PROJEKTY 2024\5.2024   MŠ SVATAVA - PD PRO DOTACE\NA ODEVZDÁNÍ 29-4-24\"/>
    </mc:Choice>
  </mc:AlternateContent>
  <xr:revisionPtr revIDLastSave="0" documentId="8_{79F06694-57E6-4CA6-ACF1-051598AEFA3C}" xr6:coauthVersionLast="47" xr6:coauthVersionMax="47" xr10:uidLastSave="{00000000-0000-0000-0000-000000000000}"/>
  <bookViews>
    <workbookView xWindow="-28920" yWindow="825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Pol'!$A$1:$U$43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G50" i="1"/>
  <c r="G49" i="1"/>
  <c r="G48" i="1"/>
  <c r="G47" i="1"/>
  <c r="G39" i="1"/>
  <c r="F39" i="1"/>
  <c r="G33" i="12"/>
  <c r="AC33" i="12"/>
  <c r="AD33" i="12"/>
  <c r="G8" i="12"/>
  <c r="F9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 s="1"/>
  <c r="I11" i="12"/>
  <c r="I10" i="12" s="1"/>
  <c r="K11" i="12"/>
  <c r="K10" i="12" s="1"/>
  <c r="O11" i="12"/>
  <c r="O10" i="12" s="1"/>
  <c r="Q11" i="12"/>
  <c r="U11" i="12"/>
  <c r="U10" i="12" s="1"/>
  <c r="F12" i="12"/>
  <c r="G12" i="12"/>
  <c r="I12" i="12"/>
  <c r="K12" i="12"/>
  <c r="M12" i="12"/>
  <c r="O12" i="12"/>
  <c r="Q12" i="12"/>
  <c r="Q10" i="12" s="1"/>
  <c r="U12" i="12"/>
  <c r="F13" i="12"/>
  <c r="G13" i="12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/>
  <c r="I15" i="12"/>
  <c r="K15" i="12"/>
  <c r="M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/>
  <c r="I18" i="12"/>
  <c r="K18" i="12"/>
  <c r="M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K21" i="12"/>
  <c r="O21" i="12"/>
  <c r="U21" i="12"/>
  <c r="F22" i="12"/>
  <c r="G22" i="12" s="1"/>
  <c r="I22" i="12"/>
  <c r="I21" i="12" s="1"/>
  <c r="K22" i="12"/>
  <c r="O22" i="12"/>
  <c r="Q22" i="12"/>
  <c r="Q21" i="12" s="1"/>
  <c r="U22" i="12"/>
  <c r="F24" i="12"/>
  <c r="G24" i="12"/>
  <c r="M24" i="12" s="1"/>
  <c r="I24" i="12"/>
  <c r="K24" i="12"/>
  <c r="K23" i="12" s="1"/>
  <c r="O24" i="12"/>
  <c r="O23" i="12" s="1"/>
  <c r="Q24" i="12"/>
  <c r="Q23" i="12" s="1"/>
  <c r="U24" i="12"/>
  <c r="F25" i="12"/>
  <c r="G25" i="12" s="1"/>
  <c r="I25" i="12"/>
  <c r="K25" i="12"/>
  <c r="O25" i="12"/>
  <c r="Q25" i="12"/>
  <c r="U25" i="12"/>
  <c r="F26" i="12"/>
  <c r="G26" i="12"/>
  <c r="I26" i="12"/>
  <c r="I23" i="12" s="1"/>
  <c r="K26" i="12"/>
  <c r="M26" i="12"/>
  <c r="O26" i="12"/>
  <c r="Q26" i="12"/>
  <c r="U26" i="12"/>
  <c r="U23" i="12" s="1"/>
  <c r="F27" i="12"/>
  <c r="G27" i="12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/>
  <c r="I29" i="12"/>
  <c r="K29" i="12"/>
  <c r="M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I20" i="1"/>
  <c r="G20" i="1"/>
  <c r="E20" i="1"/>
  <c r="I19" i="1"/>
  <c r="G19" i="1"/>
  <c r="E19" i="1"/>
  <c r="I18" i="1"/>
  <c r="G18" i="1"/>
  <c r="E18" i="1"/>
  <c r="I17" i="1"/>
  <c r="G17" i="1"/>
  <c r="E17" i="1"/>
  <c r="G16" i="1"/>
  <c r="E16" i="1"/>
  <c r="G51" i="1"/>
  <c r="H51" i="1"/>
  <c r="I50" i="1"/>
  <c r="I49" i="1"/>
  <c r="I48" i="1"/>
  <c r="I47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I51" i="1"/>
  <c r="G28" i="1"/>
  <c r="G23" i="1"/>
  <c r="M22" i="12"/>
  <c r="M21" i="12" s="1"/>
  <c r="G21" i="12"/>
  <c r="M25" i="12"/>
  <c r="G23" i="12"/>
  <c r="M11" i="12"/>
  <c r="M10" i="12" s="1"/>
  <c r="G10" i="12"/>
  <c r="M23" i="12"/>
  <c r="G21" i="1"/>
  <c r="E21" i="1"/>
  <c r="I39" i="1"/>
  <c r="I40" i="1" s="1"/>
  <c r="J39" i="1" s="1"/>
  <c r="J40" i="1" s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<sst xmlns="http://schemas.openxmlformats.org/spreadsheetml/2006/main" count="235" uniqueCount="146">
  <si>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</si>
  <si>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</si>
  <si>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</si>
  <si>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</si>
  <si>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</si>
  <si>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</si>
  <si>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</si>
  <si>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</si>
  <si>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</si>
  <si>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</si>
  <si>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</si>
  <si>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</si>
  <si>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</si>
  <si>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</si>
  <si>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</si>
  <si>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</si>
  <si>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</si>
  <si>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</si>
  <si>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</si>
  <si>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</si>
  <si>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</si>
  <si>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</si>
  <si>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</si>
  <si>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</si>
  <si>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</si>
  <si>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</si>
  <si>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</si>
  <si>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</si>
  <si>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</si>
  <si>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</si>
  <si>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</si>
  <si>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</si>
  <si>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</si>
  <si>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</si>
  <si>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</si>
  <si>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</si>
  <si>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</si>
  <si>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</si>
  <si>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</si>
  <si>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</si>
  <si>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</si>
  <si>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</si>
  <si>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</si>
  <si>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Svatava</t>
  </si>
  <si>
    <t>Rozpočet:</t>
  </si>
  <si>
    <t>Misto</t>
  </si>
  <si>
    <t>Varská projektová s.r.o.</t>
  </si>
  <si>
    <t>VÝMĚNA OKEN MATEŘSKÉ ŠKOLY, k.ú. Svatava, p.p.č. 6404, 638 04.2022</t>
  </si>
  <si>
    <t>Městys Svatava</t>
  </si>
  <si>
    <t>ČSA 277</t>
  </si>
  <si>
    <t>357 03</t>
  </si>
  <si>
    <t>00573141</t>
  </si>
  <si>
    <t>CZ00573141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</si>
  <si>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</si>
  <si>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</si>
  <si>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</si>
  <si>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</si>
  <si>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</si>
  <si>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</si>
  <si>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</si>
  <si>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96</t>
  </si>
  <si>
    <t>Bourání konstrukcí</t>
  </si>
  <si>
    <t>99</t>
  </si>
  <si>
    <t>Staveništní přesun hmot</t>
  </si>
  <si>
    <t>766</t>
  </si>
  <si>
    <t>Konstrukce truhlářské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</si>
  <si>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</si>
  <si>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</si>
  <si>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</si>
  <si>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</si>
  <si>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</si>
  <si>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</si>
  <si>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</si>
  <si>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</si>
  <si>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</si>
  <si>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</si>
  <si>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</si>
  <si>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</si>
  <si>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</si>
  <si>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</si>
  <si>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</si>
  <si>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</si>
  <si>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</si>
  <si>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</si>
  <si>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</si>
  <si>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</si>
  <si>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</si>
  <si>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</si>
  <si>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</si>
  <si>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</si>
  <si>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</si>
  <si>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</si>
  <si>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</si>
  <si>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</si>
  <si>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</si>
  <si>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612100020RA0</t>
  </si>
  <si>
    <t>Začištění omítek kolem oken a dveří</t>
  </si>
  <si>
    <t>m</t>
  </si>
  <si>
    <t>POL2_0</t>
  </si>
  <si>
    <t>968083002R00</t>
  </si>
  <si>
    <t>Vybourání plastových oken do 2 m2</t>
  </si>
  <si>
    <t>m2</t>
  </si>
  <si>
    <t>POL1_0</t>
  </si>
  <si>
    <t>968083012R00</t>
  </si>
  <si>
    <t>Vybourání plastových prosklených dveří pl.nad 2 m2</t>
  </si>
  <si>
    <t>968072247R00</t>
  </si>
  <si>
    <t>Vybourání kovových rámů nad 4 m2, spojovací krček</t>
  </si>
  <si>
    <t>968096001R00</t>
  </si>
  <si>
    <t xml:space="preserve">Bourání parapetů plastových š. do 20 cm </t>
  </si>
  <si>
    <t>968072455R00</t>
  </si>
  <si>
    <t>Vybourání kovových dveřních zárubní pl. do 2 m2</t>
  </si>
  <si>
    <t>979081111RT2</t>
  </si>
  <si>
    <t>Odvoz suti a vybour. hmot na skládku do 1 km, kontejnerem 4 t</t>
  </si>
  <si>
    <t>t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</si>
  <si>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</si>
  <si>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</si>
  <si>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</si>
  <si>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</si>
  <si>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</si>
  <si>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</si>
  <si>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979990191R00</t>
  </si>
  <si>
    <t>Poplatek za uložení suti - plastové výrobky, skupina odpadu 170203</t>
  </si>
  <si>
    <t>998011002R00</t>
  </si>
  <si>
    <t>Přesun hmot pro budovy zděné výšky do 12 m</t>
  </si>
  <si>
    <t>766670010RA0</t>
  </si>
  <si>
    <t>Okno plastové jednokřídlové typové plochy 1,5 m2</t>
  </si>
  <si>
    <t>kus</t>
  </si>
  <si>
    <t>766670022RA0</t>
  </si>
  <si>
    <t>Okno plastové dvoukřídlové typové plochy do 2,7 m2</t>
  </si>
  <si>
    <t>766670032RA0</t>
  </si>
  <si>
    <t>Dveře balkónové plastové typové</t>
  </si>
  <si>
    <t>766670032RAC</t>
  </si>
  <si>
    <t xml:space="preserve">Jednokřídlé dveře vchodové plastové typové, bílé, </t>
  </si>
  <si>
    <t xml:space="preserve">Dvoukřídlé dveře vchodové plastové typové, bílé, </t>
  </si>
  <si>
    <t>766690010RA0</t>
  </si>
  <si>
    <t>Desky parapetní vnitřní dodávka a montáž</t>
  </si>
  <si>
    <t>553420411R</t>
  </si>
  <si>
    <t>Parapet vnější Al eloxovaný tažený š. do 240 mm</t>
  </si>
  <si>
    <t>POL3_0</t>
  </si>
  <si>
    <t>998766102R00</t>
  </si>
  <si>
    <t>Přesun hmot pro truhlářské konstr., výšky do 12 m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</si>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</sst>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3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49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5">
      <c r="A7" s="4"/>
      <c r="B7" s="40"/>
      <c r="C7" s="122" t="s">
        <v>50</v>
      </c>
      <c r="D7" s="104" t="s">
        <v>43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 t="s">
        <v>29</v>
      </c>
      <c r="F15" s="83"/>
      <c r="G15" s="98" t="s">
        <v>30</v>
      </c>
      <c r="H15" s="98"/>
      <c r="I15" s="98" t="s">
        <v>28</v>
      </c>
      <c r="J15" s="99"/>
    </row>
    <row r="16" spans="1:15" ht="23.25" customHeight="1" x14ac:dyDescent="0.25">
      <c r="A16" s="192" t="s">
        <v>23</v>
      </c>
      <c r="B16" s="193" t="s">
        <v>23</v>
      </c>
      <c r="C16" s="56"/>
      <c r="D16" s="57"/>
      <c r="E16" s="80">
        <f>SUMIF(F47:F50,A16,G47:G50)+SUMIF(F47:F50,"PSU",G47:G50)</f>
        <v>0</v>
      </c>
      <c r="F16" s="81"/>
      <c r="G16" s="80">
        <f>SUMIF(F47:F50,A16,H47:H50)+SUMIF(F47:F50,"PSU",H47:H50)</f>
        <v>0</v>
      </c>
      <c r="H16" s="81"/>
      <c r="I16" s="80">
        <f>SUMIF(F47:F50,A16,I47:I50)+SUMIF(F47:F50,"PSU",I47:I50)</f>
        <v>0</v>
      </c>
      <c r="J16" s="82"/>
    </row>
    <row r="17" spans="1:10" ht="23.25" customHeight="1" x14ac:dyDescent="0.25">
      <c r="A17" s="192" t="s">
        <v>24</v>
      </c>
      <c r="B17" s="193" t="s">
        <v>24</v>
      </c>
      <c r="C17" s="56"/>
      <c r="D17" s="57"/>
      <c r="E17" s="80">
        <f>SUMIF(F47:F50,A17,G47:G50)</f>
        <v>0</v>
      </c>
      <c r="F17" s="81"/>
      <c r="G17" s="80">
        <f>SUMIF(F47:F50,A17,H47:H50)</f>
        <v>0</v>
      </c>
      <c r="H17" s="81"/>
      <c r="I17" s="80">
        <f>SUMIF(F47:F50,A17,I47:I50)</f>
        <v>0</v>
      </c>
      <c r="J17" s="82"/>
    </row>
    <row r="18" spans="1:10" ht="23.25" customHeight="1" x14ac:dyDescent="0.25">
      <c r="A18" s="192" t="s">
        <v>25</v>
      </c>
      <c r="B18" s="193" t="s">
        <v>25</v>
      </c>
      <c r="C18" s="56"/>
      <c r="D18" s="57"/>
      <c r="E18" s="80">
        <f>SUMIF(F47:F50,A18,G47:G50)</f>
        <v>0</v>
      </c>
      <c r="F18" s="81"/>
      <c r="G18" s="80">
        <f>SUMIF(F47:F50,A18,H47:H50)</f>
        <v>0</v>
      </c>
      <c r="H18" s="81"/>
      <c r="I18" s="80">
        <f>SUMIF(F47:F50,A18,I47:I50)</f>
        <v>0</v>
      </c>
      <c r="J18" s="82"/>
    </row>
    <row r="19" spans="1:10" ht="23.25" customHeight="1" x14ac:dyDescent="0.25">
      <c r="A19" s="192" t="s">
        <v>66</v>
      </c>
      <c r="B19" s="193" t="s">
        <v>26</v>
      </c>
      <c r="C19" s="56"/>
      <c r="D19" s="57"/>
      <c r="E19" s="80">
        <f>SUMIF(F47:F50,A19,G47:G50)</f>
        <v>0</v>
      </c>
      <c r="F19" s="81"/>
      <c r="G19" s="80">
        <f>SUMIF(F47:F50,A19,H47:H50)</f>
        <v>0</v>
      </c>
      <c r="H19" s="81"/>
      <c r="I19" s="80">
        <f>SUMIF(F47:F50,A19,I47:I50)</f>
        <v>0</v>
      </c>
      <c r="J19" s="82"/>
    </row>
    <row r="20" spans="1:10" ht="23.25" customHeight="1" x14ac:dyDescent="0.25">
      <c r="A20" s="192" t="s">
        <v>67</v>
      </c>
      <c r="B20" s="193" t="s">
        <v>27</v>
      </c>
      <c r="C20" s="56"/>
      <c r="D20" s="57"/>
      <c r="E20" s="80">
        <f>SUMIF(F47:F50,A20,G47:G50)</f>
        <v>0</v>
      </c>
      <c r="F20" s="81"/>
      <c r="G20" s="80">
        <f>SUMIF(F47:F50,A20,H47:H50)</f>
        <v>0</v>
      </c>
      <c r="H20" s="81"/>
      <c r="I20" s="80">
        <f>SUMIF(F47:F50,A20,I47:I50)</f>
        <v>0</v>
      </c>
      <c r="J20" s="82"/>
    </row>
    <row r="21" spans="1:10" ht="23.25" customHeight="1" x14ac:dyDescent="0.3">
      <c r="A21" s="4"/>
      <c r="B21" s="72" t="s">
        <v>28</v>
      </c>
      <c r="C21" s="73"/>
      <c r="D21" s="74"/>
      <c r="E21" s="89">
        <f>SUM(E16:F20)</f>
        <v>0</v>
      </c>
      <c r="F21" s="97"/>
      <c r="G21" s="89">
        <f>SUM(G16:H20)</f>
        <v>0</v>
      </c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45411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3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4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53</v>
      </c>
      <c r="C39" s="137" t="s">
        <v>47</v>
      </c>
      <c r="D39" s="138"/>
      <c r="E39" s="138"/>
      <c r="F39" s="146">
        <f>'Rozpočet Pol'!AC33</f>
        <v>0</v>
      </c>
      <c r="G39" s="147">
        <f>'Rozpočet Pol'!AD33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10" ht="25.5" hidden="1" customHeight="1" x14ac:dyDescent="0.25">
      <c r="A40" s="130"/>
      <c r="B40" s="140" t="s">
        <v>54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5" x14ac:dyDescent="0.35">
      <c r="B44" s="160" t="s">
        <v>56</v>
      </c>
    </row>
    <row r="46" spans="1:10" ht="25.5" customHeight="1" x14ac:dyDescent="0.25">
      <c r="A46" s="161"/>
      <c r="B46" s="167" t="s">
        <v>16</v>
      </c>
      <c r="C46" s="167" t="s">
        <v>5</v>
      </c>
      <c r="D46" s="168"/>
      <c r="E46" s="168"/>
      <c r="F46" s="171" t="s">
        <v>57</v>
      </c>
      <c r="G46" s="171" t="s">
        <v>29</v>
      </c>
      <c r="H46" s="171" t="s">
        <v>30</v>
      </c>
      <c r="I46" s="172" t="s">
        <v>28</v>
      </c>
      <c r="J46" s="172"/>
    </row>
    <row r="47" spans="1:10" ht="25.5" customHeight="1" x14ac:dyDescent="0.25">
      <c r="A47" s="162"/>
      <c r="B47" s="173" t="s">
        <v>58</v>
      </c>
      <c r="C47" s="174" t="s">
        <v>59</v>
      </c>
      <c r="D47" s="175"/>
      <c r="E47" s="175"/>
      <c r="F47" s="179" t="s">
        <v>23</v>
      </c>
      <c r="G47" s="180">
        <f>'Rozpočet Pol'!I8</f>
        <v>0</v>
      </c>
      <c r="H47" s="180">
        <f>'Rozpočet Pol'!K8</f>
        <v>0</v>
      </c>
      <c r="I47" s="181">
        <f>G47+H47</f>
        <v>0</v>
      </c>
      <c r="J47" s="181"/>
    </row>
    <row r="48" spans="1:10" ht="25.5" customHeight="1" x14ac:dyDescent="0.25">
      <c r="A48" s="162"/>
      <c r="B48" s="165" t="s">
        <v>60</v>
      </c>
      <c r="C48" s="164" t="s">
        <v>61</v>
      </c>
      <c r="D48" s="166"/>
      <c r="E48" s="166"/>
      <c r="F48" s="182" t="s">
        <v>23</v>
      </c>
      <c r="G48" s="183">
        <f>'Rozpočet Pol'!I10</f>
        <v>0</v>
      </c>
      <c r="H48" s="183">
        <f>'Rozpočet Pol'!K10</f>
        <v>0</v>
      </c>
      <c r="I48" s="184">
        <f>G48+H48</f>
        <v>0</v>
      </c>
      <c r="J48" s="184"/>
    </row>
    <row r="49" spans="1:10" ht="25.5" customHeight="1" x14ac:dyDescent="0.25">
      <c r="A49" s="162"/>
      <c r="B49" s="165" t="s">
        <v>62</v>
      </c>
      <c r="C49" s="164" t="s">
        <v>63</v>
      </c>
      <c r="D49" s="166"/>
      <c r="E49" s="166"/>
      <c r="F49" s="182" t="s">
        <v>23</v>
      </c>
      <c r="G49" s="183">
        <f>'Rozpočet Pol'!I21</f>
        <v>0</v>
      </c>
      <c r="H49" s="183">
        <f>'Rozpočet Pol'!K21</f>
        <v>0</v>
      </c>
      <c r="I49" s="184">
        <f>G49+H49</f>
        <v>0</v>
      </c>
      <c r="J49" s="184"/>
    </row>
    <row r="50" spans="1:10" ht="25.5" customHeight="1" x14ac:dyDescent="0.25">
      <c r="A50" s="162"/>
      <c r="B50" s="176" t="s">
        <v>64</v>
      </c>
      <c r="C50" s="177" t="s">
        <v>65</v>
      </c>
      <c r="D50" s="178"/>
      <c r="E50" s="178"/>
      <c r="F50" s="185" t="s">
        <v>24</v>
      </c>
      <c r="G50" s="186">
        <f>'Rozpočet Pol'!I23</f>
        <v>0</v>
      </c>
      <c r="H50" s="186">
        <f>'Rozpočet Pol'!K23</f>
        <v>0</v>
      </c>
      <c r="I50" s="187">
        <f>G50+H50</f>
        <v>0</v>
      </c>
      <c r="J50" s="187"/>
    </row>
    <row r="51" spans="1:10" ht="25.5" customHeight="1" x14ac:dyDescent="0.25">
      <c r="A51" s="163"/>
      <c r="B51" s="169" t="s">
        <v>1</v>
      </c>
      <c r="C51" s="169"/>
      <c r="D51" s="170"/>
      <c r="E51" s="170"/>
      <c r="F51" s="188"/>
      <c r="G51" s="189">
        <f>SUM(G47:G50)</f>
        <v>0</v>
      </c>
      <c r="H51" s="189">
        <f>SUM(H47:H50)</f>
        <v>0</v>
      </c>
      <c r="I51" s="190">
        <f>SUM(I47:I50)</f>
        <v>0</v>
      </c>
      <c r="J51" s="190"/>
    </row>
    <row r="52" spans="1:10" x14ac:dyDescent="0.25">
      <c r="F52" s="191"/>
      <c r="G52" s="129"/>
      <c r="H52" s="191"/>
      <c r="I52" s="129"/>
      <c r="J52" s="129"/>
    </row>
    <row r="53" spans="1:10" x14ac:dyDescent="0.25">
      <c r="F53" s="191"/>
      <c r="G53" s="129"/>
      <c r="H53" s="191"/>
      <c r="I53" s="129"/>
      <c r="J53" s="129"/>
    </row>
    <row r="54" spans="1:10" x14ac:dyDescent="0.25">
      <c r="F54" s="191"/>
      <c r="G54" s="129"/>
      <c r="H54" s="191"/>
      <c r="I54" s="129"/>
      <c r="J54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1:J51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6" customWidth="1"/>
    <col min="2" max="2" width="14.453125" style="6" customWidth="1"/>
    <col min="3" max="3" width="38.26953125" style="10" customWidth="1"/>
    <col min="4" max="4" width="4.54296875" style="6" customWidth="1"/>
    <col min="5" max="5" width="10.54296875" style="6" customWidth="1"/>
    <col min="6" max="6" width="9.81640625" style="6" customWidth="1"/>
    <col min="7" max="7" width="12.7265625" style="6" customWidth="1"/>
    <col min="8" max="16384" width="9.1796875" style="6"/>
  </cols>
  <sheetData>
    <row r="1" spans="1:7" ht="15.5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5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5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5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3"/>
  <sheetViews>
    <sheetView tabSelected="1" workbookViewId="0">
      <selection sqref="A1:G1"/>
    </sheetView>
  </sheetViews>
  <sheetFormatPr defaultRowHeight="12.5" outlineLevelRow="1" x14ac:dyDescent="0.25"/>
  <cols>
    <col min="1" max="1" width="4.1796875" customWidth="1"/>
    <col min="2" max="2" width="14.36328125" style="128" customWidth="1"/>
    <col min="3" max="3" width="38.1796875" style="128" customWidth="1"/>
    <col min="4" max="4" width="4.453125" customWidth="1"/>
    <col min="5" max="5" width="10.453125" customWidth="1"/>
    <col min="6" max="6" width="9.81640625" customWidth="1"/>
    <col min="7" max="7" width="12.632812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35">
      <c r="A1" s="194" t="s">
        <v>6</v>
      </c>
      <c r="B1" s="194"/>
      <c r="C1" s="194"/>
      <c r="D1" s="194"/>
      <c r="E1" s="194"/>
      <c r="F1" s="194"/>
      <c r="G1" s="194"/>
      <c r="AE1" t="s">
        <v>69</v>
      </c>
    </row>
    <row r="2" spans="1:60" ht="25" customHeight="1" x14ac:dyDescent="0.25">
      <c r="A2" s="201" t="s">
        <v>68</v>
      </c>
      <c r="B2" s="195"/>
      <c r="C2" s="196" t="s">
        <v>47</v>
      </c>
      <c r="D2" s="197"/>
      <c r="E2" s="197"/>
      <c r="F2" s="197"/>
      <c r="G2" s="203"/>
      <c r="AE2" t="s">
        <v>70</v>
      </c>
    </row>
    <row r="3" spans="1:60" ht="25" customHeight="1" x14ac:dyDescent="0.25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71</v>
      </c>
    </row>
    <row r="4" spans="1:60" ht="25" hidden="1" customHeight="1" x14ac:dyDescent="0.25">
      <c r="A4" s="202" t="s">
        <v>8</v>
      </c>
      <c r="B4" s="200"/>
      <c r="C4" s="198"/>
      <c r="D4" s="199"/>
      <c r="E4" s="199"/>
      <c r="F4" s="199"/>
      <c r="G4" s="204"/>
      <c r="AE4" t="s">
        <v>72</v>
      </c>
    </row>
    <row r="5" spans="1:60" hidden="1" x14ac:dyDescent="0.25">
      <c r="A5" s="205" t="s">
        <v>73</v>
      </c>
      <c r="B5" s="206"/>
      <c r="C5" s="207"/>
      <c r="D5" s="208"/>
      <c r="E5" s="208"/>
      <c r="F5" s="208"/>
      <c r="G5" s="209"/>
      <c r="AE5" t="s">
        <v>74</v>
      </c>
    </row>
    <row r="7" spans="1:60" ht="37.5" x14ac:dyDescent="0.25">
      <c r="A7" s="214" t="s">
        <v>75</v>
      </c>
      <c r="B7" s="215" t="s">
        <v>76</v>
      </c>
      <c r="C7" s="215" t="s">
        <v>77</v>
      </c>
      <c r="D7" s="214" t="s">
        <v>78</v>
      </c>
      <c r="E7" s="214" t="s">
        <v>79</v>
      </c>
      <c r="F7" s="210" t="s">
        <v>80</v>
      </c>
      <c r="G7" s="231" t="s">
        <v>28</v>
      </c>
      <c r="H7" s="232" t="s">
        <v>29</v>
      </c>
      <c r="I7" s="232" t="s">
        <v>81</v>
      </c>
      <c r="J7" s="232" t="s">
        <v>30</v>
      </c>
      <c r="K7" s="232" t="s">
        <v>82</v>
      </c>
      <c r="L7" s="232" t="s">
        <v>83</v>
      </c>
      <c r="M7" s="232" t="s">
        <v>84</v>
      </c>
      <c r="N7" s="232" t="s">
        <v>85</v>
      </c>
      <c r="O7" s="232" t="s">
        <v>86</v>
      </c>
      <c r="P7" s="232" t="s">
        <v>87</v>
      </c>
      <c r="Q7" s="232" t="s">
        <v>88</v>
      </c>
      <c r="R7" s="232" t="s">
        <v>89</v>
      </c>
      <c r="S7" s="232" t="s">
        <v>90</v>
      </c>
      <c r="T7" s="232" t="s">
        <v>91</v>
      </c>
      <c r="U7" s="217" t="s">
        <v>92</v>
      </c>
    </row>
    <row r="8" spans="1:60" x14ac:dyDescent="0.25">
      <c r="A8" s="233" t="s">
        <v>93</v>
      </c>
      <c r="B8" s="234" t="s">
        <v>58</v>
      </c>
      <c r="C8" s="235" t="s">
        <v>59</v>
      </c>
      <c r="D8" s="236"/>
      <c r="E8" s="237"/>
      <c r="F8" s="238"/>
      <c r="G8" s="238">
        <f>SUMIF(AE9:AE9,"&lt;&gt;NOR",G9:G9)</f>
        <v>0</v>
      </c>
      <c r="H8" s="238"/>
      <c r="I8" s="238">
        <f>SUM(I9:I9)</f>
        <v>0</v>
      </c>
      <c r="J8" s="238"/>
      <c r="K8" s="238">
        <f>SUM(K9:K9)</f>
        <v>0</v>
      </c>
      <c r="L8" s="238"/>
      <c r="M8" s="238">
        <f>SUM(M9:M9)</f>
        <v>0</v>
      </c>
      <c r="N8" s="216"/>
      <c r="O8" s="216">
        <f>SUM(O9:O9)</f>
        <v>0.70118999999999998</v>
      </c>
      <c r="P8" s="216"/>
      <c r="Q8" s="216">
        <f>SUM(Q9:Q9)</f>
        <v>0</v>
      </c>
      <c r="R8" s="216"/>
      <c r="S8" s="216"/>
      <c r="T8" s="233"/>
      <c r="U8" s="216">
        <f>SUM(U9:U9)</f>
        <v>36.17</v>
      </c>
      <c r="AE8" t="s">
        <v>94</v>
      </c>
    </row>
    <row r="9" spans="1:60" outlineLevel="1" x14ac:dyDescent="0.25">
      <c r="A9" s="212">
        <v>1</v>
      </c>
      <c r="B9" s="218" t="s">
        <v>95</v>
      </c>
      <c r="C9" s="261" t="s">
        <v>96</v>
      </c>
      <c r="D9" s="220" t="s">
        <v>97</v>
      </c>
      <c r="E9" s="226">
        <v>189</v>
      </c>
      <c r="F9" s="228">
        <f>H9+J9</f>
        <v>0</v>
      </c>
      <c r="G9" s="228">
        <f>ROUND(E9*F9,2)</f>
        <v>0</v>
      </c>
      <c r="H9" s="229"/>
      <c r="I9" s="228">
        <f>ROUND(E9*H9,2)</f>
        <v>0</v>
      </c>
      <c r="J9" s="229"/>
      <c r="K9" s="228">
        <f>ROUND(E9*J9,2)</f>
        <v>0</v>
      </c>
      <c r="L9" s="228">
        <v>21</v>
      </c>
      <c r="M9" s="228">
        <f>G9*(1+L9/100)</f>
        <v>0</v>
      </c>
      <c r="N9" s="221">
        <v>3.7100000000000002E-3</v>
      </c>
      <c r="O9" s="221">
        <f>ROUND(E9*N9,5)</f>
        <v>0.70118999999999998</v>
      </c>
      <c r="P9" s="221">
        <v>0</v>
      </c>
      <c r="Q9" s="221">
        <f>ROUND(E9*P9,5)</f>
        <v>0</v>
      </c>
      <c r="R9" s="221"/>
      <c r="S9" s="221"/>
      <c r="T9" s="222">
        <v>0.19136</v>
      </c>
      <c r="U9" s="221">
        <f>ROUND(E9*T9,2)</f>
        <v>36.17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98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5">
      <c r="A10" s="213" t="s">
        <v>93</v>
      </c>
      <c r="B10" s="219" t="s">
        <v>60</v>
      </c>
      <c r="C10" s="262" t="s">
        <v>61</v>
      </c>
      <c r="D10" s="223"/>
      <c r="E10" s="227"/>
      <c r="F10" s="230"/>
      <c r="G10" s="230">
        <f>SUMIF(AE11:AE20,"&lt;&gt;NOR",G11:G20)</f>
        <v>0</v>
      </c>
      <c r="H10" s="230"/>
      <c r="I10" s="230">
        <f>SUM(I11:I20)</f>
        <v>0</v>
      </c>
      <c r="J10" s="230"/>
      <c r="K10" s="230">
        <f>SUM(K11:K20)</f>
        <v>0</v>
      </c>
      <c r="L10" s="230"/>
      <c r="M10" s="230">
        <f>SUM(M11:M20)</f>
        <v>0</v>
      </c>
      <c r="N10" s="224"/>
      <c r="O10" s="224">
        <f>SUM(O11:O20)</f>
        <v>9.215000000000001E-2</v>
      </c>
      <c r="P10" s="224"/>
      <c r="Q10" s="224">
        <f>SUM(Q11:Q20)</f>
        <v>4.0770799999999996</v>
      </c>
      <c r="R10" s="224"/>
      <c r="S10" s="224"/>
      <c r="T10" s="225"/>
      <c r="U10" s="224">
        <f>SUM(U11:U20)</f>
        <v>59.24</v>
      </c>
      <c r="AE10" t="s">
        <v>94</v>
      </c>
    </row>
    <row r="11" spans="1:60" outlineLevel="1" x14ac:dyDescent="0.25">
      <c r="A11" s="212">
        <v>2</v>
      </c>
      <c r="B11" s="218" t="s">
        <v>99</v>
      </c>
      <c r="C11" s="261" t="s">
        <v>100</v>
      </c>
      <c r="D11" s="220" t="s">
        <v>101</v>
      </c>
      <c r="E11" s="226">
        <v>75</v>
      </c>
      <c r="F11" s="228">
        <f>H11+J11</f>
        <v>0</v>
      </c>
      <c r="G11" s="228">
        <f>ROUND(E11*F11,2)</f>
        <v>0</v>
      </c>
      <c r="H11" s="229"/>
      <c r="I11" s="228">
        <f>ROUND(E11*H11,2)</f>
        <v>0</v>
      </c>
      <c r="J11" s="229"/>
      <c r="K11" s="228">
        <f>ROUND(E11*J11,2)</f>
        <v>0</v>
      </c>
      <c r="L11" s="228">
        <v>21</v>
      </c>
      <c r="M11" s="228">
        <f>G11*(1+L11/100)</f>
        <v>0</v>
      </c>
      <c r="N11" s="221">
        <v>1E-3</v>
      </c>
      <c r="O11" s="221">
        <f>ROUND(E11*N11,5)</f>
        <v>7.4999999999999997E-2</v>
      </c>
      <c r="P11" s="221">
        <v>3.492E-2</v>
      </c>
      <c r="Q11" s="221">
        <f>ROUND(E11*P11,5)</f>
        <v>2.6190000000000002</v>
      </c>
      <c r="R11" s="221"/>
      <c r="S11" s="221"/>
      <c r="T11" s="222">
        <v>0.52100000000000002</v>
      </c>
      <c r="U11" s="221">
        <f>ROUND(E11*T11,2)</f>
        <v>39.08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102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12">
        <v>3</v>
      </c>
      <c r="B12" s="218" t="s">
        <v>103</v>
      </c>
      <c r="C12" s="261" t="s">
        <v>104</v>
      </c>
      <c r="D12" s="220" t="s">
        <v>101</v>
      </c>
      <c r="E12" s="226">
        <v>6</v>
      </c>
      <c r="F12" s="228">
        <f>H12+J12</f>
        <v>0</v>
      </c>
      <c r="G12" s="228">
        <f>ROUND(E12*F12,2)</f>
        <v>0</v>
      </c>
      <c r="H12" s="229"/>
      <c r="I12" s="228">
        <f>ROUND(E12*H12,2)</f>
        <v>0</v>
      </c>
      <c r="J12" s="229"/>
      <c r="K12" s="228">
        <f>ROUND(E12*J12,2)</f>
        <v>0</v>
      </c>
      <c r="L12" s="228">
        <v>21</v>
      </c>
      <c r="M12" s="228">
        <f>G12*(1+L12/100)</f>
        <v>0</v>
      </c>
      <c r="N12" s="221">
        <v>1E-3</v>
      </c>
      <c r="O12" s="221">
        <f>ROUND(E12*N12,5)</f>
        <v>6.0000000000000001E-3</v>
      </c>
      <c r="P12" s="221">
        <v>4.1200000000000001E-2</v>
      </c>
      <c r="Q12" s="221">
        <f>ROUND(E12*P12,5)</f>
        <v>0.2472</v>
      </c>
      <c r="R12" s="221"/>
      <c r="S12" s="221"/>
      <c r="T12" s="222">
        <v>0.498</v>
      </c>
      <c r="U12" s="221">
        <f>ROUND(E12*T12,2)</f>
        <v>2.99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102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12">
        <v>4</v>
      </c>
      <c r="B13" s="218" t="s">
        <v>105</v>
      </c>
      <c r="C13" s="261" t="s">
        <v>106</v>
      </c>
      <c r="D13" s="220" t="s">
        <v>101</v>
      </c>
      <c r="E13" s="226">
        <v>10.6</v>
      </c>
      <c r="F13" s="228">
        <f>H13+J13</f>
        <v>0</v>
      </c>
      <c r="G13" s="228">
        <f>ROUND(E13*F13,2)</f>
        <v>0</v>
      </c>
      <c r="H13" s="229"/>
      <c r="I13" s="228">
        <f>ROUND(E13*H13,2)</f>
        <v>0</v>
      </c>
      <c r="J13" s="229"/>
      <c r="K13" s="228">
        <f>ROUND(E13*J13,2)</f>
        <v>0</v>
      </c>
      <c r="L13" s="228">
        <v>21</v>
      </c>
      <c r="M13" s="228">
        <f>G13*(1+L13/100)</f>
        <v>0</v>
      </c>
      <c r="N13" s="221">
        <v>6.0999999999999997E-4</v>
      </c>
      <c r="O13" s="221">
        <f>ROUND(E13*N13,5)</f>
        <v>6.4700000000000001E-3</v>
      </c>
      <c r="P13" s="221">
        <v>3.4000000000000002E-2</v>
      </c>
      <c r="Q13" s="221">
        <f>ROUND(E13*P13,5)</f>
        <v>0.3604</v>
      </c>
      <c r="R13" s="221"/>
      <c r="S13" s="221"/>
      <c r="T13" s="222">
        <v>0.27</v>
      </c>
      <c r="U13" s="221">
        <f>ROUND(E13*T13,2)</f>
        <v>2.86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102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12">
        <v>5</v>
      </c>
      <c r="B14" s="218" t="s">
        <v>107</v>
      </c>
      <c r="C14" s="261" t="s">
        <v>108</v>
      </c>
      <c r="D14" s="220" t="s">
        <v>97</v>
      </c>
      <c r="E14" s="226">
        <v>46</v>
      </c>
      <c r="F14" s="228">
        <f>H14+J14</f>
        <v>0</v>
      </c>
      <c r="G14" s="228">
        <f>ROUND(E14*F14,2)</f>
        <v>0</v>
      </c>
      <c r="H14" s="229"/>
      <c r="I14" s="228">
        <f>ROUND(E14*H14,2)</f>
        <v>0</v>
      </c>
      <c r="J14" s="229"/>
      <c r="K14" s="228">
        <f>ROUND(E14*J14,2)</f>
        <v>0</v>
      </c>
      <c r="L14" s="228">
        <v>21</v>
      </c>
      <c r="M14" s="228">
        <f>G14*(1+L14/100)</f>
        <v>0</v>
      </c>
      <c r="N14" s="221">
        <v>0</v>
      </c>
      <c r="O14" s="221">
        <f>ROUND(E14*N14,5)</f>
        <v>0</v>
      </c>
      <c r="P14" s="221">
        <v>1.188E-2</v>
      </c>
      <c r="Q14" s="221">
        <f>ROUND(E14*P14,5)</f>
        <v>0.54647999999999997</v>
      </c>
      <c r="R14" s="221"/>
      <c r="S14" s="221"/>
      <c r="T14" s="222">
        <v>9.2999999999999999E-2</v>
      </c>
      <c r="U14" s="221">
        <f>ROUND(E14*T14,2)</f>
        <v>4.28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102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12">
        <v>6</v>
      </c>
      <c r="B15" s="218" t="s">
        <v>109</v>
      </c>
      <c r="C15" s="261" t="s">
        <v>110</v>
      </c>
      <c r="D15" s="220" t="s">
        <v>101</v>
      </c>
      <c r="E15" s="226">
        <v>4</v>
      </c>
      <c r="F15" s="228">
        <f>H15+J15</f>
        <v>0</v>
      </c>
      <c r="G15" s="228">
        <f>ROUND(E15*F15,2)</f>
        <v>0</v>
      </c>
      <c r="H15" s="229"/>
      <c r="I15" s="228">
        <f>ROUND(E15*H15,2)</f>
        <v>0</v>
      </c>
      <c r="J15" s="229"/>
      <c r="K15" s="228">
        <f>ROUND(E15*J15,2)</f>
        <v>0</v>
      </c>
      <c r="L15" s="228">
        <v>21</v>
      </c>
      <c r="M15" s="228">
        <f>G15*(1+L15/100)</f>
        <v>0</v>
      </c>
      <c r="N15" s="221">
        <v>1.17E-3</v>
      </c>
      <c r="O15" s="221">
        <f>ROUND(E15*N15,5)</f>
        <v>4.6800000000000001E-3</v>
      </c>
      <c r="P15" s="221">
        <v>7.5999999999999998E-2</v>
      </c>
      <c r="Q15" s="221">
        <f>ROUND(E15*P15,5)</f>
        <v>0.30399999999999999</v>
      </c>
      <c r="R15" s="221"/>
      <c r="S15" s="221"/>
      <c r="T15" s="222">
        <v>0.93899999999999995</v>
      </c>
      <c r="U15" s="221">
        <f>ROUND(E15*T15,2)</f>
        <v>3.76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102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0" outlineLevel="1" x14ac:dyDescent="0.25">
      <c r="A16" s="212">
        <v>7</v>
      </c>
      <c r="B16" s="218" t="s">
        <v>111</v>
      </c>
      <c r="C16" s="261" t="s">
        <v>112</v>
      </c>
      <c r="D16" s="220" t="s">
        <v>113</v>
      </c>
      <c r="E16" s="226">
        <v>4.0770799999999996</v>
      </c>
      <c r="F16" s="228">
        <f>H16+J16</f>
        <v>0</v>
      </c>
      <c r="G16" s="228">
        <f>ROUND(E16*F16,2)</f>
        <v>0</v>
      </c>
      <c r="H16" s="229"/>
      <c r="I16" s="228">
        <f>ROUND(E16*H16,2)</f>
        <v>0</v>
      </c>
      <c r="J16" s="229"/>
      <c r="K16" s="228">
        <f>ROUND(E16*J16,2)</f>
        <v>0</v>
      </c>
      <c r="L16" s="228">
        <v>21</v>
      </c>
      <c r="M16" s="228">
        <f>G16*(1+L16/100)</f>
        <v>0</v>
      </c>
      <c r="N16" s="221">
        <v>0</v>
      </c>
      <c r="O16" s="221">
        <f>ROUND(E16*N16,5)</f>
        <v>0</v>
      </c>
      <c r="P16" s="221">
        <v>0</v>
      </c>
      <c r="Q16" s="221">
        <f>ROUND(E16*P16,5)</f>
        <v>0</v>
      </c>
      <c r="R16" s="221"/>
      <c r="S16" s="221"/>
      <c r="T16" s="222">
        <v>0.49</v>
      </c>
      <c r="U16" s="221">
        <f>ROUND(E16*T16,2)</f>
        <v>2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102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12">
        <v>8</v>
      </c>
      <c r="B17" s="218" t="s">
        <v>114</v>
      </c>
      <c r="C17" s="261" t="s">
        <v>115</v>
      </c>
      <c r="D17" s="220" t="s">
        <v>113</v>
      </c>
      <c r="E17" s="226">
        <v>4.0770799999999996</v>
      </c>
      <c r="F17" s="228">
        <f>H17+J17</f>
        <v>0</v>
      </c>
      <c r="G17" s="228">
        <f>ROUND(E17*F17,2)</f>
        <v>0</v>
      </c>
      <c r="H17" s="229"/>
      <c r="I17" s="228">
        <f>ROUND(E17*H17,2)</f>
        <v>0</v>
      </c>
      <c r="J17" s="229"/>
      <c r="K17" s="228">
        <f>ROUND(E17*J17,2)</f>
        <v>0</v>
      </c>
      <c r="L17" s="228">
        <v>21</v>
      </c>
      <c r="M17" s="228">
        <f>G17*(1+L17/100)</f>
        <v>0</v>
      </c>
      <c r="N17" s="221">
        <v>0</v>
      </c>
      <c r="O17" s="221">
        <f>ROUND(E17*N17,5)</f>
        <v>0</v>
      </c>
      <c r="P17" s="221">
        <v>0</v>
      </c>
      <c r="Q17" s="221">
        <f>ROUND(E17*P17,5)</f>
        <v>0</v>
      </c>
      <c r="R17" s="221"/>
      <c r="S17" s="221"/>
      <c r="T17" s="222">
        <v>0</v>
      </c>
      <c r="U17" s="221">
        <f>ROUND(E17*T17,2)</f>
        <v>0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102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12">
        <v>9</v>
      </c>
      <c r="B18" s="218" t="s">
        <v>116</v>
      </c>
      <c r="C18" s="261" t="s">
        <v>117</v>
      </c>
      <c r="D18" s="220" t="s">
        <v>113</v>
      </c>
      <c r="E18" s="226">
        <v>4.0770799999999996</v>
      </c>
      <c r="F18" s="228">
        <f>H18+J18</f>
        <v>0</v>
      </c>
      <c r="G18" s="228">
        <f>ROUND(E18*F18,2)</f>
        <v>0</v>
      </c>
      <c r="H18" s="229"/>
      <c r="I18" s="228">
        <f>ROUND(E18*H18,2)</f>
        <v>0</v>
      </c>
      <c r="J18" s="229"/>
      <c r="K18" s="228">
        <f>ROUND(E18*J18,2)</f>
        <v>0</v>
      </c>
      <c r="L18" s="228">
        <v>21</v>
      </c>
      <c r="M18" s="228">
        <f>G18*(1+L18/100)</f>
        <v>0</v>
      </c>
      <c r="N18" s="221">
        <v>0</v>
      </c>
      <c r="O18" s="221">
        <f>ROUND(E18*N18,5)</f>
        <v>0</v>
      </c>
      <c r="P18" s="221">
        <v>0</v>
      </c>
      <c r="Q18" s="221">
        <f>ROUND(E18*P18,5)</f>
        <v>0</v>
      </c>
      <c r="R18" s="221"/>
      <c r="S18" s="221"/>
      <c r="T18" s="222">
        <v>0.94199999999999995</v>
      </c>
      <c r="U18" s="221">
        <f>ROUND(E18*T18,2)</f>
        <v>3.84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102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12">
        <v>10</v>
      </c>
      <c r="B19" s="218" t="s">
        <v>118</v>
      </c>
      <c r="C19" s="261" t="s">
        <v>119</v>
      </c>
      <c r="D19" s="220" t="s">
        <v>113</v>
      </c>
      <c r="E19" s="226">
        <v>4.0770799999999996</v>
      </c>
      <c r="F19" s="228">
        <f>H19+J19</f>
        <v>0</v>
      </c>
      <c r="G19" s="228">
        <f>ROUND(E19*F19,2)</f>
        <v>0</v>
      </c>
      <c r="H19" s="229"/>
      <c r="I19" s="228">
        <f>ROUND(E19*H19,2)</f>
        <v>0</v>
      </c>
      <c r="J19" s="229"/>
      <c r="K19" s="228">
        <f>ROUND(E19*J19,2)</f>
        <v>0</v>
      </c>
      <c r="L19" s="228">
        <v>21</v>
      </c>
      <c r="M19" s="228">
        <f>G19*(1+L19/100)</f>
        <v>0</v>
      </c>
      <c r="N19" s="221">
        <v>0</v>
      </c>
      <c r="O19" s="221">
        <f>ROUND(E19*N19,5)</f>
        <v>0</v>
      </c>
      <c r="P19" s="221">
        <v>0</v>
      </c>
      <c r="Q19" s="221">
        <f>ROUND(E19*P19,5)</f>
        <v>0</v>
      </c>
      <c r="R19" s="221"/>
      <c r="S19" s="221"/>
      <c r="T19" s="222">
        <v>0.105</v>
      </c>
      <c r="U19" s="221">
        <f>ROUND(E19*T19,2)</f>
        <v>0.43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102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0" outlineLevel="1" x14ac:dyDescent="0.25">
      <c r="A20" s="212">
        <v>11</v>
      </c>
      <c r="B20" s="218" t="s">
        <v>120</v>
      </c>
      <c r="C20" s="261" t="s">
        <v>121</v>
      </c>
      <c r="D20" s="220" t="s">
        <v>113</v>
      </c>
      <c r="E20" s="226">
        <v>4.0770799999999996</v>
      </c>
      <c r="F20" s="228">
        <f>H20+J20</f>
        <v>0</v>
      </c>
      <c r="G20" s="228">
        <f>ROUND(E20*F20,2)</f>
        <v>0</v>
      </c>
      <c r="H20" s="229"/>
      <c r="I20" s="228">
        <f>ROUND(E20*H20,2)</f>
        <v>0</v>
      </c>
      <c r="J20" s="229"/>
      <c r="K20" s="228">
        <f>ROUND(E20*J20,2)</f>
        <v>0</v>
      </c>
      <c r="L20" s="228">
        <v>21</v>
      </c>
      <c r="M20" s="228">
        <f>G20*(1+L20/100)</f>
        <v>0</v>
      </c>
      <c r="N20" s="221">
        <v>0</v>
      </c>
      <c r="O20" s="221">
        <f>ROUND(E20*N20,5)</f>
        <v>0</v>
      </c>
      <c r="P20" s="221">
        <v>0</v>
      </c>
      <c r="Q20" s="221">
        <f>ROUND(E20*P20,5)</f>
        <v>0</v>
      </c>
      <c r="R20" s="221"/>
      <c r="S20" s="221"/>
      <c r="T20" s="222">
        <v>0</v>
      </c>
      <c r="U20" s="221">
        <f>ROUND(E20*T20,2)</f>
        <v>0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102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5">
      <c r="A21" s="213" t="s">
        <v>93</v>
      </c>
      <c r="B21" s="219" t="s">
        <v>62</v>
      </c>
      <c r="C21" s="262" t="s">
        <v>63</v>
      </c>
      <c r="D21" s="223"/>
      <c r="E21" s="227"/>
      <c r="F21" s="230"/>
      <c r="G21" s="230">
        <f>SUMIF(AE22:AE22,"&lt;&gt;NOR",G22:G22)</f>
        <v>0</v>
      </c>
      <c r="H21" s="230"/>
      <c r="I21" s="230">
        <f>SUM(I22:I22)</f>
        <v>0</v>
      </c>
      <c r="J21" s="230"/>
      <c r="K21" s="230">
        <f>SUM(K22:K22)</f>
        <v>0</v>
      </c>
      <c r="L21" s="230"/>
      <c r="M21" s="230">
        <f>SUM(M22:M22)</f>
        <v>0</v>
      </c>
      <c r="N21" s="224"/>
      <c r="O21" s="224">
        <f>SUM(O22:O22)</f>
        <v>0</v>
      </c>
      <c r="P21" s="224"/>
      <c r="Q21" s="224">
        <f>SUM(Q22:Q22)</f>
        <v>0</v>
      </c>
      <c r="R21" s="224"/>
      <c r="S21" s="224"/>
      <c r="T21" s="225"/>
      <c r="U21" s="224">
        <f>SUM(U22:U22)</f>
        <v>1.18</v>
      </c>
      <c r="AE21" t="s">
        <v>94</v>
      </c>
    </row>
    <row r="22" spans="1:60" outlineLevel="1" x14ac:dyDescent="0.25">
      <c r="A22" s="212">
        <v>12</v>
      </c>
      <c r="B22" s="218" t="s">
        <v>122</v>
      </c>
      <c r="C22" s="261" t="s">
        <v>123</v>
      </c>
      <c r="D22" s="220" t="s">
        <v>113</v>
      </c>
      <c r="E22" s="226">
        <v>3.8462900000000002</v>
      </c>
      <c r="F22" s="228">
        <f>H22+J22</f>
        <v>0</v>
      </c>
      <c r="G22" s="228">
        <f>ROUND(E22*F22,2)</f>
        <v>0</v>
      </c>
      <c r="H22" s="229"/>
      <c r="I22" s="228">
        <f>ROUND(E22*H22,2)</f>
        <v>0</v>
      </c>
      <c r="J22" s="229"/>
      <c r="K22" s="228">
        <f>ROUND(E22*J22,2)</f>
        <v>0</v>
      </c>
      <c r="L22" s="228">
        <v>21</v>
      </c>
      <c r="M22" s="228">
        <f>G22*(1+L22/100)</f>
        <v>0</v>
      </c>
      <c r="N22" s="221">
        <v>0</v>
      </c>
      <c r="O22" s="221">
        <f>ROUND(E22*N22,5)</f>
        <v>0</v>
      </c>
      <c r="P22" s="221">
        <v>0</v>
      </c>
      <c r="Q22" s="221">
        <f>ROUND(E22*P22,5)</f>
        <v>0</v>
      </c>
      <c r="R22" s="221"/>
      <c r="S22" s="221"/>
      <c r="T22" s="222">
        <v>0.307</v>
      </c>
      <c r="U22" s="221">
        <f>ROUND(E22*T22,2)</f>
        <v>1.18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102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5">
      <c r="A23" s="213" t="s">
        <v>93</v>
      </c>
      <c r="B23" s="219" t="s">
        <v>64</v>
      </c>
      <c r="C23" s="262" t="s">
        <v>65</v>
      </c>
      <c r="D23" s="223"/>
      <c r="E23" s="227"/>
      <c r="F23" s="230"/>
      <c r="G23" s="230">
        <f>SUMIF(AE24:AE31,"&lt;&gt;NOR",G24:G31)</f>
        <v>0</v>
      </c>
      <c r="H23" s="230"/>
      <c r="I23" s="230">
        <f>SUM(I24:I31)</f>
        <v>0</v>
      </c>
      <c r="J23" s="230"/>
      <c r="K23" s="230">
        <f>SUM(K24:K31)</f>
        <v>0</v>
      </c>
      <c r="L23" s="230"/>
      <c r="M23" s="230">
        <f>SUM(M24:M31)</f>
        <v>0</v>
      </c>
      <c r="N23" s="224"/>
      <c r="O23" s="224">
        <f>SUM(O24:O31)</f>
        <v>3.0529500000000001</v>
      </c>
      <c r="P23" s="224"/>
      <c r="Q23" s="224">
        <f>SUM(Q24:Q31)</f>
        <v>0</v>
      </c>
      <c r="R23" s="224"/>
      <c r="S23" s="224"/>
      <c r="T23" s="225"/>
      <c r="U23" s="224">
        <f>SUM(U24:U31)</f>
        <v>175.85999999999999</v>
      </c>
      <c r="AE23" t="s">
        <v>94</v>
      </c>
    </row>
    <row r="24" spans="1:60" outlineLevel="1" x14ac:dyDescent="0.25">
      <c r="A24" s="212">
        <v>13</v>
      </c>
      <c r="B24" s="218" t="s">
        <v>124</v>
      </c>
      <c r="C24" s="261" t="s">
        <v>125</v>
      </c>
      <c r="D24" s="220" t="s">
        <v>126</v>
      </c>
      <c r="E24" s="226">
        <v>5</v>
      </c>
      <c r="F24" s="228">
        <f>H24+J24</f>
        <v>0</v>
      </c>
      <c r="G24" s="228">
        <f>ROUND(E24*F24,2)</f>
        <v>0</v>
      </c>
      <c r="H24" s="229"/>
      <c r="I24" s="228">
        <f>ROUND(E24*H24,2)</f>
        <v>0</v>
      </c>
      <c r="J24" s="229"/>
      <c r="K24" s="228">
        <f>ROUND(E24*J24,2)</f>
        <v>0</v>
      </c>
      <c r="L24" s="228">
        <v>21</v>
      </c>
      <c r="M24" s="228">
        <f>G24*(1+L24/100)</f>
        <v>0</v>
      </c>
      <c r="N24" s="221">
        <v>4.5100000000000001E-2</v>
      </c>
      <c r="O24" s="221">
        <f>ROUND(E24*N24,5)</f>
        <v>0.22550000000000001</v>
      </c>
      <c r="P24" s="221">
        <v>0</v>
      </c>
      <c r="Q24" s="221">
        <f>ROUND(E24*P24,5)</f>
        <v>0</v>
      </c>
      <c r="R24" s="221"/>
      <c r="S24" s="221"/>
      <c r="T24" s="222">
        <v>2.3555899999999999</v>
      </c>
      <c r="U24" s="221">
        <f>ROUND(E24*T24,2)</f>
        <v>11.78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98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12">
        <v>14</v>
      </c>
      <c r="B25" s="218" t="s">
        <v>127</v>
      </c>
      <c r="C25" s="261" t="s">
        <v>128</v>
      </c>
      <c r="D25" s="220" t="s">
        <v>126</v>
      </c>
      <c r="E25" s="226">
        <v>39</v>
      </c>
      <c r="F25" s="228">
        <f>H25+J25</f>
        <v>0</v>
      </c>
      <c r="G25" s="228">
        <f>ROUND(E25*F25,2)</f>
        <v>0</v>
      </c>
      <c r="H25" s="229"/>
      <c r="I25" s="228">
        <f>ROUND(E25*H25,2)</f>
        <v>0</v>
      </c>
      <c r="J25" s="229"/>
      <c r="K25" s="228">
        <f>ROUND(E25*J25,2)</f>
        <v>0</v>
      </c>
      <c r="L25" s="228">
        <v>21</v>
      </c>
      <c r="M25" s="228">
        <f>G25*(1+L25/100)</f>
        <v>0</v>
      </c>
      <c r="N25" s="221">
        <v>6.0109999999999997E-2</v>
      </c>
      <c r="O25" s="221">
        <f>ROUND(E25*N25,5)</f>
        <v>2.34429</v>
      </c>
      <c r="P25" s="221">
        <v>0</v>
      </c>
      <c r="Q25" s="221">
        <f>ROUND(E25*P25,5)</f>
        <v>0</v>
      </c>
      <c r="R25" s="221"/>
      <c r="S25" s="221"/>
      <c r="T25" s="222">
        <v>2.6727300000000001</v>
      </c>
      <c r="U25" s="221">
        <f>ROUND(E25*T25,2)</f>
        <v>104.24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98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12">
        <v>15</v>
      </c>
      <c r="B26" s="218" t="s">
        <v>129</v>
      </c>
      <c r="C26" s="261" t="s">
        <v>130</v>
      </c>
      <c r="D26" s="220" t="s">
        <v>126</v>
      </c>
      <c r="E26" s="226">
        <v>1</v>
      </c>
      <c r="F26" s="228">
        <f>H26+J26</f>
        <v>0</v>
      </c>
      <c r="G26" s="228">
        <f>ROUND(E26*F26,2)</f>
        <v>0</v>
      </c>
      <c r="H26" s="229"/>
      <c r="I26" s="228">
        <f>ROUND(E26*H26,2)</f>
        <v>0</v>
      </c>
      <c r="J26" s="229"/>
      <c r="K26" s="228">
        <f>ROUND(E26*J26,2)</f>
        <v>0</v>
      </c>
      <c r="L26" s="228">
        <v>21</v>
      </c>
      <c r="M26" s="228">
        <f>G26*(1+L26/100)</f>
        <v>0</v>
      </c>
      <c r="N26" s="221">
        <v>3.0120000000000001E-2</v>
      </c>
      <c r="O26" s="221">
        <f>ROUND(E26*N26,5)</f>
        <v>3.0120000000000001E-2</v>
      </c>
      <c r="P26" s="221">
        <v>0</v>
      </c>
      <c r="Q26" s="221">
        <f>ROUND(E26*P26,5)</f>
        <v>0</v>
      </c>
      <c r="R26" s="221"/>
      <c r="S26" s="221"/>
      <c r="T26" s="222">
        <v>2.7873199999999998</v>
      </c>
      <c r="U26" s="221">
        <f>ROUND(E26*T26,2)</f>
        <v>2.79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98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5">
      <c r="A27" s="212">
        <v>16</v>
      </c>
      <c r="B27" s="218" t="s">
        <v>131</v>
      </c>
      <c r="C27" s="261" t="s">
        <v>132</v>
      </c>
      <c r="D27" s="220" t="s">
        <v>126</v>
      </c>
      <c r="E27" s="226">
        <v>3</v>
      </c>
      <c r="F27" s="228">
        <f>H27+J27</f>
        <v>0</v>
      </c>
      <c r="G27" s="228">
        <f>ROUND(E27*F27,2)</f>
        <v>0</v>
      </c>
      <c r="H27" s="229"/>
      <c r="I27" s="228">
        <f>ROUND(E27*H27,2)</f>
        <v>0</v>
      </c>
      <c r="J27" s="229"/>
      <c r="K27" s="228">
        <f>ROUND(E27*J27,2)</f>
        <v>0</v>
      </c>
      <c r="L27" s="228">
        <v>21</v>
      </c>
      <c r="M27" s="228">
        <f>G27*(1+L27/100)</f>
        <v>0</v>
      </c>
      <c r="N27" s="221">
        <v>3.8120000000000001E-2</v>
      </c>
      <c r="O27" s="221">
        <f>ROUND(E27*N27,5)</f>
        <v>0.11436</v>
      </c>
      <c r="P27" s="221">
        <v>0</v>
      </c>
      <c r="Q27" s="221">
        <f>ROUND(E27*P27,5)</f>
        <v>0</v>
      </c>
      <c r="R27" s="221"/>
      <c r="S27" s="221"/>
      <c r="T27" s="222">
        <v>2.9938899999999999</v>
      </c>
      <c r="U27" s="221">
        <f>ROUND(E27*T27,2)</f>
        <v>8.98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98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12">
        <v>17</v>
      </c>
      <c r="B28" s="218" t="s">
        <v>131</v>
      </c>
      <c r="C28" s="261" t="s">
        <v>133</v>
      </c>
      <c r="D28" s="220" t="s">
        <v>126</v>
      </c>
      <c r="E28" s="226">
        <v>1</v>
      </c>
      <c r="F28" s="228">
        <f>H28+J28</f>
        <v>0</v>
      </c>
      <c r="G28" s="228">
        <f>ROUND(E28*F28,2)</f>
        <v>0</v>
      </c>
      <c r="H28" s="229"/>
      <c r="I28" s="228">
        <f>ROUND(E28*H28,2)</f>
        <v>0</v>
      </c>
      <c r="J28" s="229"/>
      <c r="K28" s="228">
        <f>ROUND(E28*J28,2)</f>
        <v>0</v>
      </c>
      <c r="L28" s="228">
        <v>21</v>
      </c>
      <c r="M28" s="228">
        <f>G28*(1+L28/100)</f>
        <v>0</v>
      </c>
      <c r="N28" s="221">
        <v>3.8120000000000001E-2</v>
      </c>
      <c r="O28" s="221">
        <f>ROUND(E28*N28,5)</f>
        <v>3.8120000000000001E-2</v>
      </c>
      <c r="P28" s="221">
        <v>0</v>
      </c>
      <c r="Q28" s="221">
        <f>ROUND(E28*P28,5)</f>
        <v>0</v>
      </c>
      <c r="R28" s="221"/>
      <c r="S28" s="221"/>
      <c r="T28" s="222">
        <v>2.9938899999999999</v>
      </c>
      <c r="U28" s="221">
        <f>ROUND(E28*T28,2)</f>
        <v>2.99</v>
      </c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98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12">
        <v>18</v>
      </c>
      <c r="B29" s="218" t="s">
        <v>134</v>
      </c>
      <c r="C29" s="261" t="s">
        <v>135</v>
      </c>
      <c r="D29" s="220" t="s">
        <v>97</v>
      </c>
      <c r="E29" s="226">
        <v>67.5</v>
      </c>
      <c r="F29" s="228">
        <f>H29+J29</f>
        <v>0</v>
      </c>
      <c r="G29" s="228">
        <f>ROUND(E29*F29,2)</f>
        <v>0</v>
      </c>
      <c r="H29" s="229"/>
      <c r="I29" s="228">
        <f>ROUND(E29*H29,2)</f>
        <v>0</v>
      </c>
      <c r="J29" s="229"/>
      <c r="K29" s="228">
        <f>ROUND(E29*J29,2)</f>
        <v>0</v>
      </c>
      <c r="L29" s="228">
        <v>21</v>
      </c>
      <c r="M29" s="228">
        <f>G29*(1+L29/100)</f>
        <v>0</v>
      </c>
      <c r="N29" s="221">
        <v>2.49E-3</v>
      </c>
      <c r="O29" s="221">
        <f>ROUND(E29*N29,5)</f>
        <v>0.16808000000000001</v>
      </c>
      <c r="P29" s="221">
        <v>0</v>
      </c>
      <c r="Q29" s="221">
        <f>ROUND(E29*P29,5)</f>
        <v>0</v>
      </c>
      <c r="R29" s="221"/>
      <c r="S29" s="221"/>
      <c r="T29" s="222">
        <v>0.55840000000000001</v>
      </c>
      <c r="U29" s="221">
        <f>ROUND(E29*T29,2)</f>
        <v>37.69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98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5">
      <c r="A30" s="212">
        <v>19</v>
      </c>
      <c r="B30" s="218" t="s">
        <v>136</v>
      </c>
      <c r="C30" s="261" t="s">
        <v>137</v>
      </c>
      <c r="D30" s="220" t="s">
        <v>97</v>
      </c>
      <c r="E30" s="226">
        <v>72</v>
      </c>
      <c r="F30" s="228">
        <f>H30+J30</f>
        <v>0</v>
      </c>
      <c r="G30" s="228">
        <f>ROUND(E30*F30,2)</f>
        <v>0</v>
      </c>
      <c r="H30" s="229"/>
      <c r="I30" s="228">
        <f>ROUND(E30*H30,2)</f>
        <v>0</v>
      </c>
      <c r="J30" s="229"/>
      <c r="K30" s="228">
        <f>ROUND(E30*J30,2)</f>
        <v>0</v>
      </c>
      <c r="L30" s="228">
        <v>21</v>
      </c>
      <c r="M30" s="228">
        <f>G30*(1+L30/100)</f>
        <v>0</v>
      </c>
      <c r="N30" s="221">
        <v>1.8400000000000001E-3</v>
      </c>
      <c r="O30" s="221">
        <f>ROUND(E30*N30,5)</f>
        <v>0.13247999999999999</v>
      </c>
      <c r="P30" s="221">
        <v>0</v>
      </c>
      <c r="Q30" s="221">
        <f>ROUND(E30*P30,5)</f>
        <v>0</v>
      </c>
      <c r="R30" s="221"/>
      <c r="S30" s="221"/>
      <c r="T30" s="222">
        <v>0</v>
      </c>
      <c r="U30" s="221">
        <f>ROUND(E30*T30,2)</f>
        <v>0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138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39">
        <v>20</v>
      </c>
      <c r="B31" s="240" t="s">
        <v>139</v>
      </c>
      <c r="C31" s="263" t="s">
        <v>140</v>
      </c>
      <c r="D31" s="241" t="s">
        <v>113</v>
      </c>
      <c r="E31" s="242">
        <v>3.0529500000000001</v>
      </c>
      <c r="F31" s="243">
        <f>H31+J31</f>
        <v>0</v>
      </c>
      <c r="G31" s="243">
        <f>ROUND(E31*F31,2)</f>
        <v>0</v>
      </c>
      <c r="H31" s="244"/>
      <c r="I31" s="243">
        <f>ROUND(E31*H31,2)</f>
        <v>0</v>
      </c>
      <c r="J31" s="244"/>
      <c r="K31" s="243">
        <f>ROUND(E31*J31,2)</f>
        <v>0</v>
      </c>
      <c r="L31" s="243">
        <v>21</v>
      </c>
      <c r="M31" s="243">
        <f>G31*(1+L31/100)</f>
        <v>0</v>
      </c>
      <c r="N31" s="245">
        <v>0</v>
      </c>
      <c r="O31" s="245">
        <f>ROUND(E31*N31,5)</f>
        <v>0</v>
      </c>
      <c r="P31" s="245">
        <v>0</v>
      </c>
      <c r="Q31" s="245">
        <f>ROUND(E31*P31,5)</f>
        <v>0</v>
      </c>
      <c r="R31" s="245"/>
      <c r="S31" s="245"/>
      <c r="T31" s="246">
        <v>2.4209999999999998</v>
      </c>
      <c r="U31" s="245">
        <f>ROUND(E31*T31,2)</f>
        <v>7.39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102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x14ac:dyDescent="0.25">
      <c r="A32" s="6"/>
      <c r="B32" s="7" t="s">
        <v>141</v>
      </c>
      <c r="C32" s="264" t="s">
        <v>141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AC32">
        <v>15</v>
      </c>
      <c r="AD32">
        <v>21</v>
      </c>
    </row>
    <row r="33" spans="1:31" ht="13" x14ac:dyDescent="0.25">
      <c r="A33" s="247"/>
      <c r="B33" s="248" t="s">
        <v>28</v>
      </c>
      <c r="C33" s="265" t="s">
        <v>141</v>
      </c>
      <c r="D33" s="249"/>
      <c r="E33" s="249"/>
      <c r="F33" s="249"/>
      <c r="G33" s="260">
        <f>G8+G10+G21+G23</f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C33">
        <f>SUMIF(L7:L31,AC32,G7:G31)</f>
        <v>0</v>
      </c>
      <c r="AD33">
        <f>SUMIF(L7:L31,AD32,G7:G31)</f>
        <v>0</v>
      </c>
      <c r="AE33" t="s">
        <v>142</v>
      </c>
    </row>
    <row r="34" spans="1:31" x14ac:dyDescent="0.25">
      <c r="A34" s="6"/>
      <c r="B34" s="7" t="s">
        <v>141</v>
      </c>
      <c r="C34" s="264" t="s">
        <v>141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5">
      <c r="A35" s="6"/>
      <c r="B35" s="7" t="s">
        <v>141</v>
      </c>
      <c r="C35" s="264" t="s">
        <v>141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5">
      <c r="A36" s="250" t="s">
        <v>143</v>
      </c>
      <c r="B36" s="250"/>
      <c r="C36" s="26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5">
      <c r="A37" s="251"/>
      <c r="B37" s="252"/>
      <c r="C37" s="267"/>
      <c r="D37" s="252"/>
      <c r="E37" s="252"/>
      <c r="F37" s="252"/>
      <c r="G37" s="253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E37" t="s">
        <v>144</v>
      </c>
    </row>
    <row r="38" spans="1:31" x14ac:dyDescent="0.25">
      <c r="A38" s="254"/>
      <c r="B38" s="255"/>
      <c r="C38" s="268"/>
      <c r="D38" s="255"/>
      <c r="E38" s="255"/>
      <c r="F38" s="255"/>
      <c r="G38" s="25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5">
      <c r="A39" s="254"/>
      <c r="B39" s="255"/>
      <c r="C39" s="268"/>
      <c r="D39" s="255"/>
      <c r="E39" s="255"/>
      <c r="F39" s="255"/>
      <c r="G39" s="25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 x14ac:dyDescent="0.25">
      <c r="A40" s="254"/>
      <c r="B40" s="255"/>
      <c r="C40" s="268"/>
      <c r="D40" s="255"/>
      <c r="E40" s="255"/>
      <c r="F40" s="255"/>
      <c r="G40" s="25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31" x14ac:dyDescent="0.25">
      <c r="A41" s="257"/>
      <c r="B41" s="258"/>
      <c r="C41" s="269"/>
      <c r="D41" s="258"/>
      <c r="E41" s="258"/>
      <c r="F41" s="258"/>
      <c r="G41" s="25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31" x14ac:dyDescent="0.25">
      <c r="A42" s="6"/>
      <c r="B42" s="7" t="s">
        <v>141</v>
      </c>
      <c r="C42" s="264" t="s">
        <v>141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1" x14ac:dyDescent="0.25">
      <c r="C43" s="270"/>
      <c r="AE43" t="s">
        <v>145</v>
      </c>
    </row>
  </sheetData>
  <mergeCells count="6">
    <mergeCell ref="A1:G1"/>
    <mergeCell ref="C2:G2"/>
    <mergeCell ref="C3:G3"/>
    <mergeCell ref="C4:G4"/>
    <mergeCell ref="A36:C36"/>
    <mergeCell ref="A37:G41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Majk</dc:creator>
  <cp:lastModifiedBy>Michal Majk</cp:lastModifiedBy>
  <cp:lastPrinted>2014-02-28T09:52:57Z</cp:lastPrinted>
  <dcterms:created xsi:type="dcterms:W3CDTF">2009-04-08T07:15:50Z</dcterms:created>
  <dcterms:modified xsi:type="dcterms:W3CDTF">2024-04-29T13:39:51Z</dcterms:modified>
</cp:coreProperties>
</file>